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defaultThemeVersion="124226"/>
  <mc:AlternateContent xmlns:mc="http://schemas.openxmlformats.org/markup-compatibility/2006">
    <mc:Choice Requires="x15">
      <x15ac:absPath xmlns:x15ac="http://schemas.microsoft.com/office/spreadsheetml/2010/11/ac" url="C:\Users\Fabio Fais\Desktop\ATTI\Pdo\2022\"/>
    </mc:Choice>
  </mc:AlternateContent>
  <xr:revisionPtr revIDLastSave="0" documentId="13_ncr:1_{0F0147FE-DA49-4B8E-9BB0-F6FBCD15EA18}" xr6:coauthVersionLast="47" xr6:coauthVersionMax="47" xr10:uidLastSave="{00000000-0000-0000-0000-000000000000}"/>
  <bookViews>
    <workbookView xWindow="-120" yWindow="-120" windowWidth="29040" windowHeight="15720" tabRatio="795" activeTab="9" xr2:uid="{00000000-000D-0000-FFFF-FFFF00000000}"/>
  </bookViews>
  <sheets>
    <sheet name="Elenco P.I." sheetId="39" r:id="rId1"/>
    <sheet name="Elenco P.O." sheetId="1" r:id="rId2"/>
    <sheet name="8vuota" sheetId="19" state="hidden" r:id="rId3"/>
    <sheet name="9vuota" sheetId="20" state="hidden" r:id="rId4"/>
    <sheet name="10vuota" sheetId="21" state="hidden" r:id="rId5"/>
    <sheet name="Resp. 1" sheetId="28" r:id="rId6"/>
    <sheet name="Dip. " sheetId="22" r:id="rId7"/>
    <sheet name="Dip. 2" sheetId="23" r:id="rId8"/>
    <sheet name="Dip. 3" sheetId="45" r:id="rId9"/>
    <sheet name="Dip.3" sheetId="24" r:id="rId10"/>
    <sheet name="Dip. 4" sheetId="25" r:id="rId11"/>
    <sheet name="Dip. 5" sheetId="26" r:id="rId12"/>
    <sheet name="Dip. 6" sheetId="34" r:id="rId13"/>
    <sheet name="Dip. 7" sheetId="35" r:id="rId14"/>
    <sheet name="Dip. 8" sheetId="36" r:id="rId15"/>
    <sheet name="Dip. 9" sheetId="37" state="hidden" r:id="rId16"/>
    <sheet name="Dip.10" sheetId="38" state="hidden" r:id="rId17"/>
    <sheet name="Report" sheetId="12" state="hidden" r:id="rId18"/>
    <sheet name="Grafici" sheetId="30" state="hidden" r:id="rId19"/>
    <sheet name="Foglio1" sheetId="40" state="hidden" r:id="rId20"/>
    <sheet name="Comp." sheetId="42" state="hidden" r:id="rId21"/>
    <sheet name="Foglio2" sheetId="41" state="hidden" r:id="rId22"/>
    <sheet name="Foglio4" sheetId="44" state="hidden" r:id="rId23"/>
    <sheet name="Foglio3" sheetId="46" state="hidden" r:id="rId24"/>
    <sheet name="Foglio5" sheetId="47" state="hidden" r:id="rId25"/>
  </sheets>
  <externalReferences>
    <externalReference r:id="rId26"/>
    <externalReference r:id="rId27"/>
    <externalReference r:id="rId28"/>
    <externalReference r:id="rId29"/>
  </externalReferences>
  <definedNames>
    <definedName name="_xlnm._FilterDatabase" localSheetId="0" hidden="1">'Elenco P.I.'!$A$10:$WXB$36</definedName>
    <definedName name="_xlnm._FilterDatabase" localSheetId="1" hidden="1">'Elenco P.O.'!$M$1:$S$274</definedName>
    <definedName name="_xlnm._FilterDatabase" localSheetId="23" hidden="1">Foglio3!$A$2:$D$2</definedName>
    <definedName name="_xlnm.Print_Area" localSheetId="4">'10vuota'!$A$2:$AI$108</definedName>
    <definedName name="_xlnm.Print_Area" localSheetId="2">'8vuota'!$A$2:$AI$108</definedName>
    <definedName name="_xlnm.Print_Area" localSheetId="3">'9vuota'!$A$2:$AI$108</definedName>
    <definedName name="_xlnm.Print_Area" localSheetId="1">'Elenco P.O.'!$A$1:$M$11</definedName>
    <definedName name="Comportamenti">[1]Comportamenti!$A$2:$A$10</definedName>
    <definedName name="Valore">[1]Comportamenti!$B$2:$B$10</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56" i="36" l="1"/>
  <c r="D51" i="36" s="1"/>
  <c r="B56" i="36"/>
  <c r="K55" i="36"/>
  <c r="J55" i="36"/>
  <c r="I55" i="36"/>
  <c r="H55" i="36"/>
  <c r="G55" i="36"/>
  <c r="E55" i="36"/>
  <c r="D55" i="36"/>
  <c r="K54" i="36"/>
  <c r="J54" i="36"/>
  <c r="I54" i="36"/>
  <c r="H54" i="36"/>
  <c r="G54" i="36"/>
  <c r="E54" i="36"/>
  <c r="K53" i="36"/>
  <c r="J53" i="36"/>
  <c r="I53" i="36"/>
  <c r="H53" i="36"/>
  <c r="G53" i="36"/>
  <c r="E53" i="36"/>
  <c r="D53" i="36"/>
  <c r="K52" i="36"/>
  <c r="J52" i="36"/>
  <c r="I52" i="36"/>
  <c r="H52" i="36"/>
  <c r="G52" i="36"/>
  <c r="E52" i="36"/>
  <c r="D52" i="36"/>
  <c r="K51" i="36"/>
  <c r="J51" i="36"/>
  <c r="I51" i="36"/>
  <c r="H51" i="36"/>
  <c r="G51" i="36"/>
  <c r="E51" i="36"/>
  <c r="K50" i="36"/>
  <c r="J50" i="36"/>
  <c r="I50" i="36"/>
  <c r="H50" i="36"/>
  <c r="G50" i="36"/>
  <c r="E50" i="36"/>
  <c r="D50" i="36"/>
  <c r="K49" i="36"/>
  <c r="J49" i="36"/>
  <c r="I49" i="36"/>
  <c r="H49" i="36"/>
  <c r="G49" i="36"/>
  <c r="E49" i="36"/>
  <c r="D49" i="36"/>
  <c r="K47" i="36"/>
  <c r="J47" i="36"/>
  <c r="I47" i="36"/>
  <c r="H47" i="36"/>
  <c r="G47" i="36"/>
  <c r="D47" i="36"/>
  <c r="A47" i="36"/>
  <c r="K46" i="36"/>
  <c r="J46" i="36"/>
  <c r="I46" i="36"/>
  <c r="H46" i="36"/>
  <c r="G46" i="36"/>
  <c r="A46" i="36"/>
  <c r="K45" i="36"/>
  <c r="J45" i="36"/>
  <c r="I45" i="36"/>
  <c r="H45" i="36"/>
  <c r="G45" i="36"/>
  <c r="D45" i="36"/>
  <c r="A45" i="36"/>
  <c r="K44" i="36"/>
  <c r="J44" i="36"/>
  <c r="I44" i="36"/>
  <c r="H44" i="36"/>
  <c r="G44" i="36"/>
  <c r="D44" i="36"/>
  <c r="A44" i="36"/>
  <c r="K43" i="36"/>
  <c r="J43" i="36"/>
  <c r="I43" i="36"/>
  <c r="H43" i="36"/>
  <c r="G43" i="36"/>
  <c r="K42" i="36"/>
  <c r="J42" i="36"/>
  <c r="I42" i="36"/>
  <c r="H42" i="36"/>
  <c r="G42" i="36"/>
  <c r="D42" i="36"/>
  <c r="K41" i="36"/>
  <c r="J41" i="36"/>
  <c r="I41" i="36"/>
  <c r="H41" i="36"/>
  <c r="G41" i="36"/>
  <c r="D41" i="36"/>
  <c r="K40" i="36"/>
  <c r="J40" i="36"/>
  <c r="I40" i="36"/>
  <c r="H40" i="36"/>
  <c r="G40" i="36"/>
  <c r="D40" i="36"/>
  <c r="K39" i="36"/>
  <c r="J39" i="36"/>
  <c r="I39" i="36"/>
  <c r="H39" i="36"/>
  <c r="G39" i="36"/>
  <c r="D39" i="36"/>
  <c r="K38" i="36"/>
  <c r="J38" i="36"/>
  <c r="I38" i="36"/>
  <c r="H38" i="36"/>
  <c r="G38" i="36"/>
  <c r="K37" i="36"/>
  <c r="J37" i="36"/>
  <c r="I37" i="36"/>
  <c r="H37" i="36"/>
  <c r="G37" i="36"/>
  <c r="D37" i="36"/>
  <c r="K36" i="36"/>
  <c r="J36" i="36"/>
  <c r="I36" i="36"/>
  <c r="H36" i="36"/>
  <c r="G36" i="36"/>
  <c r="D36" i="36"/>
  <c r="K35" i="36"/>
  <c r="J35" i="36"/>
  <c r="I35" i="36"/>
  <c r="H35" i="36"/>
  <c r="G35" i="36"/>
  <c r="K34" i="36"/>
  <c r="J34" i="36"/>
  <c r="I34" i="36"/>
  <c r="H34" i="36"/>
  <c r="G34" i="36"/>
  <c r="D34" i="36"/>
  <c r="K33" i="36"/>
  <c r="J33" i="36"/>
  <c r="I33" i="36"/>
  <c r="H33" i="36"/>
  <c r="G33" i="36"/>
  <c r="D33" i="36"/>
  <c r="K32" i="36"/>
  <c r="J32" i="36"/>
  <c r="I32" i="36"/>
  <c r="H32" i="36"/>
  <c r="G32" i="36"/>
  <c r="D32" i="36"/>
  <c r="K31" i="36"/>
  <c r="J31" i="36"/>
  <c r="I31" i="36"/>
  <c r="H31" i="36"/>
  <c r="G31" i="36"/>
  <c r="E31" i="36"/>
  <c r="D31" i="36"/>
  <c r="K30" i="36"/>
  <c r="J30" i="36"/>
  <c r="I30" i="36"/>
  <c r="H30" i="36"/>
  <c r="G30" i="36"/>
  <c r="E30" i="36"/>
  <c r="D30" i="36"/>
  <c r="K29" i="36"/>
  <c r="J29" i="36"/>
  <c r="I29" i="36"/>
  <c r="H29" i="36"/>
  <c r="G29" i="36"/>
  <c r="E29" i="36"/>
  <c r="D29" i="36"/>
  <c r="K28" i="36"/>
  <c r="J28" i="36"/>
  <c r="I28" i="36"/>
  <c r="H28" i="36"/>
  <c r="G28" i="36"/>
  <c r="E28" i="36"/>
  <c r="D28" i="36"/>
  <c r="K27" i="36"/>
  <c r="J27" i="36"/>
  <c r="I27" i="36"/>
  <c r="H27" i="36"/>
  <c r="G27" i="36"/>
  <c r="E27" i="36"/>
  <c r="D27" i="36"/>
  <c r="K26" i="36"/>
  <c r="J26" i="36"/>
  <c r="I26" i="36"/>
  <c r="H26" i="36"/>
  <c r="G26" i="36"/>
  <c r="E26" i="36"/>
  <c r="D26" i="36"/>
  <c r="K25" i="36"/>
  <c r="J25" i="36"/>
  <c r="I25" i="36"/>
  <c r="H25" i="36"/>
  <c r="G25" i="36"/>
  <c r="E25" i="36"/>
  <c r="D25" i="36"/>
  <c r="K24" i="36"/>
  <c r="J24" i="36"/>
  <c r="I24" i="36"/>
  <c r="H24" i="36"/>
  <c r="G24" i="36"/>
  <c r="E24" i="36"/>
  <c r="D24" i="36"/>
  <c r="C21" i="36"/>
  <c r="D20" i="36" s="1"/>
  <c r="K20" i="36"/>
  <c r="J20" i="36"/>
  <c r="I20" i="36"/>
  <c r="H20" i="36"/>
  <c r="G20" i="36"/>
  <c r="E20" i="36"/>
  <c r="K19" i="36"/>
  <c r="J19" i="36"/>
  <c r="I19" i="36"/>
  <c r="H19" i="36"/>
  <c r="G19" i="36"/>
  <c r="E19" i="36"/>
  <c r="K18" i="36"/>
  <c r="J18" i="36"/>
  <c r="I18" i="36"/>
  <c r="H18" i="36"/>
  <c r="G18" i="36"/>
  <c r="E18" i="36"/>
  <c r="K17" i="36"/>
  <c r="J17" i="36"/>
  <c r="I17" i="36"/>
  <c r="H17" i="36"/>
  <c r="G17" i="36"/>
  <c r="E17" i="36"/>
  <c r="K16" i="36"/>
  <c r="J16" i="36"/>
  <c r="I16" i="36"/>
  <c r="H16" i="36"/>
  <c r="G16" i="36"/>
  <c r="E16" i="36"/>
  <c r="K15" i="36"/>
  <c r="J15" i="36"/>
  <c r="I15" i="36"/>
  <c r="H15" i="36"/>
  <c r="G15" i="36"/>
  <c r="E15" i="36"/>
  <c r="K14" i="36"/>
  <c r="J14" i="36"/>
  <c r="I14" i="36"/>
  <c r="H14" i="36"/>
  <c r="G14" i="36"/>
  <c r="E14" i="36"/>
  <c r="K13" i="36"/>
  <c r="J13" i="36"/>
  <c r="I13" i="36"/>
  <c r="H13" i="36"/>
  <c r="G13" i="36"/>
  <c r="E13" i="36"/>
  <c r="D13" i="36"/>
  <c r="K12" i="36"/>
  <c r="J12" i="36"/>
  <c r="I12" i="36"/>
  <c r="H12" i="36"/>
  <c r="G12" i="36"/>
  <c r="E12" i="36"/>
  <c r="K11" i="36"/>
  <c r="J11" i="36"/>
  <c r="J21" i="36" s="1"/>
  <c r="I11" i="36"/>
  <c r="I21" i="36" s="1"/>
  <c r="H11" i="36"/>
  <c r="H21" i="36" s="1"/>
  <c r="G11" i="36"/>
  <c r="E11" i="36"/>
  <c r="B2" i="36"/>
  <c r="A1" i="36"/>
  <c r="C56" i="35"/>
  <c r="D51" i="35" s="1"/>
  <c r="B56" i="35"/>
  <c r="K55" i="35"/>
  <c r="J55" i="35"/>
  <c r="I55" i="35"/>
  <c r="H55" i="35"/>
  <c r="G55" i="35"/>
  <c r="E55" i="35"/>
  <c r="D55" i="35"/>
  <c r="K54" i="35"/>
  <c r="J54" i="35"/>
  <c r="I54" i="35"/>
  <c r="H54" i="35"/>
  <c r="G54" i="35"/>
  <c r="E54" i="35"/>
  <c r="K53" i="35"/>
  <c r="J53" i="35"/>
  <c r="I53" i="35"/>
  <c r="H53" i="35"/>
  <c r="G53" i="35"/>
  <c r="E53" i="35"/>
  <c r="D53" i="35"/>
  <c r="K52" i="35"/>
  <c r="J52" i="35"/>
  <c r="I52" i="35"/>
  <c r="H52" i="35"/>
  <c r="G52" i="35"/>
  <c r="E52" i="35"/>
  <c r="D52" i="35"/>
  <c r="K51" i="35"/>
  <c r="J51" i="35"/>
  <c r="I51" i="35"/>
  <c r="H51" i="35"/>
  <c r="G51" i="35"/>
  <c r="E51" i="35"/>
  <c r="K50" i="35"/>
  <c r="J50" i="35"/>
  <c r="I50" i="35"/>
  <c r="H50" i="35"/>
  <c r="G50" i="35"/>
  <c r="E50" i="35"/>
  <c r="D50" i="35"/>
  <c r="K49" i="35"/>
  <c r="J49" i="35"/>
  <c r="I49" i="35"/>
  <c r="H49" i="35"/>
  <c r="G49" i="35"/>
  <c r="E49" i="35"/>
  <c r="D49" i="35"/>
  <c r="K47" i="35"/>
  <c r="J47" i="35"/>
  <c r="I47" i="35"/>
  <c r="H47" i="35"/>
  <c r="G47" i="35"/>
  <c r="D47" i="35"/>
  <c r="A47" i="35"/>
  <c r="K46" i="35"/>
  <c r="J46" i="35"/>
  <c r="I46" i="35"/>
  <c r="H46" i="35"/>
  <c r="G46" i="35"/>
  <c r="A46" i="35"/>
  <c r="K45" i="35"/>
  <c r="J45" i="35"/>
  <c r="I45" i="35"/>
  <c r="H45" i="35"/>
  <c r="G45" i="35"/>
  <c r="D45" i="35"/>
  <c r="A45" i="35"/>
  <c r="K44" i="35"/>
  <c r="J44" i="35"/>
  <c r="I44" i="35"/>
  <c r="H44" i="35"/>
  <c r="G44" i="35"/>
  <c r="D44" i="35"/>
  <c r="A44" i="35"/>
  <c r="K43" i="35"/>
  <c r="J43" i="35"/>
  <c r="I43" i="35"/>
  <c r="H43" i="35"/>
  <c r="G43" i="35"/>
  <c r="K42" i="35"/>
  <c r="J42" i="35"/>
  <c r="I42" i="35"/>
  <c r="H42" i="35"/>
  <c r="G42" i="35"/>
  <c r="D42" i="35"/>
  <c r="K41" i="35"/>
  <c r="J41" i="35"/>
  <c r="I41" i="35"/>
  <c r="H41" i="35"/>
  <c r="G41" i="35"/>
  <c r="D41" i="35"/>
  <c r="K40" i="35"/>
  <c r="J40" i="35"/>
  <c r="I40" i="35"/>
  <c r="H40" i="35"/>
  <c r="G40" i="35"/>
  <c r="D40" i="35"/>
  <c r="K39" i="35"/>
  <c r="J39" i="35"/>
  <c r="I39" i="35"/>
  <c r="H39" i="35"/>
  <c r="G39" i="35"/>
  <c r="D39" i="35"/>
  <c r="K38" i="35"/>
  <c r="J38" i="35"/>
  <c r="I38" i="35"/>
  <c r="H38" i="35"/>
  <c r="G38" i="35"/>
  <c r="K37" i="35"/>
  <c r="J37" i="35"/>
  <c r="I37" i="35"/>
  <c r="H37" i="35"/>
  <c r="G37" i="35"/>
  <c r="D37" i="35"/>
  <c r="K36" i="35"/>
  <c r="J36" i="35"/>
  <c r="I36" i="35"/>
  <c r="H36" i="35"/>
  <c r="G36" i="35"/>
  <c r="D36" i="35"/>
  <c r="K35" i="35"/>
  <c r="J35" i="35"/>
  <c r="I35" i="35"/>
  <c r="H35" i="35"/>
  <c r="G35" i="35"/>
  <c r="K34" i="35"/>
  <c r="J34" i="35"/>
  <c r="I34" i="35"/>
  <c r="H34" i="35"/>
  <c r="G34" i="35"/>
  <c r="D34" i="35"/>
  <c r="K33" i="35"/>
  <c r="J33" i="35"/>
  <c r="I33" i="35"/>
  <c r="H33" i="35"/>
  <c r="G33" i="35"/>
  <c r="D33" i="35"/>
  <c r="K32" i="35"/>
  <c r="J32" i="35"/>
  <c r="I32" i="35"/>
  <c r="H32" i="35"/>
  <c r="G32" i="35"/>
  <c r="D32" i="35"/>
  <c r="K31" i="35"/>
  <c r="J31" i="35"/>
  <c r="I31" i="35"/>
  <c r="H31" i="35"/>
  <c r="G31" i="35"/>
  <c r="E31" i="35"/>
  <c r="D31" i="35"/>
  <c r="K30" i="35"/>
  <c r="J30" i="35"/>
  <c r="I30" i="35"/>
  <c r="H30" i="35"/>
  <c r="G30" i="35"/>
  <c r="E30" i="35"/>
  <c r="D30" i="35"/>
  <c r="K29" i="35"/>
  <c r="J29" i="35"/>
  <c r="I29" i="35"/>
  <c r="H29" i="35"/>
  <c r="G29" i="35"/>
  <c r="E29" i="35"/>
  <c r="D29" i="35"/>
  <c r="K28" i="35"/>
  <c r="J28" i="35"/>
  <c r="I28" i="35"/>
  <c r="H28" i="35"/>
  <c r="G28" i="35"/>
  <c r="E28" i="35"/>
  <c r="D28" i="35"/>
  <c r="K27" i="35"/>
  <c r="J27" i="35"/>
  <c r="I27" i="35"/>
  <c r="H27" i="35"/>
  <c r="G27" i="35"/>
  <c r="E27" i="35"/>
  <c r="D27" i="35"/>
  <c r="K26" i="35"/>
  <c r="J26" i="35"/>
  <c r="I26" i="35"/>
  <c r="H26" i="35"/>
  <c r="G26" i="35"/>
  <c r="E26" i="35"/>
  <c r="D26" i="35"/>
  <c r="K25" i="35"/>
  <c r="J25" i="35"/>
  <c r="I25" i="35"/>
  <c r="H25" i="35"/>
  <c r="G25" i="35"/>
  <c r="E25" i="35"/>
  <c r="D25" i="35"/>
  <c r="K24" i="35"/>
  <c r="J24" i="35"/>
  <c r="I24" i="35"/>
  <c r="H24" i="35"/>
  <c r="G24" i="35"/>
  <c r="E24" i="35"/>
  <c r="D24" i="35"/>
  <c r="C21" i="35"/>
  <c r="D19" i="35" s="1"/>
  <c r="K20" i="35"/>
  <c r="J20" i="35"/>
  <c r="I20" i="35"/>
  <c r="H20" i="35"/>
  <c r="G20" i="35"/>
  <c r="E20" i="35"/>
  <c r="K19" i="35"/>
  <c r="J19" i="35"/>
  <c r="I19" i="35"/>
  <c r="H19" i="35"/>
  <c r="G19" i="35"/>
  <c r="E19" i="35"/>
  <c r="K18" i="35"/>
  <c r="J18" i="35"/>
  <c r="I18" i="35"/>
  <c r="H18" i="35"/>
  <c r="G18" i="35"/>
  <c r="E18" i="35"/>
  <c r="K17" i="35"/>
  <c r="J17" i="35"/>
  <c r="I17" i="35"/>
  <c r="H17" i="35"/>
  <c r="G17" i="35"/>
  <c r="E17" i="35"/>
  <c r="K16" i="35"/>
  <c r="J16" i="35"/>
  <c r="I16" i="35"/>
  <c r="H16" i="35"/>
  <c r="G16" i="35"/>
  <c r="E16" i="35"/>
  <c r="K15" i="35"/>
  <c r="J15" i="35"/>
  <c r="I15" i="35"/>
  <c r="H15" i="35"/>
  <c r="G15" i="35"/>
  <c r="E15" i="35"/>
  <c r="K14" i="35"/>
  <c r="J14" i="35"/>
  <c r="I14" i="35"/>
  <c r="H14" i="35"/>
  <c r="G14" i="35"/>
  <c r="E14" i="35"/>
  <c r="K13" i="35"/>
  <c r="J13" i="35"/>
  <c r="I13" i="35"/>
  <c r="H13" i="35"/>
  <c r="G13" i="35"/>
  <c r="E13" i="35"/>
  <c r="K12" i="35"/>
  <c r="J12" i="35"/>
  <c r="I12" i="35"/>
  <c r="H12" i="35"/>
  <c r="G12" i="35"/>
  <c r="E12" i="35"/>
  <c r="K11" i="35"/>
  <c r="J11" i="35"/>
  <c r="I11" i="35"/>
  <c r="H11" i="35"/>
  <c r="G11" i="35"/>
  <c r="E11" i="35"/>
  <c r="B2" i="35"/>
  <c r="A1" i="35"/>
  <c r="C56" i="34"/>
  <c r="D51" i="34" s="1"/>
  <c r="B56" i="34"/>
  <c r="K55" i="34"/>
  <c r="J55" i="34"/>
  <c r="I55" i="34"/>
  <c r="H55" i="34"/>
  <c r="G55" i="34"/>
  <c r="E55" i="34"/>
  <c r="K54" i="34"/>
  <c r="J54" i="34"/>
  <c r="I54" i="34"/>
  <c r="H54" i="34"/>
  <c r="G54" i="34"/>
  <c r="E54" i="34"/>
  <c r="K53" i="34"/>
  <c r="J53" i="34"/>
  <c r="I53" i="34"/>
  <c r="H53" i="34"/>
  <c r="G53" i="34"/>
  <c r="E53" i="34"/>
  <c r="K52" i="34"/>
  <c r="J52" i="34"/>
  <c r="I52" i="34"/>
  <c r="H52" i="34"/>
  <c r="G52" i="34"/>
  <c r="E52" i="34"/>
  <c r="K51" i="34"/>
  <c r="J51" i="34"/>
  <c r="I51" i="34"/>
  <c r="H51" i="34"/>
  <c r="G51" i="34"/>
  <c r="E51" i="34"/>
  <c r="K50" i="34"/>
  <c r="J50" i="34"/>
  <c r="I50" i="34"/>
  <c r="H50" i="34"/>
  <c r="G50" i="34"/>
  <c r="E50" i="34"/>
  <c r="K49" i="34"/>
  <c r="J49" i="34"/>
  <c r="I49" i="34"/>
  <c r="H49" i="34"/>
  <c r="G49" i="34"/>
  <c r="E49" i="34"/>
  <c r="D49" i="34"/>
  <c r="K47" i="34"/>
  <c r="J47" i="34"/>
  <c r="I47" i="34"/>
  <c r="H47" i="34"/>
  <c r="G47" i="34"/>
  <c r="A47" i="34"/>
  <c r="K46" i="34"/>
  <c r="J46" i="34"/>
  <c r="I46" i="34"/>
  <c r="H46" i="34"/>
  <c r="G46" i="34"/>
  <c r="A46" i="34"/>
  <c r="K45" i="34"/>
  <c r="J45" i="34"/>
  <c r="I45" i="34"/>
  <c r="H45" i="34"/>
  <c r="G45" i="34"/>
  <c r="A45" i="34"/>
  <c r="K44" i="34"/>
  <c r="J44" i="34"/>
  <c r="I44" i="34"/>
  <c r="H44" i="34"/>
  <c r="G44" i="34"/>
  <c r="A44" i="34"/>
  <c r="K43" i="34"/>
  <c r="J43" i="34"/>
  <c r="I43" i="34"/>
  <c r="H43" i="34"/>
  <c r="G43" i="34"/>
  <c r="K42" i="34"/>
  <c r="J42" i="34"/>
  <c r="I42" i="34"/>
  <c r="H42" i="34"/>
  <c r="G42" i="34"/>
  <c r="K41" i="34"/>
  <c r="J41" i="34"/>
  <c r="I41" i="34"/>
  <c r="H41" i="34"/>
  <c r="G41" i="34"/>
  <c r="K40" i="34"/>
  <c r="J40" i="34"/>
  <c r="I40" i="34"/>
  <c r="H40" i="34"/>
  <c r="G40" i="34"/>
  <c r="K39" i="34"/>
  <c r="J39" i="34"/>
  <c r="I39" i="34"/>
  <c r="H39" i="34"/>
  <c r="G39" i="34"/>
  <c r="D39" i="34"/>
  <c r="K38" i="34"/>
  <c r="J38" i="34"/>
  <c r="I38" i="34"/>
  <c r="H38" i="34"/>
  <c r="G38" i="34"/>
  <c r="K37" i="34"/>
  <c r="J37" i="34"/>
  <c r="I37" i="34"/>
  <c r="H37" i="34"/>
  <c r="G37" i="34"/>
  <c r="D37" i="34"/>
  <c r="K36" i="34"/>
  <c r="J36" i="34"/>
  <c r="I36" i="34"/>
  <c r="H36" i="34"/>
  <c r="G36" i="34"/>
  <c r="K35" i="34"/>
  <c r="J35" i="34"/>
  <c r="I35" i="34"/>
  <c r="H35" i="34"/>
  <c r="G35" i="34"/>
  <c r="K34" i="34"/>
  <c r="J34" i="34"/>
  <c r="I34" i="34"/>
  <c r="H34" i="34"/>
  <c r="G34" i="34"/>
  <c r="K33" i="34"/>
  <c r="J33" i="34"/>
  <c r="I33" i="34"/>
  <c r="H33" i="34"/>
  <c r="G33" i="34"/>
  <c r="K32" i="34"/>
  <c r="J32" i="34"/>
  <c r="I32" i="34"/>
  <c r="H32" i="34"/>
  <c r="G32" i="34"/>
  <c r="K31" i="34"/>
  <c r="J31" i="34"/>
  <c r="I31" i="34"/>
  <c r="H31" i="34"/>
  <c r="G31" i="34"/>
  <c r="E31" i="34"/>
  <c r="K30" i="34"/>
  <c r="J30" i="34"/>
  <c r="I30" i="34"/>
  <c r="H30" i="34"/>
  <c r="G30" i="34"/>
  <c r="E30" i="34"/>
  <c r="K29" i="34"/>
  <c r="J29" i="34"/>
  <c r="I29" i="34"/>
  <c r="H29" i="34"/>
  <c r="G29" i="34"/>
  <c r="E29" i="34"/>
  <c r="K28" i="34"/>
  <c r="J28" i="34"/>
  <c r="I28" i="34"/>
  <c r="H28" i="34"/>
  <c r="G28" i="34"/>
  <c r="E28" i="34"/>
  <c r="K27" i="34"/>
  <c r="J27" i="34"/>
  <c r="I27" i="34"/>
  <c r="H27" i="34"/>
  <c r="G27" i="34"/>
  <c r="E27" i="34"/>
  <c r="K26" i="34"/>
  <c r="J26" i="34"/>
  <c r="I26" i="34"/>
  <c r="H26" i="34"/>
  <c r="G26" i="34"/>
  <c r="E26" i="34"/>
  <c r="K25" i="34"/>
  <c r="J25" i="34"/>
  <c r="I25" i="34"/>
  <c r="H25" i="34"/>
  <c r="G25" i="34"/>
  <c r="E25" i="34"/>
  <c r="K24" i="34"/>
  <c r="J24" i="34"/>
  <c r="I24" i="34"/>
  <c r="H24" i="34"/>
  <c r="G24" i="34"/>
  <c r="E24" i="34"/>
  <c r="C21" i="34"/>
  <c r="K20" i="34"/>
  <c r="J20" i="34"/>
  <c r="I20" i="34"/>
  <c r="H20" i="34"/>
  <c r="G20" i="34"/>
  <c r="E20" i="34"/>
  <c r="D20" i="34"/>
  <c r="K19" i="34"/>
  <c r="J19" i="34"/>
  <c r="I19" i="34"/>
  <c r="H19" i="34"/>
  <c r="G19" i="34"/>
  <c r="E19" i="34"/>
  <c r="D19" i="34"/>
  <c r="K18" i="34"/>
  <c r="J18" i="34"/>
  <c r="I18" i="34"/>
  <c r="H18" i="34"/>
  <c r="G18" i="34"/>
  <c r="E18" i="34"/>
  <c r="D18" i="34"/>
  <c r="K17" i="34"/>
  <c r="J17" i="34"/>
  <c r="I17" i="34"/>
  <c r="H17" i="34"/>
  <c r="G17" i="34"/>
  <c r="E17" i="34"/>
  <c r="D17" i="34"/>
  <c r="K16" i="34"/>
  <c r="J16" i="34"/>
  <c r="I16" i="34"/>
  <c r="H16" i="34"/>
  <c r="G16" i="34"/>
  <c r="E16" i="34"/>
  <c r="D16" i="34"/>
  <c r="K15" i="34"/>
  <c r="J15" i="34"/>
  <c r="I15" i="34"/>
  <c r="H15" i="34"/>
  <c r="G15" i="34"/>
  <c r="E15" i="34"/>
  <c r="D15" i="34"/>
  <c r="K14" i="34"/>
  <c r="J14" i="34"/>
  <c r="I14" i="34"/>
  <c r="H14" i="34"/>
  <c r="G14" i="34"/>
  <c r="E14" i="34"/>
  <c r="D14" i="34"/>
  <c r="K13" i="34"/>
  <c r="J13" i="34"/>
  <c r="I13" i="34"/>
  <c r="H13" i="34"/>
  <c r="G13" i="34"/>
  <c r="E13" i="34"/>
  <c r="D13" i="34"/>
  <c r="K12" i="34"/>
  <c r="J12" i="34"/>
  <c r="I12" i="34"/>
  <c r="H12" i="34"/>
  <c r="G12" i="34"/>
  <c r="E12" i="34"/>
  <c r="D12" i="34"/>
  <c r="K11" i="34"/>
  <c r="K21" i="34" s="1"/>
  <c r="J11" i="34"/>
  <c r="I11" i="34"/>
  <c r="H11" i="34"/>
  <c r="H21" i="34" s="1"/>
  <c r="G11" i="34"/>
  <c r="E11" i="34"/>
  <c r="D11" i="34"/>
  <c r="B2" i="34"/>
  <c r="A1" i="34"/>
  <c r="C56" i="26"/>
  <c r="D50" i="26" s="1"/>
  <c r="K55" i="26"/>
  <c r="J55" i="26"/>
  <c r="I55" i="26"/>
  <c r="H55" i="26"/>
  <c r="G55" i="26"/>
  <c r="E55" i="26"/>
  <c r="K54" i="26"/>
  <c r="J54" i="26"/>
  <c r="I54" i="26"/>
  <c r="H54" i="26"/>
  <c r="G54" i="26"/>
  <c r="E54" i="26"/>
  <c r="K53" i="26"/>
  <c r="J53" i="26"/>
  <c r="I53" i="26"/>
  <c r="H53" i="26"/>
  <c r="G53" i="26"/>
  <c r="E53" i="26"/>
  <c r="K52" i="26"/>
  <c r="J52" i="26"/>
  <c r="I52" i="26"/>
  <c r="H52" i="26"/>
  <c r="G52" i="26"/>
  <c r="E52" i="26"/>
  <c r="K51" i="26"/>
  <c r="J51" i="26"/>
  <c r="I51" i="26"/>
  <c r="H51" i="26"/>
  <c r="G51" i="26"/>
  <c r="E51" i="26"/>
  <c r="K50" i="26"/>
  <c r="J50" i="26"/>
  <c r="I50" i="26"/>
  <c r="H50" i="26"/>
  <c r="G50" i="26"/>
  <c r="E50" i="26"/>
  <c r="K49" i="26"/>
  <c r="J49" i="26"/>
  <c r="I49" i="26"/>
  <c r="H49" i="26"/>
  <c r="G49" i="26"/>
  <c r="E49" i="26"/>
  <c r="D49" i="26"/>
  <c r="K47" i="26"/>
  <c r="J47" i="26"/>
  <c r="I47" i="26"/>
  <c r="H47" i="26"/>
  <c r="G47" i="26"/>
  <c r="A47" i="26"/>
  <c r="K46" i="26"/>
  <c r="J46" i="26"/>
  <c r="I46" i="26"/>
  <c r="H46" i="26"/>
  <c r="G46" i="26"/>
  <c r="A46" i="26"/>
  <c r="K45" i="26"/>
  <c r="J45" i="26"/>
  <c r="I45" i="26"/>
  <c r="H45" i="26"/>
  <c r="G45" i="26"/>
  <c r="A45" i="26"/>
  <c r="K44" i="26"/>
  <c r="J44" i="26"/>
  <c r="I44" i="26"/>
  <c r="H44" i="26"/>
  <c r="G44" i="26"/>
  <c r="A44" i="26"/>
  <c r="K43" i="26"/>
  <c r="J43" i="26"/>
  <c r="I43" i="26"/>
  <c r="H43" i="26"/>
  <c r="G43" i="26"/>
  <c r="K42" i="26"/>
  <c r="J42" i="26"/>
  <c r="I42" i="26"/>
  <c r="H42" i="26"/>
  <c r="G42" i="26"/>
  <c r="K41" i="26"/>
  <c r="J41" i="26"/>
  <c r="I41" i="26"/>
  <c r="H41" i="26"/>
  <c r="G41" i="26"/>
  <c r="K40" i="26"/>
  <c r="J40" i="26"/>
  <c r="I40" i="26"/>
  <c r="H40" i="26"/>
  <c r="G40" i="26"/>
  <c r="K39" i="26"/>
  <c r="J39" i="26"/>
  <c r="I39" i="26"/>
  <c r="H39" i="26"/>
  <c r="G39" i="26"/>
  <c r="K38" i="26"/>
  <c r="J38" i="26"/>
  <c r="I38" i="26"/>
  <c r="H38" i="26"/>
  <c r="G38" i="26"/>
  <c r="K37" i="26"/>
  <c r="J37" i="26"/>
  <c r="I37" i="26"/>
  <c r="H37" i="26"/>
  <c r="G37" i="26"/>
  <c r="K36" i="26"/>
  <c r="J36" i="26"/>
  <c r="I36" i="26"/>
  <c r="H36" i="26"/>
  <c r="G36" i="26"/>
  <c r="K35" i="26"/>
  <c r="J35" i="26"/>
  <c r="I35" i="26"/>
  <c r="H35" i="26"/>
  <c r="G35" i="26"/>
  <c r="K34" i="26"/>
  <c r="J34" i="26"/>
  <c r="I34" i="26"/>
  <c r="H34" i="26"/>
  <c r="G34" i="26"/>
  <c r="K33" i="26"/>
  <c r="J33" i="26"/>
  <c r="I33" i="26"/>
  <c r="H33" i="26"/>
  <c r="G33" i="26"/>
  <c r="K32" i="26"/>
  <c r="J32" i="26"/>
  <c r="I32" i="26"/>
  <c r="H32" i="26"/>
  <c r="G32" i="26"/>
  <c r="K31" i="26"/>
  <c r="J31" i="26"/>
  <c r="I31" i="26"/>
  <c r="H31" i="26"/>
  <c r="G31" i="26"/>
  <c r="E31" i="26"/>
  <c r="K30" i="26"/>
  <c r="J30" i="26"/>
  <c r="I30" i="26"/>
  <c r="H30" i="26"/>
  <c r="G30" i="26"/>
  <c r="E30" i="26"/>
  <c r="K29" i="26"/>
  <c r="J29" i="26"/>
  <c r="I29" i="26"/>
  <c r="H29" i="26"/>
  <c r="G29" i="26"/>
  <c r="E29" i="26"/>
  <c r="K28" i="26"/>
  <c r="J28" i="26"/>
  <c r="I28" i="26"/>
  <c r="H28" i="26"/>
  <c r="G28" i="26"/>
  <c r="E28" i="26"/>
  <c r="K27" i="26"/>
  <c r="J27" i="26"/>
  <c r="I27" i="26"/>
  <c r="H27" i="26"/>
  <c r="G27" i="26"/>
  <c r="E27" i="26"/>
  <c r="K26" i="26"/>
  <c r="J26" i="26"/>
  <c r="I26" i="26"/>
  <c r="H26" i="26"/>
  <c r="G26" i="26"/>
  <c r="E26" i="26"/>
  <c r="D26" i="26"/>
  <c r="K25" i="26"/>
  <c r="J25" i="26"/>
  <c r="I25" i="26"/>
  <c r="H25" i="26"/>
  <c r="G25" i="26"/>
  <c r="E25" i="26"/>
  <c r="K24" i="26"/>
  <c r="J24" i="26"/>
  <c r="I24" i="26"/>
  <c r="H24" i="26"/>
  <c r="G24" i="26"/>
  <c r="E24" i="26"/>
  <c r="C21" i="26"/>
  <c r="D19" i="26" s="1"/>
  <c r="K20" i="26"/>
  <c r="J20" i="26"/>
  <c r="I20" i="26"/>
  <c r="H20" i="26"/>
  <c r="G20" i="26"/>
  <c r="E20" i="26"/>
  <c r="K19" i="26"/>
  <c r="J19" i="26"/>
  <c r="I19" i="26"/>
  <c r="H19" i="26"/>
  <c r="G19" i="26"/>
  <c r="E19" i="26"/>
  <c r="K18" i="26"/>
  <c r="J18" i="26"/>
  <c r="I18" i="26"/>
  <c r="H18" i="26"/>
  <c r="G18" i="26"/>
  <c r="E18" i="26"/>
  <c r="K17" i="26"/>
  <c r="J17" i="26"/>
  <c r="I17" i="26"/>
  <c r="H17" i="26"/>
  <c r="G17" i="26"/>
  <c r="E17" i="26"/>
  <c r="K16" i="26"/>
  <c r="J16" i="26"/>
  <c r="I16" i="26"/>
  <c r="H16" i="26"/>
  <c r="G16" i="26"/>
  <c r="E16" i="26"/>
  <c r="K15" i="26"/>
  <c r="J15" i="26"/>
  <c r="I15" i="26"/>
  <c r="H15" i="26"/>
  <c r="G15" i="26"/>
  <c r="E15" i="26"/>
  <c r="K14" i="26"/>
  <c r="J14" i="26"/>
  <c r="I14" i="26"/>
  <c r="H14" i="26"/>
  <c r="G14" i="26"/>
  <c r="E14" i="26"/>
  <c r="K13" i="26"/>
  <c r="J13" i="26"/>
  <c r="I13" i="26"/>
  <c r="H13" i="26"/>
  <c r="G13" i="26"/>
  <c r="E13" i="26"/>
  <c r="K12" i="26"/>
  <c r="J12" i="26"/>
  <c r="I12" i="26"/>
  <c r="H12" i="26"/>
  <c r="G12" i="26"/>
  <c r="E12" i="26"/>
  <c r="K11" i="26"/>
  <c r="J11" i="26"/>
  <c r="I11" i="26"/>
  <c r="H11" i="26"/>
  <c r="G11" i="26"/>
  <c r="E11" i="26"/>
  <c r="B2" i="26"/>
  <c r="A1" i="26"/>
  <c r="C56" i="25"/>
  <c r="D51" i="25" s="1"/>
  <c r="K55" i="25"/>
  <c r="J55" i="25"/>
  <c r="I55" i="25"/>
  <c r="H55" i="25"/>
  <c r="G55" i="25"/>
  <c r="E55" i="25"/>
  <c r="K54" i="25"/>
  <c r="J54" i="25"/>
  <c r="I54" i="25"/>
  <c r="H54" i="25"/>
  <c r="G54" i="25"/>
  <c r="E54" i="25"/>
  <c r="K53" i="25"/>
  <c r="J53" i="25"/>
  <c r="I53" i="25"/>
  <c r="H53" i="25"/>
  <c r="G53" i="25"/>
  <c r="E53" i="25"/>
  <c r="K52" i="25"/>
  <c r="J52" i="25"/>
  <c r="I52" i="25"/>
  <c r="H52" i="25"/>
  <c r="G52" i="25"/>
  <c r="E52" i="25"/>
  <c r="K51" i="25"/>
  <c r="J51" i="25"/>
  <c r="I51" i="25"/>
  <c r="H51" i="25"/>
  <c r="G51" i="25"/>
  <c r="E51" i="25"/>
  <c r="K50" i="25"/>
  <c r="J50" i="25"/>
  <c r="I50" i="25"/>
  <c r="H50" i="25"/>
  <c r="G50" i="25"/>
  <c r="E50" i="25"/>
  <c r="K49" i="25"/>
  <c r="J49" i="25"/>
  <c r="I49" i="25"/>
  <c r="H49" i="25"/>
  <c r="G49" i="25"/>
  <c r="E49" i="25"/>
  <c r="K47" i="25"/>
  <c r="J47" i="25"/>
  <c r="I47" i="25"/>
  <c r="H47" i="25"/>
  <c r="G47" i="25"/>
  <c r="A47" i="25"/>
  <c r="K46" i="25"/>
  <c r="J46" i="25"/>
  <c r="I46" i="25"/>
  <c r="H46" i="25"/>
  <c r="G46" i="25"/>
  <c r="A46" i="25"/>
  <c r="K45" i="25"/>
  <c r="J45" i="25"/>
  <c r="I45" i="25"/>
  <c r="H45" i="25"/>
  <c r="G45" i="25"/>
  <c r="A45" i="25"/>
  <c r="K44" i="25"/>
  <c r="J44" i="25"/>
  <c r="I44" i="25"/>
  <c r="H44" i="25"/>
  <c r="G44" i="25"/>
  <c r="A44" i="25"/>
  <c r="K43" i="25"/>
  <c r="J43" i="25"/>
  <c r="I43" i="25"/>
  <c r="H43" i="25"/>
  <c r="G43" i="25"/>
  <c r="K42" i="25"/>
  <c r="J42" i="25"/>
  <c r="I42" i="25"/>
  <c r="H42" i="25"/>
  <c r="G42" i="25"/>
  <c r="K41" i="25"/>
  <c r="J41" i="25"/>
  <c r="I41" i="25"/>
  <c r="H41" i="25"/>
  <c r="G41" i="25"/>
  <c r="K40" i="25"/>
  <c r="J40" i="25"/>
  <c r="I40" i="25"/>
  <c r="H40" i="25"/>
  <c r="G40" i="25"/>
  <c r="K39" i="25"/>
  <c r="J39" i="25"/>
  <c r="I39" i="25"/>
  <c r="H39" i="25"/>
  <c r="G39" i="25"/>
  <c r="K38" i="25"/>
  <c r="J38" i="25"/>
  <c r="I38" i="25"/>
  <c r="H38" i="25"/>
  <c r="G38" i="25"/>
  <c r="K37" i="25"/>
  <c r="J37" i="25"/>
  <c r="I37" i="25"/>
  <c r="H37" i="25"/>
  <c r="G37" i="25"/>
  <c r="K36" i="25"/>
  <c r="J36" i="25"/>
  <c r="I36" i="25"/>
  <c r="H36" i="25"/>
  <c r="G36" i="25"/>
  <c r="K35" i="25"/>
  <c r="J35" i="25"/>
  <c r="I35" i="25"/>
  <c r="H35" i="25"/>
  <c r="G35" i="25"/>
  <c r="K34" i="25"/>
  <c r="J34" i="25"/>
  <c r="I34" i="25"/>
  <c r="H34" i="25"/>
  <c r="G34" i="25"/>
  <c r="K33" i="25"/>
  <c r="J33" i="25"/>
  <c r="I33" i="25"/>
  <c r="H33" i="25"/>
  <c r="G33" i="25"/>
  <c r="K32" i="25"/>
  <c r="J32" i="25"/>
  <c r="I32" i="25"/>
  <c r="H32" i="25"/>
  <c r="G32" i="25"/>
  <c r="K31" i="25"/>
  <c r="J31" i="25"/>
  <c r="I31" i="25"/>
  <c r="H31" i="25"/>
  <c r="G31" i="25"/>
  <c r="E31" i="25"/>
  <c r="K30" i="25"/>
  <c r="J30" i="25"/>
  <c r="I30" i="25"/>
  <c r="H30" i="25"/>
  <c r="G30" i="25"/>
  <c r="E30" i="25"/>
  <c r="K29" i="25"/>
  <c r="J29" i="25"/>
  <c r="I29" i="25"/>
  <c r="H29" i="25"/>
  <c r="G29" i="25"/>
  <c r="E29" i="25"/>
  <c r="K28" i="25"/>
  <c r="J28" i="25"/>
  <c r="I28" i="25"/>
  <c r="H28" i="25"/>
  <c r="G28" i="25"/>
  <c r="E28" i="25"/>
  <c r="K27" i="25"/>
  <c r="J27" i="25"/>
  <c r="I27" i="25"/>
  <c r="H27" i="25"/>
  <c r="G27" i="25"/>
  <c r="E27" i="25"/>
  <c r="K26" i="25"/>
  <c r="J26" i="25"/>
  <c r="I26" i="25"/>
  <c r="H26" i="25"/>
  <c r="G26" i="25"/>
  <c r="E26" i="25"/>
  <c r="K25" i="25"/>
  <c r="J25" i="25"/>
  <c r="I25" i="25"/>
  <c r="H25" i="25"/>
  <c r="G25" i="25"/>
  <c r="E25" i="25"/>
  <c r="K24" i="25"/>
  <c r="J24" i="25"/>
  <c r="I24" i="25"/>
  <c r="H24" i="25"/>
  <c r="G24" i="25"/>
  <c r="E24" i="25"/>
  <c r="C21" i="25"/>
  <c r="D19" i="25" s="1"/>
  <c r="K20" i="25"/>
  <c r="J20" i="25"/>
  <c r="I20" i="25"/>
  <c r="H20" i="25"/>
  <c r="G20" i="25"/>
  <c r="E20" i="25"/>
  <c r="K19" i="25"/>
  <c r="J19" i="25"/>
  <c r="I19" i="25"/>
  <c r="H19" i="25"/>
  <c r="G19" i="25"/>
  <c r="E19" i="25"/>
  <c r="K18" i="25"/>
  <c r="J18" i="25"/>
  <c r="I18" i="25"/>
  <c r="H18" i="25"/>
  <c r="G18" i="25"/>
  <c r="E18" i="25"/>
  <c r="K17" i="25"/>
  <c r="J17" i="25"/>
  <c r="I17" i="25"/>
  <c r="H17" i="25"/>
  <c r="G17" i="25"/>
  <c r="E17" i="25"/>
  <c r="D17" i="25"/>
  <c r="K16" i="25"/>
  <c r="J16" i="25"/>
  <c r="I16" i="25"/>
  <c r="H16" i="25"/>
  <c r="G16" i="25"/>
  <c r="E16" i="25"/>
  <c r="D16" i="25"/>
  <c r="K15" i="25"/>
  <c r="J15" i="25"/>
  <c r="I15" i="25"/>
  <c r="H15" i="25"/>
  <c r="G15" i="25"/>
  <c r="E15" i="25"/>
  <c r="D15" i="25"/>
  <c r="K14" i="25"/>
  <c r="J14" i="25"/>
  <c r="I14" i="25"/>
  <c r="H14" i="25"/>
  <c r="G14" i="25"/>
  <c r="E14" i="25"/>
  <c r="K13" i="25"/>
  <c r="J13" i="25"/>
  <c r="I13" i="25"/>
  <c r="H13" i="25"/>
  <c r="G13" i="25"/>
  <c r="E13" i="25"/>
  <c r="K12" i="25"/>
  <c r="J12" i="25"/>
  <c r="I12" i="25"/>
  <c r="H12" i="25"/>
  <c r="G12" i="25"/>
  <c r="E12" i="25"/>
  <c r="D12" i="25"/>
  <c r="K11" i="25"/>
  <c r="J11" i="25"/>
  <c r="I11" i="25"/>
  <c r="H11" i="25"/>
  <c r="G11" i="25"/>
  <c r="E11" i="25"/>
  <c r="B2" i="25"/>
  <c r="A1" i="25"/>
  <c r="C56" i="24"/>
  <c r="B56" i="24" s="1"/>
  <c r="K55" i="24"/>
  <c r="J55" i="24"/>
  <c r="I55" i="24"/>
  <c r="H55" i="24"/>
  <c r="G55" i="24"/>
  <c r="E55" i="24"/>
  <c r="K54" i="24"/>
  <c r="J54" i="24"/>
  <c r="I54" i="24"/>
  <c r="H54" i="24"/>
  <c r="G54" i="24"/>
  <c r="E54" i="24"/>
  <c r="K53" i="24"/>
  <c r="J53" i="24"/>
  <c r="I53" i="24"/>
  <c r="H53" i="24"/>
  <c r="G53" i="24"/>
  <c r="E53" i="24"/>
  <c r="K52" i="24"/>
  <c r="J52" i="24"/>
  <c r="I52" i="24"/>
  <c r="H52" i="24"/>
  <c r="G52" i="24"/>
  <c r="E52" i="24"/>
  <c r="K51" i="24"/>
  <c r="J51" i="24"/>
  <c r="I51" i="24"/>
  <c r="H51" i="24"/>
  <c r="G51" i="24"/>
  <c r="E51" i="24"/>
  <c r="K50" i="24"/>
  <c r="J50" i="24"/>
  <c r="I50" i="24"/>
  <c r="H50" i="24"/>
  <c r="G50" i="24"/>
  <c r="E50" i="24"/>
  <c r="K49" i="24"/>
  <c r="J49" i="24"/>
  <c r="I49" i="24"/>
  <c r="H49" i="24"/>
  <c r="G49" i="24"/>
  <c r="E49" i="24"/>
  <c r="K47" i="24"/>
  <c r="J47" i="24"/>
  <c r="I47" i="24"/>
  <c r="H47" i="24"/>
  <c r="G47" i="24"/>
  <c r="A47" i="24"/>
  <c r="K46" i="24"/>
  <c r="J46" i="24"/>
  <c r="I46" i="24"/>
  <c r="H46" i="24"/>
  <c r="G46" i="24"/>
  <c r="A46" i="24"/>
  <c r="K45" i="24"/>
  <c r="J45" i="24"/>
  <c r="I45" i="24"/>
  <c r="H45" i="24"/>
  <c r="G45" i="24"/>
  <c r="A45" i="24"/>
  <c r="K44" i="24"/>
  <c r="J44" i="24"/>
  <c r="I44" i="24"/>
  <c r="H44" i="24"/>
  <c r="G44" i="24"/>
  <c r="A44" i="24"/>
  <c r="K43" i="24"/>
  <c r="J43" i="24"/>
  <c r="I43" i="24"/>
  <c r="H43" i="24"/>
  <c r="G43" i="24"/>
  <c r="K42" i="24"/>
  <c r="J42" i="24"/>
  <c r="I42" i="24"/>
  <c r="H42" i="24"/>
  <c r="G42" i="24"/>
  <c r="K41" i="24"/>
  <c r="J41" i="24"/>
  <c r="I41" i="24"/>
  <c r="H41" i="24"/>
  <c r="G41" i="24"/>
  <c r="K40" i="24"/>
  <c r="J40" i="24"/>
  <c r="I40" i="24"/>
  <c r="H40" i="24"/>
  <c r="G40" i="24"/>
  <c r="K39" i="24"/>
  <c r="J39" i="24"/>
  <c r="I39" i="24"/>
  <c r="H39" i="24"/>
  <c r="G39" i="24"/>
  <c r="K38" i="24"/>
  <c r="J38" i="24"/>
  <c r="I38" i="24"/>
  <c r="H38" i="24"/>
  <c r="G38" i="24"/>
  <c r="K37" i="24"/>
  <c r="J37" i="24"/>
  <c r="I37" i="24"/>
  <c r="H37" i="24"/>
  <c r="G37" i="24"/>
  <c r="K36" i="24"/>
  <c r="J36" i="24"/>
  <c r="I36" i="24"/>
  <c r="H36" i="24"/>
  <c r="G36" i="24"/>
  <c r="K35" i="24"/>
  <c r="J35" i="24"/>
  <c r="I35" i="24"/>
  <c r="H35" i="24"/>
  <c r="G35" i="24"/>
  <c r="K34" i="24"/>
  <c r="J34" i="24"/>
  <c r="I34" i="24"/>
  <c r="H34" i="24"/>
  <c r="G34" i="24"/>
  <c r="K33" i="24"/>
  <c r="J33" i="24"/>
  <c r="I33" i="24"/>
  <c r="H33" i="24"/>
  <c r="G33" i="24"/>
  <c r="K32" i="24"/>
  <c r="J32" i="24"/>
  <c r="I32" i="24"/>
  <c r="H32" i="24"/>
  <c r="G32" i="24"/>
  <c r="K31" i="24"/>
  <c r="J31" i="24"/>
  <c r="I31" i="24"/>
  <c r="H31" i="24"/>
  <c r="G31" i="24"/>
  <c r="E31" i="24"/>
  <c r="K30" i="24"/>
  <c r="J30" i="24"/>
  <c r="I30" i="24"/>
  <c r="H30" i="24"/>
  <c r="G30" i="24"/>
  <c r="E30" i="24"/>
  <c r="K29" i="24"/>
  <c r="J29" i="24"/>
  <c r="I29" i="24"/>
  <c r="H29" i="24"/>
  <c r="G29" i="24"/>
  <c r="E29" i="24"/>
  <c r="K28" i="24"/>
  <c r="J28" i="24"/>
  <c r="I28" i="24"/>
  <c r="H28" i="24"/>
  <c r="G28" i="24"/>
  <c r="E28" i="24"/>
  <c r="K27" i="24"/>
  <c r="J27" i="24"/>
  <c r="I27" i="24"/>
  <c r="H27" i="24"/>
  <c r="G27" i="24"/>
  <c r="E27" i="24"/>
  <c r="K26" i="24"/>
  <c r="J26" i="24"/>
  <c r="I26" i="24"/>
  <c r="H26" i="24"/>
  <c r="G26" i="24"/>
  <c r="E26" i="24"/>
  <c r="K25" i="24"/>
  <c r="J25" i="24"/>
  <c r="I25" i="24"/>
  <c r="H25" i="24"/>
  <c r="G25" i="24"/>
  <c r="E25" i="24"/>
  <c r="K24" i="24"/>
  <c r="J24" i="24"/>
  <c r="I24" i="24"/>
  <c r="H24" i="24"/>
  <c r="H56" i="24" s="1"/>
  <c r="G24" i="24"/>
  <c r="E24" i="24"/>
  <c r="C21" i="24"/>
  <c r="D20" i="24" s="1"/>
  <c r="K20" i="24"/>
  <c r="J20" i="24"/>
  <c r="I20" i="24"/>
  <c r="H20" i="24"/>
  <c r="G20" i="24"/>
  <c r="E20" i="24"/>
  <c r="K19" i="24"/>
  <c r="J19" i="24"/>
  <c r="I19" i="24"/>
  <c r="H19" i="24"/>
  <c r="G19" i="24"/>
  <c r="E19" i="24"/>
  <c r="K18" i="24"/>
  <c r="J18" i="24"/>
  <c r="I18" i="24"/>
  <c r="H18" i="24"/>
  <c r="G18" i="24"/>
  <c r="E18" i="24"/>
  <c r="K17" i="24"/>
  <c r="J17" i="24"/>
  <c r="I17" i="24"/>
  <c r="H17" i="24"/>
  <c r="G17" i="24"/>
  <c r="E17" i="24"/>
  <c r="K16" i="24"/>
  <c r="J16" i="24"/>
  <c r="I16" i="24"/>
  <c r="H16" i="24"/>
  <c r="G16" i="24"/>
  <c r="E16" i="24"/>
  <c r="K15" i="24"/>
  <c r="J15" i="24"/>
  <c r="I15" i="24"/>
  <c r="H15" i="24"/>
  <c r="G15" i="24"/>
  <c r="E15" i="24"/>
  <c r="K14" i="24"/>
  <c r="J14" i="24"/>
  <c r="I14" i="24"/>
  <c r="H14" i="24"/>
  <c r="G14" i="24"/>
  <c r="E14" i="24"/>
  <c r="K13" i="24"/>
  <c r="J13" i="24"/>
  <c r="I13" i="24"/>
  <c r="H13" i="24"/>
  <c r="G13" i="24"/>
  <c r="E13" i="24"/>
  <c r="K12" i="24"/>
  <c r="J12" i="24"/>
  <c r="I12" i="24"/>
  <c r="H12" i="24"/>
  <c r="G12" i="24"/>
  <c r="E12" i="24"/>
  <c r="K11" i="24"/>
  <c r="J11" i="24"/>
  <c r="I11" i="24"/>
  <c r="I21" i="24" s="1"/>
  <c r="H11" i="24"/>
  <c r="G11" i="24"/>
  <c r="E11" i="24"/>
  <c r="B2" i="24"/>
  <c r="A1" i="24"/>
  <c r="C56" i="45"/>
  <c r="D50" i="45" s="1"/>
  <c r="K55" i="45"/>
  <c r="J55" i="45"/>
  <c r="I55" i="45"/>
  <c r="H55" i="45"/>
  <c r="G55" i="45"/>
  <c r="E55" i="45"/>
  <c r="K54" i="45"/>
  <c r="J54" i="45"/>
  <c r="I54" i="45"/>
  <c r="H54" i="45"/>
  <c r="G54" i="45"/>
  <c r="E54" i="45"/>
  <c r="K53" i="45"/>
  <c r="J53" i="45"/>
  <c r="I53" i="45"/>
  <c r="H53" i="45"/>
  <c r="G53" i="45"/>
  <c r="E53" i="45"/>
  <c r="K52" i="45"/>
  <c r="J52" i="45"/>
  <c r="I52" i="45"/>
  <c r="H52" i="45"/>
  <c r="G52" i="45"/>
  <c r="E52" i="45"/>
  <c r="K51" i="45"/>
  <c r="J51" i="45"/>
  <c r="I51" i="45"/>
  <c r="H51" i="45"/>
  <c r="G51" i="45"/>
  <c r="E51" i="45"/>
  <c r="K50" i="45"/>
  <c r="J50" i="45"/>
  <c r="I50" i="45"/>
  <c r="H50" i="45"/>
  <c r="G50" i="45"/>
  <c r="E50" i="45"/>
  <c r="K49" i="45"/>
  <c r="J49" i="45"/>
  <c r="I49" i="45"/>
  <c r="H49" i="45"/>
  <c r="G49" i="45"/>
  <c r="E49" i="45"/>
  <c r="K47" i="45"/>
  <c r="J47" i="45"/>
  <c r="I47" i="45"/>
  <c r="H47" i="45"/>
  <c r="G47" i="45"/>
  <c r="A47" i="45"/>
  <c r="K46" i="45"/>
  <c r="J46" i="45"/>
  <c r="I46" i="45"/>
  <c r="H46" i="45"/>
  <c r="G46" i="45"/>
  <c r="A46" i="45"/>
  <c r="K45" i="45"/>
  <c r="J45" i="45"/>
  <c r="I45" i="45"/>
  <c r="H45" i="45"/>
  <c r="G45" i="45"/>
  <c r="A45" i="45"/>
  <c r="K44" i="45"/>
  <c r="J44" i="45"/>
  <c r="I44" i="45"/>
  <c r="H44" i="45"/>
  <c r="G44" i="45"/>
  <c r="A44" i="45"/>
  <c r="K43" i="45"/>
  <c r="J43" i="45"/>
  <c r="I43" i="45"/>
  <c r="H43" i="45"/>
  <c r="G43" i="45"/>
  <c r="K42" i="45"/>
  <c r="J42" i="45"/>
  <c r="I42" i="45"/>
  <c r="H42" i="45"/>
  <c r="G42" i="45"/>
  <c r="K41" i="45"/>
  <c r="J41" i="45"/>
  <c r="I41" i="45"/>
  <c r="H41" i="45"/>
  <c r="G41" i="45"/>
  <c r="K40" i="45"/>
  <c r="J40" i="45"/>
  <c r="I40" i="45"/>
  <c r="H40" i="45"/>
  <c r="G40" i="45"/>
  <c r="K39" i="45"/>
  <c r="J39" i="45"/>
  <c r="I39" i="45"/>
  <c r="H39" i="45"/>
  <c r="G39" i="45"/>
  <c r="K38" i="45"/>
  <c r="J38" i="45"/>
  <c r="I38" i="45"/>
  <c r="H38" i="45"/>
  <c r="G38" i="45"/>
  <c r="K37" i="45"/>
  <c r="J37" i="45"/>
  <c r="I37" i="45"/>
  <c r="H37" i="45"/>
  <c r="G37" i="45"/>
  <c r="K36" i="45"/>
  <c r="J36" i="45"/>
  <c r="I36" i="45"/>
  <c r="H36" i="45"/>
  <c r="G36" i="45"/>
  <c r="K35" i="45"/>
  <c r="J35" i="45"/>
  <c r="I35" i="45"/>
  <c r="H35" i="45"/>
  <c r="G35" i="45"/>
  <c r="K34" i="45"/>
  <c r="J34" i="45"/>
  <c r="I34" i="45"/>
  <c r="H34" i="45"/>
  <c r="G34" i="45"/>
  <c r="K33" i="45"/>
  <c r="J33" i="45"/>
  <c r="I33" i="45"/>
  <c r="H33" i="45"/>
  <c r="G33" i="45"/>
  <c r="K32" i="45"/>
  <c r="J32" i="45"/>
  <c r="I32" i="45"/>
  <c r="H32" i="45"/>
  <c r="G32" i="45"/>
  <c r="K31" i="45"/>
  <c r="J31" i="45"/>
  <c r="I31" i="45"/>
  <c r="H31" i="45"/>
  <c r="G31" i="45"/>
  <c r="E31" i="45"/>
  <c r="K30" i="45"/>
  <c r="J30" i="45"/>
  <c r="I30" i="45"/>
  <c r="H30" i="45"/>
  <c r="G30" i="45"/>
  <c r="E30" i="45"/>
  <c r="K29" i="45"/>
  <c r="J29" i="45"/>
  <c r="I29" i="45"/>
  <c r="H29" i="45"/>
  <c r="G29" i="45"/>
  <c r="E29" i="45"/>
  <c r="K28" i="45"/>
  <c r="J28" i="45"/>
  <c r="I28" i="45"/>
  <c r="H28" i="45"/>
  <c r="G28" i="45"/>
  <c r="E28" i="45"/>
  <c r="K27" i="45"/>
  <c r="J27" i="45"/>
  <c r="I27" i="45"/>
  <c r="H27" i="45"/>
  <c r="G27" i="45"/>
  <c r="E27" i="45"/>
  <c r="K26" i="45"/>
  <c r="J26" i="45"/>
  <c r="I26" i="45"/>
  <c r="H26" i="45"/>
  <c r="G26" i="45"/>
  <c r="E26" i="45"/>
  <c r="K25" i="45"/>
  <c r="J25" i="45"/>
  <c r="I25" i="45"/>
  <c r="H25" i="45"/>
  <c r="G25" i="45"/>
  <c r="E25" i="45"/>
  <c r="K24" i="45"/>
  <c r="J24" i="45"/>
  <c r="I24" i="45"/>
  <c r="H24" i="45"/>
  <c r="G24" i="45"/>
  <c r="E24" i="45"/>
  <c r="C21" i="45"/>
  <c r="D20" i="45" s="1"/>
  <c r="K20" i="45"/>
  <c r="J20" i="45"/>
  <c r="I20" i="45"/>
  <c r="H20" i="45"/>
  <c r="G20" i="45"/>
  <c r="E20" i="45"/>
  <c r="K19" i="45"/>
  <c r="J19" i="45"/>
  <c r="I19" i="45"/>
  <c r="H19" i="45"/>
  <c r="G19" i="45"/>
  <c r="E19" i="45"/>
  <c r="K18" i="45"/>
  <c r="J18" i="45"/>
  <c r="I18" i="45"/>
  <c r="H18" i="45"/>
  <c r="G18" i="45"/>
  <c r="E18" i="45"/>
  <c r="K17" i="45"/>
  <c r="J17" i="45"/>
  <c r="I17" i="45"/>
  <c r="H17" i="45"/>
  <c r="G17" i="45"/>
  <c r="E17" i="45"/>
  <c r="K16" i="45"/>
  <c r="J16" i="45"/>
  <c r="I16" i="45"/>
  <c r="H16" i="45"/>
  <c r="G16" i="45"/>
  <c r="E16" i="45"/>
  <c r="K15" i="45"/>
  <c r="J15" i="45"/>
  <c r="I15" i="45"/>
  <c r="H15" i="45"/>
  <c r="G15" i="45"/>
  <c r="E15" i="45"/>
  <c r="K14" i="45"/>
  <c r="J14" i="45"/>
  <c r="I14" i="45"/>
  <c r="H14" i="45"/>
  <c r="G14" i="45"/>
  <c r="E14" i="45"/>
  <c r="K13" i="45"/>
  <c r="J13" i="45"/>
  <c r="I13" i="45"/>
  <c r="H13" i="45"/>
  <c r="G13" i="45"/>
  <c r="E13" i="45"/>
  <c r="K12" i="45"/>
  <c r="J12" i="45"/>
  <c r="I12" i="45"/>
  <c r="H12" i="45"/>
  <c r="G12" i="45"/>
  <c r="E12" i="45"/>
  <c r="K11" i="45"/>
  <c r="J11" i="45"/>
  <c r="I11" i="45"/>
  <c r="I21" i="45" s="1"/>
  <c r="H11" i="45"/>
  <c r="G11" i="45"/>
  <c r="E11" i="45"/>
  <c r="B2" i="45"/>
  <c r="A1" i="45"/>
  <c r="C56" i="23"/>
  <c r="D50" i="23" s="1"/>
  <c r="K55" i="23"/>
  <c r="J55" i="23"/>
  <c r="I55" i="23"/>
  <c r="H55" i="23"/>
  <c r="G55" i="23"/>
  <c r="E55" i="23"/>
  <c r="K54" i="23"/>
  <c r="J54" i="23"/>
  <c r="I54" i="23"/>
  <c r="H54" i="23"/>
  <c r="G54" i="23"/>
  <c r="E54" i="23"/>
  <c r="K53" i="23"/>
  <c r="J53" i="23"/>
  <c r="I53" i="23"/>
  <c r="H53" i="23"/>
  <c r="G53" i="23"/>
  <c r="E53" i="23"/>
  <c r="K52" i="23"/>
  <c r="J52" i="23"/>
  <c r="I52" i="23"/>
  <c r="H52" i="23"/>
  <c r="G52" i="23"/>
  <c r="E52" i="23"/>
  <c r="K51" i="23"/>
  <c r="J51" i="23"/>
  <c r="I51" i="23"/>
  <c r="H51" i="23"/>
  <c r="G51" i="23"/>
  <c r="E51" i="23"/>
  <c r="K50" i="23"/>
  <c r="J50" i="23"/>
  <c r="I50" i="23"/>
  <c r="H50" i="23"/>
  <c r="G50" i="23"/>
  <c r="E50" i="23"/>
  <c r="K49" i="23"/>
  <c r="J49" i="23"/>
  <c r="I49" i="23"/>
  <c r="H49" i="23"/>
  <c r="G49" i="23"/>
  <c r="E49" i="23"/>
  <c r="K47" i="23"/>
  <c r="J47" i="23"/>
  <c r="I47" i="23"/>
  <c r="H47" i="23"/>
  <c r="G47" i="23"/>
  <c r="A47" i="23"/>
  <c r="K46" i="23"/>
  <c r="J46" i="23"/>
  <c r="I46" i="23"/>
  <c r="H46" i="23"/>
  <c r="G46" i="23"/>
  <c r="A46" i="23"/>
  <c r="K45" i="23"/>
  <c r="J45" i="23"/>
  <c r="I45" i="23"/>
  <c r="H45" i="23"/>
  <c r="G45" i="23"/>
  <c r="A45" i="23"/>
  <c r="K44" i="23"/>
  <c r="J44" i="23"/>
  <c r="I44" i="23"/>
  <c r="H44" i="23"/>
  <c r="G44" i="23"/>
  <c r="A44" i="23"/>
  <c r="K43" i="23"/>
  <c r="J43" i="23"/>
  <c r="I43" i="23"/>
  <c r="H43" i="23"/>
  <c r="G43" i="23"/>
  <c r="K42" i="23"/>
  <c r="J42" i="23"/>
  <c r="I42" i="23"/>
  <c r="H42" i="23"/>
  <c r="G42" i="23"/>
  <c r="K41" i="23"/>
  <c r="J41" i="23"/>
  <c r="I41" i="23"/>
  <c r="H41" i="23"/>
  <c r="G41" i="23"/>
  <c r="K40" i="23"/>
  <c r="J40" i="23"/>
  <c r="I40" i="23"/>
  <c r="H40" i="23"/>
  <c r="G40" i="23"/>
  <c r="K39" i="23"/>
  <c r="J39" i="23"/>
  <c r="I39" i="23"/>
  <c r="H39" i="23"/>
  <c r="G39" i="23"/>
  <c r="K38" i="23"/>
  <c r="J38" i="23"/>
  <c r="I38" i="23"/>
  <c r="H38" i="23"/>
  <c r="G38" i="23"/>
  <c r="K37" i="23"/>
  <c r="J37" i="23"/>
  <c r="I37" i="23"/>
  <c r="H37" i="23"/>
  <c r="G37" i="23"/>
  <c r="K36" i="23"/>
  <c r="J36" i="23"/>
  <c r="I36" i="23"/>
  <c r="H36" i="23"/>
  <c r="G36" i="23"/>
  <c r="K35" i="23"/>
  <c r="J35" i="23"/>
  <c r="I35" i="23"/>
  <c r="H35" i="23"/>
  <c r="G35" i="23"/>
  <c r="K34" i="23"/>
  <c r="J34" i="23"/>
  <c r="I34" i="23"/>
  <c r="H34" i="23"/>
  <c r="G34" i="23"/>
  <c r="K33" i="23"/>
  <c r="J33" i="23"/>
  <c r="I33" i="23"/>
  <c r="H33" i="23"/>
  <c r="G33" i="23"/>
  <c r="K32" i="23"/>
  <c r="J32" i="23"/>
  <c r="I32" i="23"/>
  <c r="H32" i="23"/>
  <c r="G32" i="23"/>
  <c r="K31" i="23"/>
  <c r="J31" i="23"/>
  <c r="I31" i="23"/>
  <c r="H31" i="23"/>
  <c r="G31" i="23"/>
  <c r="E31" i="23"/>
  <c r="K30" i="23"/>
  <c r="J30" i="23"/>
  <c r="I30" i="23"/>
  <c r="H30" i="23"/>
  <c r="G30" i="23"/>
  <c r="E30" i="23"/>
  <c r="K29" i="23"/>
  <c r="J29" i="23"/>
  <c r="I29" i="23"/>
  <c r="H29" i="23"/>
  <c r="G29" i="23"/>
  <c r="E29" i="23"/>
  <c r="K28" i="23"/>
  <c r="J28" i="23"/>
  <c r="I28" i="23"/>
  <c r="H28" i="23"/>
  <c r="G28" i="23"/>
  <c r="E28" i="23"/>
  <c r="K27" i="23"/>
  <c r="J27" i="23"/>
  <c r="I27" i="23"/>
  <c r="H27" i="23"/>
  <c r="G27" i="23"/>
  <c r="E27" i="23"/>
  <c r="K26" i="23"/>
  <c r="J26" i="23"/>
  <c r="I26" i="23"/>
  <c r="H26" i="23"/>
  <c r="G26" i="23"/>
  <c r="E26" i="23"/>
  <c r="K25" i="23"/>
  <c r="J25" i="23"/>
  <c r="I25" i="23"/>
  <c r="H25" i="23"/>
  <c r="G25" i="23"/>
  <c r="E25" i="23"/>
  <c r="K24" i="23"/>
  <c r="J24" i="23"/>
  <c r="I24" i="23"/>
  <c r="H24" i="23"/>
  <c r="G24" i="23"/>
  <c r="E24" i="23"/>
  <c r="C21" i="23"/>
  <c r="D17" i="23" s="1"/>
  <c r="K20" i="23"/>
  <c r="J20" i="23"/>
  <c r="I20" i="23"/>
  <c r="H20" i="23"/>
  <c r="G20" i="23"/>
  <c r="E20" i="23"/>
  <c r="K19" i="23"/>
  <c r="J19" i="23"/>
  <c r="I19" i="23"/>
  <c r="H19" i="23"/>
  <c r="G19" i="23"/>
  <c r="E19" i="23"/>
  <c r="K18" i="23"/>
  <c r="J18" i="23"/>
  <c r="I18" i="23"/>
  <c r="H18" i="23"/>
  <c r="G18" i="23"/>
  <c r="E18" i="23"/>
  <c r="K17" i="23"/>
  <c r="J17" i="23"/>
  <c r="I17" i="23"/>
  <c r="H17" i="23"/>
  <c r="G17" i="23"/>
  <c r="E17" i="23"/>
  <c r="K16" i="23"/>
  <c r="J16" i="23"/>
  <c r="I16" i="23"/>
  <c r="H16" i="23"/>
  <c r="G16" i="23"/>
  <c r="E16" i="23"/>
  <c r="K15" i="23"/>
  <c r="J15" i="23"/>
  <c r="I15" i="23"/>
  <c r="H15" i="23"/>
  <c r="G15" i="23"/>
  <c r="E15" i="23"/>
  <c r="K14" i="23"/>
  <c r="J14" i="23"/>
  <c r="I14" i="23"/>
  <c r="H14" i="23"/>
  <c r="G14" i="23"/>
  <c r="E14" i="23"/>
  <c r="K13" i="23"/>
  <c r="J13" i="23"/>
  <c r="I13" i="23"/>
  <c r="H13" i="23"/>
  <c r="G13" i="23"/>
  <c r="E13" i="23"/>
  <c r="K12" i="23"/>
  <c r="J12" i="23"/>
  <c r="I12" i="23"/>
  <c r="H12" i="23"/>
  <c r="G12" i="23"/>
  <c r="E12" i="23"/>
  <c r="K11" i="23"/>
  <c r="J11" i="23"/>
  <c r="I11" i="23"/>
  <c r="H11" i="23"/>
  <c r="H21" i="23" s="1"/>
  <c r="G11" i="23"/>
  <c r="E11" i="23"/>
  <c r="B2" i="23"/>
  <c r="A1" i="23"/>
  <c r="D40" i="26" l="1"/>
  <c r="D27" i="26"/>
  <c r="D24" i="26"/>
  <c r="H21" i="26"/>
  <c r="D31" i="26"/>
  <c r="D33" i="26"/>
  <c r="D28" i="26"/>
  <c r="D30" i="26"/>
  <c r="D52" i="26"/>
  <c r="D35" i="26"/>
  <c r="D32" i="26"/>
  <c r="D45" i="26"/>
  <c r="D29" i="26"/>
  <c r="D39" i="26"/>
  <c r="D41" i="26"/>
  <c r="D47" i="26"/>
  <c r="D25" i="26"/>
  <c r="D36" i="26"/>
  <c r="D55" i="26"/>
  <c r="D32" i="25"/>
  <c r="D39" i="25"/>
  <c r="B56" i="25"/>
  <c r="D30" i="25"/>
  <c r="D24" i="25"/>
  <c r="D27" i="25"/>
  <c r="D29" i="25"/>
  <c r="D42" i="25"/>
  <c r="D44" i="25"/>
  <c r="D49" i="25"/>
  <c r="K56" i="25" s="1"/>
  <c r="D26" i="25"/>
  <c r="D37" i="25"/>
  <c r="D14" i="25"/>
  <c r="D11" i="25"/>
  <c r="K21" i="25"/>
  <c r="D18" i="25"/>
  <c r="D13" i="25"/>
  <c r="D20" i="25"/>
  <c r="D26" i="24"/>
  <c r="D30" i="24"/>
  <c r="D32" i="24"/>
  <c r="D25" i="24"/>
  <c r="D29" i="24"/>
  <c r="D31" i="24"/>
  <c r="D24" i="24"/>
  <c r="D27" i="24"/>
  <c r="D55" i="24"/>
  <c r="D42" i="24"/>
  <c r="D39" i="24"/>
  <c r="D38" i="24"/>
  <c r="D40" i="24"/>
  <c r="D28" i="24"/>
  <c r="D32" i="45"/>
  <c r="D51" i="45"/>
  <c r="D27" i="45"/>
  <c r="D25" i="45"/>
  <c r="D43" i="45"/>
  <c r="D53" i="45"/>
  <c r="D29" i="45"/>
  <c r="D39" i="45"/>
  <c r="D41" i="45"/>
  <c r="D55" i="45"/>
  <c r="D24" i="45"/>
  <c r="D37" i="45"/>
  <c r="D45" i="45"/>
  <c r="D31" i="45"/>
  <c r="D26" i="45"/>
  <c r="D33" i="45"/>
  <c r="D49" i="45"/>
  <c r="D47" i="45"/>
  <c r="D52" i="45"/>
  <c r="D28" i="45"/>
  <c r="D40" i="45"/>
  <c r="D44" i="45"/>
  <c r="D30" i="45"/>
  <c r="D36" i="45"/>
  <c r="B56" i="45"/>
  <c r="J21" i="45"/>
  <c r="D12" i="45"/>
  <c r="H21" i="45"/>
  <c r="D13" i="45"/>
  <c r="D19" i="45"/>
  <c r="D16" i="45"/>
  <c r="D18" i="45"/>
  <c r="D15" i="45"/>
  <c r="D35" i="23"/>
  <c r="D27" i="23"/>
  <c r="D44" i="23"/>
  <c r="D49" i="23"/>
  <c r="K56" i="23" s="1"/>
  <c r="D52" i="23"/>
  <c r="D39" i="23"/>
  <c r="D30" i="23"/>
  <c r="D33" i="23"/>
  <c r="D24" i="23"/>
  <c r="D12" i="23"/>
  <c r="D19" i="23"/>
  <c r="D14" i="23"/>
  <c r="D13" i="23"/>
  <c r="D16" i="23"/>
  <c r="D11" i="23"/>
  <c r="D18" i="23"/>
  <c r="D15" i="23"/>
  <c r="D20" i="23"/>
  <c r="D19" i="36"/>
  <c r="D16" i="36"/>
  <c r="J56" i="45"/>
  <c r="K56" i="26"/>
  <c r="D29" i="34"/>
  <c r="D32" i="34"/>
  <c r="K56" i="36"/>
  <c r="D26" i="34"/>
  <c r="D37" i="23"/>
  <c r="B56" i="23"/>
  <c r="H21" i="24"/>
  <c r="H56" i="25"/>
  <c r="D12" i="26"/>
  <c r="D15" i="26"/>
  <c r="D18" i="26"/>
  <c r="D41" i="34"/>
  <c r="I56" i="36"/>
  <c r="J56" i="36"/>
  <c r="D26" i="23"/>
  <c r="D29" i="23"/>
  <c r="D32" i="23"/>
  <c r="D51" i="23"/>
  <c r="J21" i="24"/>
  <c r="I56" i="24"/>
  <c r="H21" i="25"/>
  <c r="D41" i="25"/>
  <c r="J21" i="34"/>
  <c r="I56" i="34"/>
  <c r="D36" i="34"/>
  <c r="D55" i="34"/>
  <c r="D11" i="35"/>
  <c r="K21" i="35" s="1"/>
  <c r="D14" i="35"/>
  <c r="D17" i="35"/>
  <c r="D20" i="35"/>
  <c r="D18" i="35"/>
  <c r="I21" i="34"/>
  <c r="C58" i="34" s="1"/>
  <c r="D53" i="34"/>
  <c r="D41" i="23"/>
  <c r="D35" i="45"/>
  <c r="D34" i="24"/>
  <c r="D47" i="24"/>
  <c r="D50" i="24"/>
  <c r="I21" i="25"/>
  <c r="D34" i="25"/>
  <c r="D53" i="25"/>
  <c r="D44" i="26"/>
  <c r="D25" i="34"/>
  <c r="D28" i="34"/>
  <c r="D31" i="34"/>
  <c r="J56" i="34"/>
  <c r="D45" i="34"/>
  <c r="H56" i="35"/>
  <c r="D12" i="36"/>
  <c r="D15" i="36"/>
  <c r="D18" i="36"/>
  <c r="D54" i="24"/>
  <c r="J21" i="25"/>
  <c r="I56" i="25"/>
  <c r="D36" i="25"/>
  <c r="D55" i="25"/>
  <c r="D11" i="26"/>
  <c r="D14" i="26"/>
  <c r="D17" i="26"/>
  <c r="D20" i="26"/>
  <c r="D37" i="26"/>
  <c r="B56" i="26"/>
  <c r="D47" i="34"/>
  <c r="J56" i="26"/>
  <c r="D34" i="34"/>
  <c r="D43" i="23"/>
  <c r="J21" i="23"/>
  <c r="I56" i="23"/>
  <c r="D36" i="23"/>
  <c r="D55" i="23"/>
  <c r="D11" i="45"/>
  <c r="D14" i="45"/>
  <c r="D17" i="45"/>
  <c r="D25" i="25"/>
  <c r="D28" i="25"/>
  <c r="D31" i="25"/>
  <c r="J56" i="25"/>
  <c r="D45" i="25"/>
  <c r="H56" i="26"/>
  <c r="D40" i="34"/>
  <c r="D50" i="34"/>
  <c r="H21" i="35"/>
  <c r="J21" i="26"/>
  <c r="H56" i="34"/>
  <c r="D12" i="35"/>
  <c r="D15" i="35"/>
  <c r="D53" i="23"/>
  <c r="K21" i="23"/>
  <c r="D25" i="23"/>
  <c r="D28" i="23"/>
  <c r="D31" i="23"/>
  <c r="J56" i="23"/>
  <c r="D45" i="23"/>
  <c r="H56" i="45"/>
  <c r="J56" i="24"/>
  <c r="D47" i="25"/>
  <c r="I56" i="26"/>
  <c r="D51" i="26"/>
  <c r="D33" i="34"/>
  <c r="D52" i="34"/>
  <c r="I21" i="35"/>
  <c r="D13" i="35"/>
  <c r="D16" i="35"/>
  <c r="K56" i="35"/>
  <c r="H56" i="23"/>
  <c r="D47" i="23"/>
  <c r="I56" i="45"/>
  <c r="D40" i="25"/>
  <c r="D50" i="25"/>
  <c r="D24" i="34"/>
  <c r="K56" i="34" s="1"/>
  <c r="D27" i="34"/>
  <c r="D30" i="34"/>
  <c r="D42" i="34"/>
  <c r="J21" i="35"/>
  <c r="I56" i="35"/>
  <c r="D11" i="36"/>
  <c r="D14" i="36"/>
  <c r="D17" i="36"/>
  <c r="I21" i="23"/>
  <c r="D40" i="23"/>
  <c r="D46" i="24"/>
  <c r="D33" i="25"/>
  <c r="D52" i="25"/>
  <c r="I21" i="26"/>
  <c r="D13" i="26"/>
  <c r="D16" i="26"/>
  <c r="D43" i="26"/>
  <c r="D53" i="26"/>
  <c r="D44" i="34"/>
  <c r="J56" i="35"/>
  <c r="H56" i="36"/>
  <c r="C60" i="36" s="1"/>
  <c r="D38" i="36"/>
  <c r="D46" i="36"/>
  <c r="D54" i="36"/>
  <c r="D35" i="36"/>
  <c r="D43" i="36"/>
  <c r="D38" i="35"/>
  <c r="D46" i="35"/>
  <c r="D54" i="35"/>
  <c r="D35" i="35"/>
  <c r="D43" i="35"/>
  <c r="D38" i="34"/>
  <c r="D46" i="34"/>
  <c r="D54" i="34"/>
  <c r="D35" i="34"/>
  <c r="D43" i="34"/>
  <c r="D38" i="26"/>
  <c r="D46" i="26"/>
  <c r="D54" i="26"/>
  <c r="D34" i="26"/>
  <c r="D42" i="26"/>
  <c r="D38" i="25"/>
  <c r="D46" i="25"/>
  <c r="D54" i="25"/>
  <c r="D35" i="25"/>
  <c r="D43" i="25"/>
  <c r="D11" i="24"/>
  <c r="D12" i="24"/>
  <c r="D13" i="24"/>
  <c r="D14" i="24"/>
  <c r="D15" i="24"/>
  <c r="D16" i="24"/>
  <c r="D17" i="24"/>
  <c r="D18" i="24"/>
  <c r="D19" i="24"/>
  <c r="D37" i="24"/>
  <c r="D45" i="24"/>
  <c r="D53" i="24"/>
  <c r="D36" i="24"/>
  <c r="D44" i="24"/>
  <c r="D52" i="24"/>
  <c r="D35" i="24"/>
  <c r="D43" i="24"/>
  <c r="D51" i="24"/>
  <c r="D33" i="24"/>
  <c r="D41" i="24"/>
  <c r="D49" i="24"/>
  <c r="K56" i="24" s="1"/>
  <c r="D38" i="45"/>
  <c r="D46" i="45"/>
  <c r="D54" i="45"/>
  <c r="D34" i="45"/>
  <c r="D42" i="45"/>
  <c r="D38" i="23"/>
  <c r="D46" i="23"/>
  <c r="D54" i="23"/>
  <c r="D34" i="23"/>
  <c r="D42" i="23"/>
  <c r="C19" i="28"/>
  <c r="C18" i="28"/>
  <c r="C17" i="28"/>
  <c r="C16" i="28"/>
  <c r="K21" i="26" l="1"/>
  <c r="C58" i="26" s="1"/>
  <c r="K56" i="45"/>
  <c r="C60" i="45" s="1"/>
  <c r="C60" i="24"/>
  <c r="K21" i="45"/>
  <c r="C58" i="45" s="1"/>
  <c r="E58" i="45" s="1"/>
  <c r="C60" i="23"/>
  <c r="C58" i="23"/>
  <c r="K21" i="36"/>
  <c r="C58" i="36" s="1"/>
  <c r="I59" i="36" s="1"/>
  <c r="E58" i="34"/>
  <c r="I59" i="34"/>
  <c r="A15" i="23"/>
  <c r="A15" i="24"/>
  <c r="A15" i="35"/>
  <c r="A15" i="25"/>
  <c r="A15" i="34"/>
  <c r="A15" i="36"/>
  <c r="A15" i="45"/>
  <c r="A15" i="26"/>
  <c r="A14" i="34"/>
  <c r="A14" i="25"/>
  <c r="A14" i="36"/>
  <c r="A14" i="24"/>
  <c r="A14" i="45"/>
  <c r="A14" i="26"/>
  <c r="A14" i="35"/>
  <c r="A14" i="23"/>
  <c r="C60" i="34"/>
  <c r="C60" i="35"/>
  <c r="C58" i="35"/>
  <c r="A16" i="24"/>
  <c r="A16" i="45"/>
  <c r="A16" i="26"/>
  <c r="A16" i="35"/>
  <c r="A16" i="23"/>
  <c r="A16" i="36"/>
  <c r="A16" i="25"/>
  <c r="A16" i="34"/>
  <c r="A11" i="34"/>
  <c r="A11" i="35"/>
  <c r="A11" i="36"/>
  <c r="A11" i="45"/>
  <c r="A11" i="26"/>
  <c r="A11" i="23"/>
  <c r="A11" i="24"/>
  <c r="A11" i="25"/>
  <c r="A12" i="23"/>
  <c r="A12" i="25"/>
  <c r="A12" i="34"/>
  <c r="A12" i="24"/>
  <c r="A12" i="36"/>
  <c r="A12" i="45"/>
  <c r="A12" i="35"/>
  <c r="A12" i="26"/>
  <c r="K21" i="24"/>
  <c r="C58" i="24" s="1"/>
  <c r="C60" i="26"/>
  <c r="C58" i="25"/>
  <c r="C60" i="25"/>
  <c r="A13" i="45"/>
  <c r="A13" i="26"/>
  <c r="A13" i="24"/>
  <c r="A13" i="35"/>
  <c r="A13" i="23"/>
  <c r="A13" i="25"/>
  <c r="A13" i="34"/>
  <c r="A13" i="36"/>
  <c r="C56" i="22"/>
  <c r="D51" i="22" s="1"/>
  <c r="K55" i="22"/>
  <c r="J55" i="22"/>
  <c r="I55" i="22"/>
  <c r="H55" i="22"/>
  <c r="G55" i="22"/>
  <c r="E55" i="22"/>
  <c r="K54" i="22"/>
  <c r="J54" i="22"/>
  <c r="I54" i="22"/>
  <c r="H54" i="22"/>
  <c r="G54" i="22"/>
  <c r="E54" i="22"/>
  <c r="K53" i="22"/>
  <c r="J53" i="22"/>
  <c r="I53" i="22"/>
  <c r="H53" i="22"/>
  <c r="G53" i="22"/>
  <c r="E53" i="22"/>
  <c r="K52" i="22"/>
  <c r="J52" i="22"/>
  <c r="I52" i="22"/>
  <c r="H52" i="22"/>
  <c r="G52" i="22"/>
  <c r="E52" i="22"/>
  <c r="K51" i="22"/>
  <c r="J51" i="22"/>
  <c r="I51" i="22"/>
  <c r="H51" i="22"/>
  <c r="G51" i="22"/>
  <c r="E51" i="22"/>
  <c r="K50" i="22"/>
  <c r="J50" i="22"/>
  <c r="I50" i="22"/>
  <c r="H50" i="22"/>
  <c r="G50" i="22"/>
  <c r="E50" i="22"/>
  <c r="K49" i="22"/>
  <c r="J49" i="22"/>
  <c r="I49" i="22"/>
  <c r="H49" i="22"/>
  <c r="G49" i="22"/>
  <c r="E49" i="22"/>
  <c r="K47" i="22"/>
  <c r="J47" i="22"/>
  <c r="I47" i="22"/>
  <c r="H47" i="22"/>
  <c r="G47" i="22"/>
  <c r="A47" i="22"/>
  <c r="K46" i="22"/>
  <c r="J46" i="22"/>
  <c r="I46" i="22"/>
  <c r="H46" i="22"/>
  <c r="G46" i="22"/>
  <c r="A46" i="22"/>
  <c r="K45" i="22"/>
  <c r="J45" i="22"/>
  <c r="I45" i="22"/>
  <c r="H45" i="22"/>
  <c r="G45" i="22"/>
  <c r="A45" i="22"/>
  <c r="K44" i="22"/>
  <c r="J44" i="22"/>
  <c r="I44" i="22"/>
  <c r="H44" i="22"/>
  <c r="G44" i="22"/>
  <c r="A44" i="22"/>
  <c r="K43" i="22"/>
  <c r="J43" i="22"/>
  <c r="I43" i="22"/>
  <c r="H43" i="22"/>
  <c r="G43" i="22"/>
  <c r="K42" i="22"/>
  <c r="J42" i="22"/>
  <c r="I42" i="22"/>
  <c r="H42" i="22"/>
  <c r="G42" i="22"/>
  <c r="K41" i="22"/>
  <c r="J41" i="22"/>
  <c r="I41" i="22"/>
  <c r="H41" i="22"/>
  <c r="G41" i="22"/>
  <c r="K40" i="22"/>
  <c r="J40" i="22"/>
  <c r="I40" i="22"/>
  <c r="H40" i="22"/>
  <c r="G40" i="22"/>
  <c r="K39" i="22"/>
  <c r="J39" i="22"/>
  <c r="I39" i="22"/>
  <c r="H39" i="22"/>
  <c r="G39" i="22"/>
  <c r="K38" i="22"/>
  <c r="J38" i="22"/>
  <c r="I38" i="22"/>
  <c r="H38" i="22"/>
  <c r="G38" i="22"/>
  <c r="K37" i="22"/>
  <c r="J37" i="22"/>
  <c r="I37" i="22"/>
  <c r="H37" i="22"/>
  <c r="G37" i="22"/>
  <c r="K36" i="22"/>
  <c r="J36" i="22"/>
  <c r="I36" i="22"/>
  <c r="H36" i="22"/>
  <c r="G36" i="22"/>
  <c r="K35" i="22"/>
  <c r="J35" i="22"/>
  <c r="I35" i="22"/>
  <c r="H35" i="22"/>
  <c r="G35" i="22"/>
  <c r="K34" i="22"/>
  <c r="J34" i="22"/>
  <c r="I34" i="22"/>
  <c r="H34" i="22"/>
  <c r="G34" i="22"/>
  <c r="K33" i="22"/>
  <c r="J33" i="22"/>
  <c r="I33" i="22"/>
  <c r="H33" i="22"/>
  <c r="G33" i="22"/>
  <c r="K32" i="22"/>
  <c r="J32" i="22"/>
  <c r="I32" i="22"/>
  <c r="H32" i="22"/>
  <c r="G32" i="22"/>
  <c r="K31" i="22"/>
  <c r="J31" i="22"/>
  <c r="I31" i="22"/>
  <c r="H31" i="22"/>
  <c r="G31" i="22"/>
  <c r="E31" i="22"/>
  <c r="K30" i="22"/>
  <c r="J30" i="22"/>
  <c r="I30" i="22"/>
  <c r="H30" i="22"/>
  <c r="G30" i="22"/>
  <c r="E30" i="22"/>
  <c r="K29" i="22"/>
  <c r="J29" i="22"/>
  <c r="I29" i="22"/>
  <c r="H29" i="22"/>
  <c r="G29" i="22"/>
  <c r="E29" i="22"/>
  <c r="K28" i="22"/>
  <c r="J28" i="22"/>
  <c r="I28" i="22"/>
  <c r="H28" i="22"/>
  <c r="G28" i="22"/>
  <c r="E28" i="22"/>
  <c r="K27" i="22"/>
  <c r="J27" i="22"/>
  <c r="I27" i="22"/>
  <c r="H27" i="22"/>
  <c r="G27" i="22"/>
  <c r="E27" i="22"/>
  <c r="K26" i="22"/>
  <c r="J26" i="22"/>
  <c r="I26" i="22"/>
  <c r="H26" i="22"/>
  <c r="G26" i="22"/>
  <c r="E26" i="22"/>
  <c r="K25" i="22"/>
  <c r="J25" i="22"/>
  <c r="I25" i="22"/>
  <c r="H25" i="22"/>
  <c r="G25" i="22"/>
  <c r="E25" i="22"/>
  <c r="K24" i="22"/>
  <c r="J24" i="22"/>
  <c r="I24" i="22"/>
  <c r="H24" i="22"/>
  <c r="G24" i="22"/>
  <c r="E24" i="22"/>
  <c r="C21" i="22"/>
  <c r="K20" i="22"/>
  <c r="J20" i="22"/>
  <c r="I20" i="22"/>
  <c r="H20" i="22"/>
  <c r="G20" i="22"/>
  <c r="E20" i="22"/>
  <c r="K19" i="22"/>
  <c r="J19" i="22"/>
  <c r="I19" i="22"/>
  <c r="H19" i="22"/>
  <c r="G19" i="22"/>
  <c r="E19" i="22"/>
  <c r="K18" i="22"/>
  <c r="J18" i="22"/>
  <c r="I18" i="22"/>
  <c r="H18" i="22"/>
  <c r="G18" i="22"/>
  <c r="E18" i="22"/>
  <c r="K17" i="22"/>
  <c r="J17" i="22"/>
  <c r="I17" i="22"/>
  <c r="H17" i="22"/>
  <c r="G17" i="22"/>
  <c r="E17" i="22"/>
  <c r="K16" i="22"/>
  <c r="J16" i="22"/>
  <c r="I16" i="22"/>
  <c r="H16" i="22"/>
  <c r="G16" i="22"/>
  <c r="E16" i="22"/>
  <c r="A16" i="22"/>
  <c r="K15" i="22"/>
  <c r="J15" i="22"/>
  <c r="I15" i="22"/>
  <c r="H15" i="22"/>
  <c r="G15" i="22"/>
  <c r="E15" i="22"/>
  <c r="A15" i="22"/>
  <c r="K14" i="22"/>
  <c r="J14" i="22"/>
  <c r="I14" i="22"/>
  <c r="H14" i="22"/>
  <c r="G14" i="22"/>
  <c r="E14" i="22"/>
  <c r="D14" i="22"/>
  <c r="A14" i="22"/>
  <c r="K13" i="22"/>
  <c r="J13" i="22"/>
  <c r="I13" i="22"/>
  <c r="H13" i="22"/>
  <c r="G13" i="22"/>
  <c r="E13" i="22"/>
  <c r="D13" i="22"/>
  <c r="A13" i="22"/>
  <c r="K12" i="22"/>
  <c r="J12" i="22"/>
  <c r="I12" i="22"/>
  <c r="H12" i="22"/>
  <c r="G12" i="22"/>
  <c r="E12" i="22"/>
  <c r="D12" i="22"/>
  <c r="A12" i="22"/>
  <c r="K11" i="22"/>
  <c r="J11" i="22"/>
  <c r="I11" i="22"/>
  <c r="H11" i="22"/>
  <c r="G11" i="22"/>
  <c r="E11" i="22"/>
  <c r="D11" i="22"/>
  <c r="A11" i="22"/>
  <c r="B2" i="22"/>
  <c r="A1" i="22"/>
  <c r="I59" i="26" l="1"/>
  <c r="E58" i="26"/>
  <c r="D43" i="22"/>
  <c r="I59" i="24"/>
  <c r="I59" i="45"/>
  <c r="I59" i="23"/>
  <c r="E58" i="23"/>
  <c r="D47" i="22"/>
  <c r="D35" i="22"/>
  <c r="D39" i="22"/>
  <c r="E58" i="36"/>
  <c r="I59" i="35"/>
  <c r="E58" i="35"/>
  <c r="J56" i="22"/>
  <c r="I56" i="22"/>
  <c r="E58" i="24"/>
  <c r="E58" i="25"/>
  <c r="I59" i="25"/>
  <c r="H56" i="22"/>
  <c r="J21" i="22"/>
  <c r="H21" i="22"/>
  <c r="I21" i="22"/>
  <c r="D15" i="22"/>
  <c r="D20" i="22"/>
  <c r="D17" i="22"/>
  <c r="K21" i="22" s="1"/>
  <c r="D16" i="22"/>
  <c r="D18" i="22"/>
  <c r="D19" i="22"/>
  <c r="D55" i="22"/>
  <c r="D38" i="22"/>
  <c r="D54" i="22"/>
  <c r="D37" i="22"/>
  <c r="D45" i="22"/>
  <c r="D53" i="22"/>
  <c r="D36" i="22"/>
  <c r="D44" i="22"/>
  <c r="D52" i="22"/>
  <c r="D34" i="22"/>
  <c r="D42" i="22"/>
  <c r="D33" i="22"/>
  <c r="D41" i="22"/>
  <c r="D49" i="22"/>
  <c r="D50" i="22"/>
  <c r="D24" i="22"/>
  <c r="D25" i="22"/>
  <c r="D26" i="22"/>
  <c r="D27" i="22"/>
  <c r="D28" i="22"/>
  <c r="D29" i="22"/>
  <c r="D30" i="22"/>
  <c r="D31" i="22"/>
  <c r="D32" i="22"/>
  <c r="D40" i="22"/>
  <c r="B56" i="22"/>
  <c r="D46" i="22"/>
  <c r="B22" i="28"/>
  <c r="C22" i="28"/>
  <c r="B23" i="28"/>
  <c r="C23" i="28"/>
  <c r="B24" i="28"/>
  <c r="C24" i="28"/>
  <c r="B25" i="28"/>
  <c r="C25" i="28"/>
  <c r="K56" i="22" l="1"/>
  <c r="C60" i="22" s="1"/>
  <c r="A18" i="23"/>
  <c r="A18" i="25"/>
  <c r="A18" i="24"/>
  <c r="A18" i="34"/>
  <c r="A18" i="36"/>
  <c r="A18" i="45"/>
  <c r="A18" i="35"/>
  <c r="A18" i="26"/>
  <c r="A18" i="22"/>
  <c r="A17" i="34"/>
  <c r="A17" i="25"/>
  <c r="A17" i="36"/>
  <c r="A17" i="45"/>
  <c r="A17" i="23"/>
  <c r="A17" i="26"/>
  <c r="A17" i="24"/>
  <c r="A17" i="35"/>
  <c r="A17" i="22"/>
  <c r="A20" i="34"/>
  <c r="A20" i="23"/>
  <c r="A20" i="36"/>
  <c r="A20" i="45"/>
  <c r="A20" i="26"/>
  <c r="A20" i="25"/>
  <c r="A20" i="35"/>
  <c r="A20" i="24"/>
  <c r="A20" i="22"/>
  <c r="A19" i="45"/>
  <c r="A19" i="26"/>
  <c r="A19" i="36"/>
  <c r="A19" i="35"/>
  <c r="A19" i="24"/>
  <c r="A19" i="23"/>
  <c r="A19" i="25"/>
  <c r="A19" i="34"/>
  <c r="A19" i="22"/>
  <c r="C58" i="22"/>
  <c r="B19" i="39"/>
  <c r="B20" i="39"/>
  <c r="B21" i="39"/>
  <c r="C21" i="47"/>
  <c r="B21" i="47"/>
  <c r="C20" i="47"/>
  <c r="B20" i="47"/>
  <c r="C19" i="47"/>
  <c r="B19" i="47"/>
  <c r="C18" i="47"/>
  <c r="B18" i="47"/>
  <c r="C17" i="47"/>
  <c r="B17" i="47"/>
  <c r="B16" i="47"/>
  <c r="C15" i="47"/>
  <c r="B15" i="47"/>
  <c r="C14" i="47"/>
  <c r="B14" i="47"/>
  <c r="C3" i="47"/>
  <c r="C2" i="47"/>
  <c r="I59" i="22" l="1"/>
  <c r="E58" i="22"/>
  <c r="D19" i="28" l="1"/>
  <c r="D17" i="28"/>
  <c r="D18" i="28"/>
  <c r="D16" i="28"/>
  <c r="S20" i="1"/>
  <c r="L20" i="1"/>
  <c r="S19" i="1"/>
  <c r="L19" i="1"/>
  <c r="S18" i="1"/>
  <c r="L18" i="1"/>
  <c r="S17" i="1"/>
  <c r="L17" i="1"/>
  <c r="S16" i="1"/>
  <c r="L16" i="1"/>
  <c r="S15" i="1"/>
  <c r="L15" i="1"/>
  <c r="S14" i="1"/>
  <c r="L14" i="1"/>
  <c r="S13" i="1"/>
  <c r="L13" i="1"/>
  <c r="S12" i="1"/>
  <c r="L12" i="1"/>
  <c r="S11" i="1"/>
  <c r="L11" i="1"/>
  <c r="D33" i="28"/>
  <c r="D34" i="28"/>
  <c r="D35" i="28"/>
  <c r="D36" i="28"/>
  <c r="D37" i="28"/>
  <c r="D38" i="28"/>
  <c r="D39" i="28"/>
  <c r="D40" i="28"/>
  <c r="D41" i="28"/>
  <c r="D42" i="28"/>
  <c r="D43" i="28"/>
  <c r="D44" i="28"/>
  <c r="D45" i="28"/>
  <c r="D46" i="28"/>
  <c r="D47" i="28"/>
  <c r="D48" i="28"/>
  <c r="D49" i="28"/>
  <c r="D50" i="28"/>
  <c r="D51" i="28"/>
  <c r="D32" i="28"/>
  <c r="C34" i="28"/>
  <c r="C35" i="28"/>
  <c r="C36" i="28"/>
  <c r="C37" i="28"/>
  <c r="C38" i="28"/>
  <c r="C39" i="28"/>
  <c r="C40" i="28"/>
  <c r="C41" i="28"/>
  <c r="C42" i="28"/>
  <c r="C43" i="28"/>
  <c r="C44" i="28"/>
  <c r="C45" i="28"/>
  <c r="C46" i="28"/>
  <c r="C47" i="28"/>
  <c r="C48" i="28"/>
  <c r="C49" i="28"/>
  <c r="C50" i="28"/>
  <c r="C51" i="28"/>
  <c r="C33" i="28"/>
  <c r="B36" i="28"/>
  <c r="B37" i="28"/>
  <c r="B41" i="28"/>
  <c r="B45" i="28"/>
  <c r="B49" i="28"/>
  <c r="B33" i="28"/>
  <c r="B51" i="28"/>
  <c r="B50" i="28"/>
  <c r="B48" i="28"/>
  <c r="B47" i="28"/>
  <c r="B46" i="28"/>
  <c r="B44" i="28"/>
  <c r="B43" i="28"/>
  <c r="B42" i="28"/>
  <c r="B40" i="28"/>
  <c r="B39" i="28"/>
  <c r="B38" i="28"/>
  <c r="B35" i="28"/>
  <c r="B34" i="28"/>
  <c r="A40" i="23" l="1"/>
  <c r="A40" i="25"/>
  <c r="A40" i="35"/>
  <c r="A40" i="24"/>
  <c r="A40" i="34"/>
  <c r="A40" i="36"/>
  <c r="A40" i="45"/>
  <c r="A40" i="26"/>
  <c r="A40" i="22"/>
  <c r="A39" i="24"/>
  <c r="A39" i="36"/>
  <c r="A39" i="45"/>
  <c r="A39" i="26"/>
  <c r="A39" i="35"/>
  <c r="A39" i="23"/>
  <c r="A39" i="25"/>
  <c r="A39" i="34"/>
  <c r="A39" i="22"/>
  <c r="A26" i="36"/>
  <c r="A26" i="24"/>
  <c r="A26" i="45"/>
  <c r="A26" i="23"/>
  <c r="A26" i="26"/>
  <c r="A26" i="35"/>
  <c r="A26" i="25"/>
  <c r="A26" i="34"/>
  <c r="A26" i="22"/>
  <c r="A25" i="35"/>
  <c r="A25" i="45"/>
  <c r="A25" i="24"/>
  <c r="A25" i="23"/>
  <c r="A25" i="25"/>
  <c r="A25" i="34"/>
  <c r="A25" i="36"/>
  <c r="A25" i="26"/>
  <c r="A25" i="22"/>
  <c r="A31" i="35"/>
  <c r="A31" i="26"/>
  <c r="A31" i="45"/>
  <c r="A31" i="24"/>
  <c r="A31" i="23"/>
  <c r="A31" i="25"/>
  <c r="A31" i="34"/>
  <c r="A31" i="36"/>
  <c r="A31" i="22"/>
  <c r="A37" i="34"/>
  <c r="A37" i="35"/>
  <c r="A37" i="36"/>
  <c r="A37" i="24"/>
  <c r="A37" i="45"/>
  <c r="A37" i="26"/>
  <c r="A37" i="23"/>
  <c r="A37" i="25"/>
  <c r="A37" i="22"/>
  <c r="T20" i="1"/>
  <c r="A38" i="35"/>
  <c r="A38" i="23"/>
  <c r="A38" i="25"/>
  <c r="A38" i="26"/>
  <c r="A38" i="34"/>
  <c r="A38" i="24"/>
  <c r="A38" i="36"/>
  <c r="A38" i="45"/>
  <c r="A38" i="22"/>
  <c r="A34" i="45"/>
  <c r="A34" i="26"/>
  <c r="A34" i="36"/>
  <c r="A34" i="35"/>
  <c r="A34" i="23"/>
  <c r="A34" i="25"/>
  <c r="A34" i="24"/>
  <c r="A34" i="34"/>
  <c r="A34" i="22"/>
  <c r="A29" i="36"/>
  <c r="A29" i="45"/>
  <c r="A29" i="23"/>
  <c r="A29" i="26"/>
  <c r="A29" i="35"/>
  <c r="A29" i="24"/>
  <c r="A29" i="25"/>
  <c r="A29" i="34"/>
  <c r="A29" i="22"/>
  <c r="A42" i="25"/>
  <c r="A42" i="23"/>
  <c r="A42" i="34"/>
  <c r="A42" i="24"/>
  <c r="A42" i="36"/>
  <c r="A42" i="45"/>
  <c r="A42" i="26"/>
  <c r="A42" i="35"/>
  <c r="A42" i="22"/>
  <c r="A43" i="45"/>
  <c r="A43" i="26"/>
  <c r="A43" i="35"/>
  <c r="A43" i="25"/>
  <c r="A43" i="23"/>
  <c r="A43" i="24"/>
  <c r="A43" i="34"/>
  <c r="A43" i="36"/>
  <c r="A43" i="22"/>
  <c r="A27" i="25"/>
  <c r="A27" i="34"/>
  <c r="A27" i="26"/>
  <c r="A27" i="36"/>
  <c r="A27" i="24"/>
  <c r="A27" i="45"/>
  <c r="A27" i="35"/>
  <c r="A27" i="23"/>
  <c r="A27" i="22"/>
  <c r="A30" i="25"/>
  <c r="A30" i="34"/>
  <c r="A30" i="26"/>
  <c r="A30" i="23"/>
  <c r="A30" i="36"/>
  <c r="A30" i="45"/>
  <c r="A30" i="35"/>
  <c r="A30" i="24"/>
  <c r="A30" i="22"/>
  <c r="A32" i="36"/>
  <c r="A32" i="45"/>
  <c r="A32" i="26"/>
  <c r="A32" i="24"/>
  <c r="A32" i="34"/>
  <c r="A32" i="35"/>
  <c r="A32" i="23"/>
  <c r="A32" i="25"/>
  <c r="A32" i="22"/>
  <c r="A28" i="35"/>
  <c r="A28" i="24"/>
  <c r="A28" i="23"/>
  <c r="A28" i="25"/>
  <c r="A28" i="34"/>
  <c r="A28" i="26"/>
  <c r="A28" i="36"/>
  <c r="A28" i="45"/>
  <c r="A28" i="22"/>
  <c r="A41" i="45"/>
  <c r="A41" i="26"/>
  <c r="A41" i="35"/>
  <c r="A41" i="23"/>
  <c r="A41" i="25"/>
  <c r="A41" i="24"/>
  <c r="A41" i="34"/>
  <c r="A41" i="36"/>
  <c r="A41" i="22"/>
  <c r="A33" i="24"/>
  <c r="A33" i="23"/>
  <c r="A33" i="25"/>
  <c r="A33" i="45"/>
  <c r="A33" i="34"/>
  <c r="A33" i="36"/>
  <c r="A33" i="26"/>
  <c r="A33" i="35"/>
  <c r="A33" i="22"/>
  <c r="A35" i="23"/>
  <c r="A35" i="34"/>
  <c r="A35" i="26"/>
  <c r="A35" i="36"/>
  <c r="A35" i="45"/>
  <c r="A35" i="35"/>
  <c r="A35" i="25"/>
  <c r="A35" i="24"/>
  <c r="A35" i="22"/>
  <c r="A36" i="26"/>
  <c r="A36" i="35"/>
  <c r="A36" i="45"/>
  <c r="A36" i="23"/>
  <c r="A36" i="25"/>
  <c r="A36" i="24"/>
  <c r="A36" i="34"/>
  <c r="A36" i="36"/>
  <c r="A36" i="22"/>
  <c r="T16" i="1"/>
  <c r="T19" i="1"/>
  <c r="T18" i="1"/>
  <c r="T12" i="1"/>
  <c r="T13" i="1"/>
  <c r="E18" i="28" s="1"/>
  <c r="T17" i="1"/>
  <c r="L21" i="1"/>
  <c r="S21" i="1"/>
  <c r="T15" i="1"/>
  <c r="T14" i="1"/>
  <c r="E19" i="28" s="1"/>
  <c r="T11" i="1"/>
  <c r="E16" i="28" s="1"/>
  <c r="B4" i="1" l="1"/>
  <c r="G41" i="28" l="1"/>
  <c r="M41" i="28" s="1"/>
  <c r="G42" i="28"/>
  <c r="I42" i="28" s="1"/>
  <c r="G43" i="28"/>
  <c r="K43" i="28" s="1"/>
  <c r="G44" i="28"/>
  <c r="J44" i="28" s="1"/>
  <c r="G45" i="28"/>
  <c r="I45" i="28" s="1"/>
  <c r="G46" i="28"/>
  <c r="L46" i="28" s="1"/>
  <c r="G47" i="28"/>
  <c r="K47" i="28" s="1"/>
  <c r="G48" i="28"/>
  <c r="J48" i="28" s="1"/>
  <c r="G49" i="28"/>
  <c r="M49" i="28" s="1"/>
  <c r="G50" i="28"/>
  <c r="L50" i="28" s="1"/>
  <c r="G51" i="28"/>
  <c r="K51" i="28" s="1"/>
  <c r="G52" i="28"/>
  <c r="J52" i="28" s="1"/>
  <c r="G53" i="28"/>
  <c r="I53" i="28" s="1"/>
  <c r="G54" i="28"/>
  <c r="L54" i="28" s="1"/>
  <c r="G55" i="28"/>
  <c r="K55" i="28" s="1"/>
  <c r="M55" i="28" l="1"/>
  <c r="J54" i="28"/>
  <c r="J47" i="28"/>
  <c r="I55" i="28"/>
  <c r="M54" i="28"/>
  <c r="K50" i="28"/>
  <c r="J50" i="28"/>
  <c r="L48" i="28"/>
  <c r="M43" i="28"/>
  <c r="K42" i="28"/>
  <c r="M48" i="28"/>
  <c r="I52" i="28"/>
  <c r="I47" i="28"/>
  <c r="M51" i="28"/>
  <c r="I44" i="28"/>
  <c r="J55" i="28"/>
  <c r="I50" i="28"/>
  <c r="J42" i="28"/>
  <c r="K54" i="28"/>
  <c r="M52" i="28"/>
  <c r="J51" i="28"/>
  <c r="L49" i="28"/>
  <c r="I48" i="28"/>
  <c r="K46" i="28"/>
  <c r="M44" i="28"/>
  <c r="J43" i="28"/>
  <c r="L41" i="28"/>
  <c r="L52" i="28"/>
  <c r="I51" i="28"/>
  <c r="K49" i="28"/>
  <c r="M47" i="28"/>
  <c r="J46" i="28"/>
  <c r="L44" i="28"/>
  <c r="I43" i="28"/>
  <c r="K41" i="28"/>
  <c r="L53" i="28"/>
  <c r="L45" i="28"/>
  <c r="K45" i="28"/>
  <c r="L55" i="28"/>
  <c r="I54" i="28"/>
  <c r="K52" i="28"/>
  <c r="M50" i="28"/>
  <c r="J49" i="28"/>
  <c r="L47" i="28"/>
  <c r="I46" i="28"/>
  <c r="K44" i="28"/>
  <c r="M42" i="28"/>
  <c r="J41" i="28"/>
  <c r="M53" i="28"/>
  <c r="I49" i="28"/>
  <c r="M45" i="28"/>
  <c r="L42" i="28"/>
  <c r="I41" i="28"/>
  <c r="K53" i="28"/>
  <c r="J53" i="28"/>
  <c r="L51" i="28"/>
  <c r="K48" i="28"/>
  <c r="M46" i="28"/>
  <c r="J45" i="28"/>
  <c r="L43" i="28"/>
  <c r="C19" i="12"/>
  <c r="C18" i="12"/>
  <c r="B70" i="28"/>
  <c r="C22" i="12"/>
  <c r="C23" i="12"/>
  <c r="C24" i="12"/>
  <c r="C25" i="12"/>
  <c r="C26" i="12"/>
  <c r="C27" i="12"/>
  <c r="C28" i="12"/>
  <c r="C29" i="12"/>
  <c r="C30" i="12"/>
  <c r="B22" i="12"/>
  <c r="B23" i="12"/>
  <c r="B30" i="12"/>
  <c r="C32" i="28"/>
  <c r="B32" i="28"/>
  <c r="A24" i="25" l="1"/>
  <c r="A24" i="23"/>
  <c r="A24" i="34"/>
  <c r="A24" i="26"/>
  <c r="A24" i="36"/>
  <c r="A24" i="45"/>
  <c r="A24" i="24"/>
  <c r="A24" i="35"/>
  <c r="A24" i="22"/>
  <c r="B21" i="12"/>
  <c r="B27" i="12"/>
  <c r="B26" i="12"/>
  <c r="B25" i="12"/>
  <c r="B24" i="12"/>
  <c r="B29" i="12"/>
  <c r="B28" i="12"/>
  <c r="C63" i="28"/>
  <c r="C64" i="28"/>
  <c r="C65" i="28"/>
  <c r="C66" i="28"/>
  <c r="C67" i="28"/>
  <c r="C68" i="28"/>
  <c r="C69" i="28"/>
  <c r="C62" i="28"/>
  <c r="B63" i="28"/>
  <c r="B64" i="28"/>
  <c r="B65" i="28"/>
  <c r="B66" i="28"/>
  <c r="B67" i="28"/>
  <c r="B68" i="28"/>
  <c r="B69" i="28"/>
  <c r="B62" i="28"/>
  <c r="C3" i="12" l="1"/>
  <c r="C2" i="12"/>
  <c r="C40" i="38"/>
  <c r="J39" i="38"/>
  <c r="I39" i="38"/>
  <c r="H39" i="38"/>
  <c r="G39" i="38"/>
  <c r="F39" i="38"/>
  <c r="D39" i="38"/>
  <c r="J38" i="38"/>
  <c r="I38" i="38"/>
  <c r="H38" i="38"/>
  <c r="G38" i="38"/>
  <c r="F38" i="38"/>
  <c r="D38" i="38"/>
  <c r="J37" i="38"/>
  <c r="I37" i="38"/>
  <c r="H37" i="38"/>
  <c r="G37" i="38"/>
  <c r="F37" i="38"/>
  <c r="D37" i="38"/>
  <c r="J36" i="38"/>
  <c r="I36" i="38"/>
  <c r="H36" i="38"/>
  <c r="G36" i="38"/>
  <c r="F36" i="38"/>
  <c r="D36" i="38"/>
  <c r="J35" i="38"/>
  <c r="I35" i="38"/>
  <c r="H35" i="38"/>
  <c r="G35" i="38"/>
  <c r="F35" i="38"/>
  <c r="D35" i="38"/>
  <c r="J34" i="38"/>
  <c r="I34" i="38"/>
  <c r="H34" i="38"/>
  <c r="G34" i="38"/>
  <c r="F34" i="38"/>
  <c r="D34" i="38"/>
  <c r="J33" i="38"/>
  <c r="I33" i="38"/>
  <c r="H33" i="38"/>
  <c r="G33" i="38"/>
  <c r="F33" i="38"/>
  <c r="D33" i="38"/>
  <c r="J31" i="38"/>
  <c r="I31" i="38"/>
  <c r="H31" i="38"/>
  <c r="G31" i="38"/>
  <c r="F31" i="38"/>
  <c r="D31" i="38"/>
  <c r="J30" i="38"/>
  <c r="I30" i="38"/>
  <c r="H30" i="38"/>
  <c r="G30" i="38"/>
  <c r="F30" i="38"/>
  <c r="D30" i="38"/>
  <c r="J29" i="38"/>
  <c r="I29" i="38"/>
  <c r="H29" i="38"/>
  <c r="G29" i="38"/>
  <c r="F29" i="38"/>
  <c r="D29" i="38"/>
  <c r="J28" i="38"/>
  <c r="I28" i="38"/>
  <c r="H28" i="38"/>
  <c r="G28" i="38"/>
  <c r="F28" i="38"/>
  <c r="D28" i="38"/>
  <c r="J27" i="38"/>
  <c r="I27" i="38"/>
  <c r="H27" i="38"/>
  <c r="G27" i="38"/>
  <c r="F27" i="38"/>
  <c r="D27" i="38"/>
  <c r="J26" i="38"/>
  <c r="I26" i="38"/>
  <c r="H26" i="38"/>
  <c r="G26" i="38"/>
  <c r="F26" i="38"/>
  <c r="D26" i="38"/>
  <c r="J25" i="38"/>
  <c r="I25" i="38"/>
  <c r="H25" i="38"/>
  <c r="G25" i="38"/>
  <c r="F25" i="38"/>
  <c r="D25" i="38"/>
  <c r="J24" i="38"/>
  <c r="I24" i="38"/>
  <c r="H24" i="38"/>
  <c r="G24" i="38"/>
  <c r="G40" i="38" s="1"/>
  <c r="F24" i="38"/>
  <c r="D24" i="38"/>
  <c r="C21" i="38"/>
  <c r="J20" i="38"/>
  <c r="I20" i="38"/>
  <c r="H20" i="38"/>
  <c r="G20" i="38"/>
  <c r="F20" i="38"/>
  <c r="D20" i="38"/>
  <c r="A20" i="38"/>
  <c r="J19" i="38"/>
  <c r="I19" i="38"/>
  <c r="H19" i="38"/>
  <c r="G19" i="38"/>
  <c r="F19" i="38"/>
  <c r="D19" i="38"/>
  <c r="A19" i="38"/>
  <c r="J18" i="38"/>
  <c r="I18" i="38"/>
  <c r="H18" i="38"/>
  <c r="G18" i="38"/>
  <c r="F18" i="38"/>
  <c r="D18" i="38"/>
  <c r="A18" i="38"/>
  <c r="J17" i="38"/>
  <c r="I17" i="38"/>
  <c r="H17" i="38"/>
  <c r="G17" i="38"/>
  <c r="F17" i="38"/>
  <c r="D17" i="38"/>
  <c r="J16" i="38"/>
  <c r="I16" i="38"/>
  <c r="H16" i="38"/>
  <c r="G16" i="38"/>
  <c r="F16" i="38"/>
  <c r="D16" i="38"/>
  <c r="J15" i="38"/>
  <c r="I15" i="38"/>
  <c r="H15" i="38"/>
  <c r="G15" i="38"/>
  <c r="F15" i="38"/>
  <c r="D15" i="38"/>
  <c r="J14" i="38"/>
  <c r="I14" i="38"/>
  <c r="H14" i="38"/>
  <c r="G14" i="38"/>
  <c r="F14" i="38"/>
  <c r="D14" i="38"/>
  <c r="J13" i="38"/>
  <c r="I13" i="38"/>
  <c r="H13" i="38"/>
  <c r="G13" i="38"/>
  <c r="F13" i="38"/>
  <c r="D13" i="38"/>
  <c r="J12" i="38"/>
  <c r="I12" i="38"/>
  <c r="H12" i="38"/>
  <c r="G12" i="38"/>
  <c r="F12" i="38"/>
  <c r="D12" i="38"/>
  <c r="J11" i="38"/>
  <c r="I11" i="38"/>
  <c r="H11" i="38"/>
  <c r="H21" i="38" s="1"/>
  <c r="G11" i="38"/>
  <c r="F11" i="38"/>
  <c r="D11" i="38"/>
  <c r="B2" i="38"/>
  <c r="A1" i="38"/>
  <c r="C40" i="37"/>
  <c r="J39" i="37"/>
  <c r="I39" i="37"/>
  <c r="H39" i="37"/>
  <c r="G39" i="37"/>
  <c r="F39" i="37"/>
  <c r="D39" i="37"/>
  <c r="J38" i="37"/>
  <c r="I38" i="37"/>
  <c r="H38" i="37"/>
  <c r="G38" i="37"/>
  <c r="F38" i="37"/>
  <c r="D38" i="37"/>
  <c r="J37" i="37"/>
  <c r="I37" i="37"/>
  <c r="H37" i="37"/>
  <c r="G37" i="37"/>
  <c r="F37" i="37"/>
  <c r="D37" i="37"/>
  <c r="J36" i="37"/>
  <c r="I36" i="37"/>
  <c r="H36" i="37"/>
  <c r="G36" i="37"/>
  <c r="F36" i="37"/>
  <c r="D36" i="37"/>
  <c r="J35" i="37"/>
  <c r="I35" i="37"/>
  <c r="H35" i="37"/>
  <c r="G35" i="37"/>
  <c r="F35" i="37"/>
  <c r="D35" i="37"/>
  <c r="J34" i="37"/>
  <c r="I34" i="37"/>
  <c r="H34" i="37"/>
  <c r="G34" i="37"/>
  <c r="F34" i="37"/>
  <c r="D34" i="37"/>
  <c r="J33" i="37"/>
  <c r="I33" i="37"/>
  <c r="H33" i="37"/>
  <c r="G33" i="37"/>
  <c r="F33" i="37"/>
  <c r="D33" i="37"/>
  <c r="J31" i="37"/>
  <c r="I31" i="37"/>
  <c r="H31" i="37"/>
  <c r="G31" i="37"/>
  <c r="F31" i="37"/>
  <c r="D31" i="37"/>
  <c r="J30" i="37"/>
  <c r="I30" i="37"/>
  <c r="H30" i="37"/>
  <c r="G30" i="37"/>
  <c r="F30" i="37"/>
  <c r="D30" i="37"/>
  <c r="J29" i="37"/>
  <c r="I29" i="37"/>
  <c r="H29" i="37"/>
  <c r="G29" i="37"/>
  <c r="F29" i="37"/>
  <c r="D29" i="37"/>
  <c r="J28" i="37"/>
  <c r="I28" i="37"/>
  <c r="H28" i="37"/>
  <c r="G28" i="37"/>
  <c r="F28" i="37"/>
  <c r="D28" i="37"/>
  <c r="J27" i="37"/>
  <c r="I27" i="37"/>
  <c r="H27" i="37"/>
  <c r="G27" i="37"/>
  <c r="F27" i="37"/>
  <c r="D27" i="37"/>
  <c r="J26" i="37"/>
  <c r="I26" i="37"/>
  <c r="H26" i="37"/>
  <c r="G26" i="37"/>
  <c r="F26" i="37"/>
  <c r="D26" i="37"/>
  <c r="J25" i="37"/>
  <c r="I25" i="37"/>
  <c r="I40" i="37" s="1"/>
  <c r="H25" i="37"/>
  <c r="G25" i="37"/>
  <c r="F25" i="37"/>
  <c r="D25" i="37"/>
  <c r="J24" i="37"/>
  <c r="I24" i="37"/>
  <c r="H24" i="37"/>
  <c r="H40" i="37" s="1"/>
  <c r="G24" i="37"/>
  <c r="G40" i="37" s="1"/>
  <c r="F24" i="37"/>
  <c r="D24" i="37"/>
  <c r="C21" i="37"/>
  <c r="B21" i="37" s="1"/>
  <c r="J20" i="37"/>
  <c r="I20" i="37"/>
  <c r="H20" i="37"/>
  <c r="G20" i="37"/>
  <c r="F20" i="37"/>
  <c r="D20" i="37"/>
  <c r="A20" i="37"/>
  <c r="J19" i="37"/>
  <c r="I19" i="37"/>
  <c r="H19" i="37"/>
  <c r="G19" i="37"/>
  <c r="F19" i="37"/>
  <c r="D19" i="37"/>
  <c r="A19" i="37"/>
  <c r="J18" i="37"/>
  <c r="I18" i="37"/>
  <c r="H18" i="37"/>
  <c r="G18" i="37"/>
  <c r="F18" i="37"/>
  <c r="D18" i="37"/>
  <c r="A18" i="37"/>
  <c r="J17" i="37"/>
  <c r="I17" i="37"/>
  <c r="H17" i="37"/>
  <c r="G17" i="37"/>
  <c r="F17" i="37"/>
  <c r="D17" i="37"/>
  <c r="J16" i="37"/>
  <c r="I16" i="37"/>
  <c r="H16" i="37"/>
  <c r="G16" i="37"/>
  <c r="F16" i="37"/>
  <c r="D16" i="37"/>
  <c r="J15" i="37"/>
  <c r="I15" i="37"/>
  <c r="H15" i="37"/>
  <c r="G15" i="37"/>
  <c r="F15" i="37"/>
  <c r="D15" i="37"/>
  <c r="J14" i="37"/>
  <c r="I14" i="37"/>
  <c r="H14" i="37"/>
  <c r="G14" i="37"/>
  <c r="F14" i="37"/>
  <c r="D14" i="37"/>
  <c r="J13" i="37"/>
  <c r="I13" i="37"/>
  <c r="H13" i="37"/>
  <c r="G13" i="37"/>
  <c r="F13" i="37"/>
  <c r="D13" i="37"/>
  <c r="J12" i="37"/>
  <c r="I12" i="37"/>
  <c r="H12" i="37"/>
  <c r="G12" i="37"/>
  <c r="F12" i="37"/>
  <c r="D12" i="37"/>
  <c r="J11" i="37"/>
  <c r="I11" i="37"/>
  <c r="H11" i="37"/>
  <c r="G11" i="37"/>
  <c r="G21" i="37" s="1"/>
  <c r="F11" i="37"/>
  <c r="D11" i="37"/>
  <c r="B2" i="37"/>
  <c r="A1" i="37"/>
  <c r="C6" i="28"/>
  <c r="C5" i="28"/>
  <c r="B2" i="1"/>
  <c r="G21" i="38" l="1"/>
  <c r="I21" i="37"/>
  <c r="J21" i="38"/>
  <c r="H21" i="37"/>
  <c r="H40" i="38"/>
  <c r="J40" i="37"/>
  <c r="I40" i="38"/>
  <c r="E40" i="38" s="1"/>
  <c r="J40" i="38"/>
  <c r="J21" i="37"/>
  <c r="E21" i="37" s="1"/>
  <c r="I21" i="38"/>
  <c r="E21" i="38" s="1"/>
  <c r="B21" i="38"/>
  <c r="B40" i="38"/>
  <c r="E40" i="37"/>
  <c r="C44" i="37"/>
  <c r="B40" i="37"/>
  <c r="C44" i="38" l="1"/>
  <c r="C42" i="37"/>
  <c r="C42" i="38"/>
  <c r="H43" i="37"/>
  <c r="D42" i="37"/>
  <c r="B20" i="12"/>
  <c r="B18" i="12"/>
  <c r="B17" i="12"/>
  <c r="B16" i="12"/>
  <c r="B15" i="12"/>
  <c r="H43" i="38" l="1"/>
  <c r="D42" i="38"/>
  <c r="B19" i="12"/>
  <c r="A13" i="37"/>
  <c r="A13" i="38"/>
  <c r="A14" i="37"/>
  <c r="A14" i="38"/>
  <c r="A15" i="37"/>
  <c r="A15" i="38"/>
  <c r="A16" i="38"/>
  <c r="A16" i="37"/>
  <c r="A17" i="38"/>
  <c r="A17" i="37"/>
  <c r="A11" i="38"/>
  <c r="A11" i="37"/>
  <c r="A12" i="37"/>
  <c r="A12" i="38"/>
  <c r="R34" i="39"/>
  <c r="K34" i="39"/>
  <c r="S34" i="39" s="1"/>
  <c r="E55" i="28" s="1"/>
  <c r="R33" i="39"/>
  <c r="K33" i="39"/>
  <c r="S33" i="39" s="1"/>
  <c r="E54" i="28" s="1"/>
  <c r="R32" i="39"/>
  <c r="K32" i="39"/>
  <c r="R31" i="39"/>
  <c r="K31" i="39"/>
  <c r="R30" i="39"/>
  <c r="K30" i="39"/>
  <c r="S30" i="39" s="1"/>
  <c r="E51" i="28" s="1"/>
  <c r="R29" i="39"/>
  <c r="K29" i="39"/>
  <c r="S29" i="39" s="1"/>
  <c r="E50" i="28" s="1"/>
  <c r="R28" i="39"/>
  <c r="K28" i="39"/>
  <c r="S28" i="39" s="1"/>
  <c r="E49" i="28" s="1"/>
  <c r="R27" i="39"/>
  <c r="K27" i="39"/>
  <c r="S27" i="39" s="1"/>
  <c r="E48" i="28" s="1"/>
  <c r="R26" i="39"/>
  <c r="K26" i="39"/>
  <c r="R25" i="39"/>
  <c r="K25" i="39"/>
  <c r="R24" i="39"/>
  <c r="K24" i="39"/>
  <c r="S24" i="39" s="1"/>
  <c r="E45" i="28" s="1"/>
  <c r="R23" i="39"/>
  <c r="K23" i="39"/>
  <c r="S23" i="39" s="1"/>
  <c r="E44" i="28" s="1"/>
  <c r="R22" i="39"/>
  <c r="K22" i="39"/>
  <c r="S22" i="39" s="1"/>
  <c r="E43" i="28" s="1"/>
  <c r="R21" i="39"/>
  <c r="K21" i="39"/>
  <c r="S21" i="39" s="1"/>
  <c r="E42" i="28" s="1"/>
  <c r="R20" i="39"/>
  <c r="K20" i="39"/>
  <c r="R19" i="39"/>
  <c r="K19" i="39"/>
  <c r="R18" i="39"/>
  <c r="K18" i="39"/>
  <c r="S18" i="39" s="1"/>
  <c r="E39" i="28" s="1"/>
  <c r="R17" i="39"/>
  <c r="K17" i="39"/>
  <c r="R16" i="39"/>
  <c r="K16" i="39"/>
  <c r="R15" i="39"/>
  <c r="K15" i="39"/>
  <c r="R14" i="39"/>
  <c r="K14" i="39"/>
  <c r="R13" i="39"/>
  <c r="K13" i="39"/>
  <c r="R12" i="39"/>
  <c r="K12" i="39"/>
  <c r="R11" i="39"/>
  <c r="K11" i="39"/>
  <c r="S17" i="39" l="1"/>
  <c r="E38" i="28" s="1"/>
  <c r="S16" i="39"/>
  <c r="E37" i="28" s="1"/>
  <c r="S15" i="39"/>
  <c r="E36" i="28" s="1"/>
  <c r="S14" i="39"/>
  <c r="E35" i="28" s="1"/>
  <c r="S11" i="39"/>
  <c r="E32" i="28" s="1"/>
  <c r="S12" i="39"/>
  <c r="E33" i="28" s="1"/>
  <c r="S26" i="39"/>
  <c r="E47" i="28" s="1"/>
  <c r="S32" i="39"/>
  <c r="E53" i="28" s="1"/>
  <c r="S20" i="39"/>
  <c r="E41" i="28" s="1"/>
  <c r="S13" i="39"/>
  <c r="E34" i="28" s="1"/>
  <c r="S19" i="39"/>
  <c r="E40" i="28" s="1"/>
  <c r="S25" i="39"/>
  <c r="E46" i="28" s="1"/>
  <c r="S31" i="39"/>
  <c r="E52" i="28" s="1"/>
  <c r="A26" i="37"/>
  <c r="A26" i="38"/>
  <c r="A31" i="38"/>
  <c r="A31" i="37"/>
  <c r="A29" i="37"/>
  <c r="A29" i="38"/>
  <c r="A28" i="38"/>
  <c r="A28" i="37"/>
  <c r="A30" i="38"/>
  <c r="A30" i="37"/>
  <c r="A27" i="37"/>
  <c r="A27" i="38"/>
  <c r="A25" i="38"/>
  <c r="A25" i="37"/>
  <c r="A24" i="37"/>
  <c r="A24" i="38"/>
  <c r="R35" i="39"/>
  <c r="K35" i="39"/>
  <c r="S35" i="39" l="1"/>
  <c r="E57" i="28"/>
  <c r="E27" i="28" l="1"/>
  <c r="F16" i="28" s="1"/>
  <c r="J2" i="30" l="1"/>
  <c r="I2" i="30"/>
  <c r="H2" i="30"/>
  <c r="G2" i="30"/>
  <c r="F2" i="30"/>
  <c r="E2" i="30"/>
  <c r="J1" i="30"/>
  <c r="I1" i="30"/>
  <c r="H1" i="30"/>
  <c r="G1" i="30"/>
  <c r="F1" i="30"/>
  <c r="E1" i="30" l="1"/>
  <c r="D1" i="30"/>
  <c r="C1" i="30"/>
  <c r="B1" i="30"/>
  <c r="A1" i="30"/>
  <c r="D2" i="30"/>
  <c r="C2" i="30"/>
  <c r="B2" i="30"/>
  <c r="C21" i="12"/>
  <c r="C20" i="12"/>
  <c r="C15" i="12"/>
  <c r="C16" i="12"/>
  <c r="C17" i="12"/>
  <c r="C14" i="12"/>
  <c r="B14" i="12"/>
  <c r="G80" i="28" l="1"/>
  <c r="K80" i="28" s="1"/>
  <c r="G79" i="28"/>
  <c r="J79" i="28" s="1"/>
  <c r="G78" i="28"/>
  <c r="I78" i="28" s="1"/>
  <c r="G77" i="28"/>
  <c r="L77" i="28" s="1"/>
  <c r="G76" i="28"/>
  <c r="K76" i="28" s="1"/>
  <c r="G75" i="28"/>
  <c r="M75" i="28" s="1"/>
  <c r="G74" i="28"/>
  <c r="M74" i="28" s="1"/>
  <c r="G73" i="28"/>
  <c r="M73" i="28" s="1"/>
  <c r="G72" i="28"/>
  <c r="K72" i="28" s="1"/>
  <c r="G71" i="28"/>
  <c r="J71" i="28" s="1"/>
  <c r="G70" i="28"/>
  <c r="I70" i="28" s="1"/>
  <c r="G69" i="28"/>
  <c r="I69" i="28" s="1"/>
  <c r="G68" i="28"/>
  <c r="K68" i="28" s="1"/>
  <c r="G67" i="28"/>
  <c r="M67" i="28" s="1"/>
  <c r="G66" i="28"/>
  <c r="K66" i="28" s="1"/>
  <c r="G65" i="28"/>
  <c r="I65" i="28" s="1"/>
  <c r="G64" i="28"/>
  <c r="K64" i="28" s="1"/>
  <c r="G63" i="28"/>
  <c r="M63" i="28" s="1"/>
  <c r="G62" i="28"/>
  <c r="K62" i="28" s="1"/>
  <c r="G40" i="28"/>
  <c r="I40" i="28" s="1"/>
  <c r="G39" i="28"/>
  <c r="K39" i="28" s="1"/>
  <c r="G38" i="28"/>
  <c r="M38" i="28" s="1"/>
  <c r="G37" i="28"/>
  <c r="K37" i="28" s="1"/>
  <c r="G36" i="28"/>
  <c r="I36" i="28" s="1"/>
  <c r="G35" i="28"/>
  <c r="K35" i="28" s="1"/>
  <c r="G34" i="28"/>
  <c r="M34" i="28" s="1"/>
  <c r="G33" i="28"/>
  <c r="K33" i="28" s="1"/>
  <c r="G32" i="28"/>
  <c r="K32" i="28" s="1"/>
  <c r="N29" i="28"/>
  <c r="N59" i="28" s="1"/>
  <c r="H29" i="28"/>
  <c r="G29" i="28"/>
  <c r="F29" i="28"/>
  <c r="E29" i="28"/>
  <c r="F24" i="28"/>
  <c r="G25" i="28"/>
  <c r="L25" i="28" s="1"/>
  <c r="G24" i="28"/>
  <c r="K24" i="28" s="1"/>
  <c r="G23" i="28"/>
  <c r="J23" i="28" s="1"/>
  <c r="G22" i="28"/>
  <c r="M22" i="28" s="1"/>
  <c r="P21" i="28"/>
  <c r="G21" i="28"/>
  <c r="M21" i="28" s="1"/>
  <c r="G20" i="28"/>
  <c r="K20" i="28" s="1"/>
  <c r="G19" i="28"/>
  <c r="I19" i="28" s="1"/>
  <c r="G18" i="28"/>
  <c r="I18" i="28" s="1"/>
  <c r="P17" i="28"/>
  <c r="G17" i="28"/>
  <c r="M17" i="28" s="1"/>
  <c r="G16" i="28"/>
  <c r="I16" i="28" s="1"/>
  <c r="J34" i="28" l="1"/>
  <c r="M66" i="28"/>
  <c r="K34" i="28"/>
  <c r="L34" i="28"/>
  <c r="I32" i="28"/>
  <c r="L62" i="28"/>
  <c r="M33" i="28"/>
  <c r="K17" i="28"/>
  <c r="K38" i="28"/>
  <c r="J67" i="28"/>
  <c r="L63" i="28"/>
  <c r="K18" i="28"/>
  <c r="I72" i="28"/>
  <c r="L76" i="28"/>
  <c r="M76" i="28"/>
  <c r="J74" i="28"/>
  <c r="K74" i="28"/>
  <c r="M77" i="28"/>
  <c r="L74" i="28"/>
  <c r="L75" i="28"/>
  <c r="I73" i="28"/>
  <c r="J73" i="28"/>
  <c r="J77" i="28"/>
  <c r="K73" i="28"/>
  <c r="K70" i="28"/>
  <c r="L73" i="28"/>
  <c r="I76" i="28"/>
  <c r="K78" i="28"/>
  <c r="J76" i="28"/>
  <c r="K21" i="28"/>
  <c r="I24" i="28"/>
  <c r="L24" i="28"/>
  <c r="M24" i="28"/>
  <c r="J38" i="28"/>
  <c r="K65" i="28"/>
  <c r="I68" i="28"/>
  <c r="J66" i="28"/>
  <c r="I66" i="28"/>
  <c r="L66" i="28"/>
  <c r="K67" i="28"/>
  <c r="L67" i="28"/>
  <c r="I64" i="28"/>
  <c r="M64" i="28"/>
  <c r="J62" i="28"/>
  <c r="K63" i="28"/>
  <c r="M62" i="28"/>
  <c r="I62" i="28"/>
  <c r="J63" i="28"/>
  <c r="K69" i="28"/>
  <c r="M80" i="28"/>
  <c r="I80" i="28"/>
  <c r="I35" i="28"/>
  <c r="L38" i="28"/>
  <c r="K36" i="28"/>
  <c r="I37" i="28"/>
  <c r="J37" i="28"/>
  <c r="I39" i="28"/>
  <c r="L37" i="28"/>
  <c r="M37" i="28"/>
  <c r="K40" i="28"/>
  <c r="I33" i="28"/>
  <c r="L33" i="28"/>
  <c r="J33" i="28"/>
  <c r="J16" i="28"/>
  <c r="K16" i="28"/>
  <c r="L16" i="28"/>
  <c r="J22" i="28"/>
  <c r="K23" i="28"/>
  <c r="J25" i="28"/>
  <c r="I21" i="28"/>
  <c r="K22" i="28"/>
  <c r="L23" i="28"/>
  <c r="K25" i="28"/>
  <c r="J21" i="28"/>
  <c r="L22" i="28"/>
  <c r="M25" i="28"/>
  <c r="I22" i="28"/>
  <c r="L21" i="28"/>
  <c r="J24" i="28"/>
  <c r="F19" i="28"/>
  <c r="F18" i="28"/>
  <c r="F17" i="28"/>
  <c r="M23" i="28"/>
  <c r="J32" i="28"/>
  <c r="J39" i="28"/>
  <c r="J64" i="28"/>
  <c r="M16" i="28"/>
  <c r="I17" i="28"/>
  <c r="J19" i="28"/>
  <c r="J17" i="28"/>
  <c r="J18" i="28"/>
  <c r="K19" i="28"/>
  <c r="L20" i="28"/>
  <c r="F23" i="28"/>
  <c r="I25" i="28"/>
  <c r="L32" i="28"/>
  <c r="L35" i="28"/>
  <c r="J36" i="28"/>
  <c r="L39" i="28"/>
  <c r="J40" i="28"/>
  <c r="L64" i="28"/>
  <c r="J65" i="28"/>
  <c r="L68" i="28"/>
  <c r="J69" i="28"/>
  <c r="J70" i="28"/>
  <c r="K71" i="28"/>
  <c r="L72" i="28"/>
  <c r="I77" i="28"/>
  <c r="J78" i="28"/>
  <c r="K79" i="28"/>
  <c r="L80" i="28"/>
  <c r="M20" i="28"/>
  <c r="M68" i="28"/>
  <c r="L71" i="28"/>
  <c r="M72" i="28"/>
  <c r="L79" i="28"/>
  <c r="I20" i="28"/>
  <c r="L19" i="28"/>
  <c r="M39" i="28"/>
  <c r="L18" i="28"/>
  <c r="F21" i="28"/>
  <c r="F22" i="28"/>
  <c r="I23" i="28"/>
  <c r="L40" i="28"/>
  <c r="L65" i="28"/>
  <c r="L69" i="28"/>
  <c r="L70" i="28"/>
  <c r="M71" i="28"/>
  <c r="I75" i="28"/>
  <c r="K77" i="28"/>
  <c r="L78" i="28"/>
  <c r="M79" i="28"/>
  <c r="E81" i="28"/>
  <c r="M32" i="28"/>
  <c r="M35" i="28"/>
  <c r="L17" i="28"/>
  <c r="M19" i="28"/>
  <c r="L36" i="28"/>
  <c r="M18" i="28"/>
  <c r="F20" i="28"/>
  <c r="I34" i="28"/>
  <c r="M36" i="28"/>
  <c r="I38" i="28"/>
  <c r="M40" i="28"/>
  <c r="I63" i="28"/>
  <c r="M65" i="28"/>
  <c r="I67" i="28"/>
  <c r="M69" i="28"/>
  <c r="M70" i="28"/>
  <c r="I74" i="28"/>
  <c r="J75" i="28"/>
  <c r="M78" i="28"/>
  <c r="K75" i="28"/>
  <c r="J35" i="28"/>
  <c r="J68" i="28"/>
  <c r="I71" i="28"/>
  <c r="J72" i="28"/>
  <c r="I79" i="28"/>
  <c r="J80" i="28"/>
  <c r="J20" i="28"/>
  <c r="F25" i="28"/>
  <c r="K57" i="28" l="1"/>
  <c r="M57" i="28"/>
  <c r="J57" i="28"/>
  <c r="L57" i="28"/>
  <c r="M27" i="28"/>
  <c r="L27" i="28"/>
  <c r="K27" i="28"/>
  <c r="J27" i="28"/>
  <c r="E82" i="28"/>
  <c r="L82" i="28"/>
  <c r="K82" i="28"/>
  <c r="F27" i="28"/>
  <c r="J82" i="28"/>
  <c r="F32" i="28" l="1"/>
  <c r="F55" i="28"/>
  <c r="F37" i="28"/>
  <c r="F42" i="28"/>
  <c r="F39" i="28"/>
  <c r="F44" i="28"/>
  <c r="F34" i="28"/>
  <c r="F54" i="28"/>
  <c r="F36" i="28"/>
  <c r="F49" i="28"/>
  <c r="F38" i="28"/>
  <c r="F51" i="28"/>
  <c r="F41" i="28"/>
  <c r="F47" i="28"/>
  <c r="F43" i="28"/>
  <c r="F33" i="28"/>
  <c r="F46" i="28"/>
  <c r="F35" i="28"/>
  <c r="F48" i="28"/>
  <c r="F53" i="28"/>
  <c r="F52" i="28"/>
  <c r="F40" i="28"/>
  <c r="F45" i="28"/>
  <c r="F50" i="28"/>
  <c r="F69" i="28"/>
  <c r="F67" i="28"/>
  <c r="F74" i="28"/>
  <c r="F63" i="28"/>
  <c r="F80" i="28"/>
  <c r="F71" i="28"/>
  <c r="F75" i="28"/>
  <c r="F73" i="28"/>
  <c r="F70" i="28"/>
  <c r="F76" i="28"/>
  <c r="F65" i="28"/>
  <c r="F72" i="28"/>
  <c r="F62" i="28"/>
  <c r="F64" i="28"/>
  <c r="F78" i="28"/>
  <c r="F68" i="28"/>
  <c r="F77" i="28"/>
  <c r="F66" i="28"/>
  <c r="F79" i="28"/>
  <c r="N27" i="28"/>
  <c r="I85" i="28" s="1"/>
  <c r="I89" i="28" s="1"/>
  <c r="N57" i="28"/>
  <c r="I92" i="28" s="1"/>
  <c r="M82" i="28" l="1"/>
  <c r="N82" i="28" s="1"/>
  <c r="I94" i="28" s="1"/>
  <c r="K92" i="28" s="1"/>
  <c r="F57" i="28"/>
  <c r="F82" i="28" s="1"/>
  <c r="K85" i="28"/>
  <c r="E13" i="21" l="1"/>
  <c r="E13" i="20"/>
  <c r="E13" i="19"/>
  <c r="S4" i="19"/>
  <c r="AI3" i="21"/>
  <c r="AI3" i="20"/>
  <c r="AI3" i="19"/>
  <c r="B218" i="21"/>
  <c r="B217" i="21"/>
  <c r="B216" i="21"/>
  <c r="B215" i="21"/>
  <c r="B214" i="21"/>
  <c r="B213" i="21"/>
  <c r="B212" i="21"/>
  <c r="B211" i="21"/>
  <c r="B210" i="21"/>
  <c r="B209" i="21"/>
  <c r="B208" i="21"/>
  <c r="B207" i="21"/>
  <c r="B206" i="21"/>
  <c r="B205" i="21"/>
  <c r="B204" i="21"/>
  <c r="B203" i="21"/>
  <c r="B202" i="21"/>
  <c r="B201" i="21"/>
  <c r="B200" i="21"/>
  <c r="B199" i="21"/>
  <c r="B198" i="21"/>
  <c r="B197" i="21"/>
  <c r="B196" i="21"/>
  <c r="B195" i="21"/>
  <c r="B194" i="21"/>
  <c r="B193" i="21"/>
  <c r="B192" i="21"/>
  <c r="B191" i="21"/>
  <c r="B190" i="21"/>
  <c r="B189" i="21"/>
  <c r="B188" i="21"/>
  <c r="B187" i="21"/>
  <c r="B186" i="21"/>
  <c r="B185" i="21"/>
  <c r="B184" i="21"/>
  <c r="B183" i="21"/>
  <c r="B182" i="21"/>
  <c r="B181" i="21"/>
  <c r="B180" i="21"/>
  <c r="B179" i="21"/>
  <c r="B178" i="21"/>
  <c r="B177" i="21"/>
  <c r="B176" i="21"/>
  <c r="B175" i="21"/>
  <c r="B174" i="21"/>
  <c r="B173" i="21"/>
  <c r="B172" i="21"/>
  <c r="B171" i="21"/>
  <c r="B170" i="21"/>
  <c r="B169" i="21"/>
  <c r="B168" i="21"/>
  <c r="B167" i="21"/>
  <c r="B166" i="21"/>
  <c r="B165" i="21"/>
  <c r="B164" i="21"/>
  <c r="B163" i="21"/>
  <c r="B162" i="21"/>
  <c r="B161" i="21"/>
  <c r="B160" i="21"/>
  <c r="B159" i="21"/>
  <c r="B158" i="21"/>
  <c r="B157" i="21"/>
  <c r="B156" i="21"/>
  <c r="B153" i="21"/>
  <c r="B152" i="21"/>
  <c r="B151" i="21"/>
  <c r="B150" i="21"/>
  <c r="B149" i="21"/>
  <c r="B148" i="21"/>
  <c r="B147" i="21"/>
  <c r="B146" i="21"/>
  <c r="B145" i="21"/>
  <c r="B144" i="21"/>
  <c r="B143" i="21"/>
  <c r="B142" i="21"/>
  <c r="B141" i="21"/>
  <c r="B140" i="21"/>
  <c r="B139" i="21"/>
  <c r="B138" i="21"/>
  <c r="B137" i="21"/>
  <c r="B136" i="21"/>
  <c r="B135" i="21"/>
  <c r="B134" i="21"/>
  <c r="B133" i="21"/>
  <c r="B132" i="21"/>
  <c r="B131" i="21"/>
  <c r="AF35" i="21"/>
  <c r="X30" i="21"/>
  <c r="J63" i="21" s="1"/>
  <c r="S4" i="21"/>
  <c r="B218" i="20"/>
  <c r="B217" i="20"/>
  <c r="B216" i="20"/>
  <c r="B215" i="20"/>
  <c r="B214" i="20"/>
  <c r="B213" i="20"/>
  <c r="B212" i="20"/>
  <c r="B211" i="20"/>
  <c r="B210" i="20"/>
  <c r="B209" i="20"/>
  <c r="B208" i="20"/>
  <c r="B207" i="20"/>
  <c r="B206" i="20"/>
  <c r="B205" i="20"/>
  <c r="B204" i="20"/>
  <c r="B203" i="20"/>
  <c r="B202" i="20"/>
  <c r="B201" i="20"/>
  <c r="B200" i="20"/>
  <c r="B199" i="20"/>
  <c r="B198" i="20"/>
  <c r="B197" i="20"/>
  <c r="B196" i="20"/>
  <c r="B195" i="20"/>
  <c r="B194" i="20"/>
  <c r="B193" i="20"/>
  <c r="B192" i="20"/>
  <c r="B191" i="20"/>
  <c r="B190" i="20"/>
  <c r="B189" i="20"/>
  <c r="B188" i="20"/>
  <c r="B187" i="20"/>
  <c r="B186" i="20"/>
  <c r="B185" i="20"/>
  <c r="B184" i="20"/>
  <c r="B183" i="20"/>
  <c r="B182" i="20"/>
  <c r="B181" i="20"/>
  <c r="B180" i="20"/>
  <c r="B179" i="20"/>
  <c r="B178" i="20"/>
  <c r="B177" i="20"/>
  <c r="B176" i="20"/>
  <c r="B175" i="20"/>
  <c r="B174" i="20"/>
  <c r="B173" i="20"/>
  <c r="B172" i="20"/>
  <c r="B171" i="20"/>
  <c r="B170" i="20"/>
  <c r="B169" i="20"/>
  <c r="B168" i="20"/>
  <c r="B167" i="20"/>
  <c r="B166" i="20"/>
  <c r="B165" i="20"/>
  <c r="B164" i="20"/>
  <c r="B163" i="20"/>
  <c r="B162" i="20"/>
  <c r="B161" i="20"/>
  <c r="B160" i="20"/>
  <c r="B159" i="20"/>
  <c r="B158" i="20"/>
  <c r="B157" i="20"/>
  <c r="B156" i="20"/>
  <c r="B153" i="20"/>
  <c r="B152" i="20"/>
  <c r="B151" i="20"/>
  <c r="B150" i="20"/>
  <c r="B149" i="20"/>
  <c r="B148" i="20"/>
  <c r="B147" i="20"/>
  <c r="B146" i="20"/>
  <c r="B145" i="20"/>
  <c r="B144" i="20"/>
  <c r="B143" i="20"/>
  <c r="B142" i="20"/>
  <c r="B141" i="20"/>
  <c r="B140" i="20"/>
  <c r="B139" i="20"/>
  <c r="B138" i="20"/>
  <c r="B137" i="20"/>
  <c r="B136" i="20"/>
  <c r="B135" i="20"/>
  <c r="B134" i="20"/>
  <c r="B133" i="20"/>
  <c r="B132" i="20"/>
  <c r="B131" i="20"/>
  <c r="AF35" i="20"/>
  <c r="X30" i="20"/>
  <c r="J93" i="20" s="1"/>
  <c r="S4" i="20"/>
  <c r="B218" i="19"/>
  <c r="B217" i="19"/>
  <c r="B216" i="19"/>
  <c r="B215" i="19"/>
  <c r="B214" i="19"/>
  <c r="B213" i="19"/>
  <c r="B212" i="19"/>
  <c r="B211" i="19"/>
  <c r="B210" i="19"/>
  <c r="B209" i="19"/>
  <c r="B208" i="19"/>
  <c r="B207" i="19"/>
  <c r="B206" i="19"/>
  <c r="B205" i="19"/>
  <c r="B204" i="19"/>
  <c r="B203" i="19"/>
  <c r="B202" i="19"/>
  <c r="B201" i="19"/>
  <c r="B200" i="19"/>
  <c r="B199" i="19"/>
  <c r="B198" i="19"/>
  <c r="B197" i="19"/>
  <c r="B196" i="19"/>
  <c r="B195" i="19"/>
  <c r="B194" i="19"/>
  <c r="B193" i="19"/>
  <c r="B192" i="19"/>
  <c r="B191" i="19"/>
  <c r="B190" i="19"/>
  <c r="B189" i="19"/>
  <c r="B188" i="19"/>
  <c r="B187" i="19"/>
  <c r="B186" i="19"/>
  <c r="B185" i="19"/>
  <c r="B184" i="19"/>
  <c r="B183" i="19"/>
  <c r="B182" i="19"/>
  <c r="B181" i="19"/>
  <c r="B180" i="19"/>
  <c r="B179" i="19"/>
  <c r="B178" i="19"/>
  <c r="B177" i="19"/>
  <c r="B176" i="19"/>
  <c r="B175" i="19"/>
  <c r="B174" i="19"/>
  <c r="B173" i="19"/>
  <c r="B172" i="19"/>
  <c r="B171" i="19"/>
  <c r="B170" i="19"/>
  <c r="B169" i="19"/>
  <c r="B168" i="19"/>
  <c r="B167" i="19"/>
  <c r="B166" i="19"/>
  <c r="B165" i="19"/>
  <c r="B164" i="19"/>
  <c r="B163" i="19"/>
  <c r="B162" i="19"/>
  <c r="B161" i="19"/>
  <c r="B160" i="19"/>
  <c r="B159" i="19"/>
  <c r="B158" i="19"/>
  <c r="B157" i="19"/>
  <c r="B156" i="19"/>
  <c r="B153" i="19"/>
  <c r="B152" i="19"/>
  <c r="B151" i="19"/>
  <c r="B150" i="19"/>
  <c r="B149" i="19"/>
  <c r="B148" i="19"/>
  <c r="B147" i="19"/>
  <c r="B146" i="19"/>
  <c r="B145" i="19"/>
  <c r="B144" i="19"/>
  <c r="B143" i="19"/>
  <c r="B142" i="19"/>
  <c r="B141" i="19"/>
  <c r="B140" i="19"/>
  <c r="B139" i="19"/>
  <c r="B138" i="19"/>
  <c r="B137" i="19"/>
  <c r="B136" i="19"/>
  <c r="B135" i="19"/>
  <c r="B134" i="19"/>
  <c r="B133" i="19"/>
  <c r="B132" i="19"/>
  <c r="B131" i="19"/>
  <c r="J93" i="19"/>
  <c r="J81" i="19"/>
  <c r="J45" i="19"/>
  <c r="AF35" i="19"/>
  <c r="X30" i="19"/>
  <c r="J69" i="19" s="1"/>
  <c r="J51" i="21"/>
  <c r="J75" i="21"/>
  <c r="J99" i="21"/>
  <c r="J57" i="21"/>
  <c r="J81" i="21"/>
  <c r="J51" i="20"/>
  <c r="J57" i="20"/>
  <c r="J81" i="20"/>
  <c r="J105" i="20"/>
  <c r="J99" i="20"/>
  <c r="J63" i="20"/>
  <c r="J87" i="20"/>
  <c r="J69" i="20"/>
  <c r="J51" i="19"/>
  <c r="J75" i="19"/>
  <c r="J99" i="19"/>
  <c r="J39" i="19"/>
  <c r="J63" i="19"/>
  <c r="J39" i="20" l="1"/>
  <c r="J45" i="20"/>
  <c r="J75" i="20"/>
  <c r="J87" i="19"/>
  <c r="J57" i="19"/>
  <c r="J105" i="19"/>
  <c r="J69" i="21"/>
  <c r="J39" i="21"/>
  <c r="J87" i="21"/>
  <c r="J105" i="21"/>
  <c r="J45" i="21"/>
  <c r="J93" i="21"/>
  <c r="A2" i="30" l="1"/>
  <c r="T2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E34" authorId="0" shapeId="0" xr:uid="{00000000-0006-0000-0200-00000100000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F10" authorId="0" shapeId="0" xr:uid="{00000000-0006-0000-0B00-000001000000}">
      <text>
        <r>
          <rPr>
            <b/>
            <sz val="8"/>
            <color indexed="81"/>
            <rFont val="Tahoma"/>
            <family val="2"/>
          </rPr>
          <t>DASEIN:</t>
        </r>
        <r>
          <rPr>
            <sz val="8"/>
            <color indexed="81"/>
            <rFont val="Tahoma"/>
            <family val="2"/>
          </rPr>
          <t xml:space="preserve">
Inserire la percentuale di conseguimento dell'obiettivo da 0% a 100%</t>
        </r>
      </text>
    </comment>
    <comment ref="G10" authorId="1" shapeId="0" xr:uid="{00000000-0006-0000-0B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1" shapeId="0" xr:uid="{00000000-0006-0000-0B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1" shapeId="0" xr:uid="{00000000-0006-0000-0B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1" shapeId="0" xr:uid="{00000000-0006-0000-0B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1" shapeId="0" xr:uid="{00000000-0006-0000-0B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1" shapeId="0" xr:uid="{00000000-0006-0000-0B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1" shapeId="0" xr:uid="{00000000-0006-0000-0B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1" shapeId="0" xr:uid="{00000000-0006-0000-0B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1" shapeId="0" xr:uid="{00000000-0006-0000-0B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1" shapeId="0" xr:uid="{00000000-0006-0000-0B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F10" authorId="0" shapeId="0" xr:uid="{00000000-0006-0000-0C00-000001000000}">
      <text>
        <r>
          <rPr>
            <b/>
            <sz val="8"/>
            <color indexed="81"/>
            <rFont val="Tahoma"/>
            <family val="2"/>
          </rPr>
          <t>DASEIN:</t>
        </r>
        <r>
          <rPr>
            <sz val="8"/>
            <color indexed="81"/>
            <rFont val="Tahoma"/>
            <family val="2"/>
          </rPr>
          <t xml:space="preserve">
Inserire la percentuale di conseguimento dell'obiettivo da 0% a 100%</t>
        </r>
      </text>
    </comment>
    <comment ref="G10" authorId="1" shapeId="0" xr:uid="{00000000-0006-0000-0C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1" shapeId="0" xr:uid="{00000000-0006-0000-0C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1" shapeId="0" xr:uid="{00000000-0006-0000-0C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1" shapeId="0" xr:uid="{00000000-0006-0000-0C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1" shapeId="0" xr:uid="{00000000-0006-0000-0C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1" shapeId="0" xr:uid="{00000000-0006-0000-0C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1" shapeId="0" xr:uid="{00000000-0006-0000-0C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1" shapeId="0" xr:uid="{00000000-0006-0000-0C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1" shapeId="0" xr:uid="{00000000-0006-0000-0C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1" shapeId="0" xr:uid="{00000000-0006-0000-0C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F10" authorId="0" shapeId="0" xr:uid="{00000000-0006-0000-0D00-000001000000}">
      <text>
        <r>
          <rPr>
            <b/>
            <sz val="8"/>
            <color indexed="81"/>
            <rFont val="Tahoma"/>
            <family val="2"/>
          </rPr>
          <t>DASEIN:</t>
        </r>
        <r>
          <rPr>
            <sz val="8"/>
            <color indexed="81"/>
            <rFont val="Tahoma"/>
            <family val="2"/>
          </rPr>
          <t xml:space="preserve">
Inserire la percentuale di conseguimento dell'obiettivo da 0% a 100%</t>
        </r>
      </text>
    </comment>
    <comment ref="G10" authorId="1" shapeId="0" xr:uid="{00000000-0006-0000-0D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1" shapeId="0" xr:uid="{00000000-0006-0000-0D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1" shapeId="0" xr:uid="{00000000-0006-0000-0D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1" shapeId="0" xr:uid="{00000000-0006-0000-0D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1" shapeId="0" xr:uid="{00000000-0006-0000-0D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1" shapeId="0" xr:uid="{00000000-0006-0000-0D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1" shapeId="0" xr:uid="{00000000-0006-0000-0D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1" shapeId="0" xr:uid="{00000000-0006-0000-0D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1" shapeId="0" xr:uid="{00000000-0006-0000-0D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1" shapeId="0" xr:uid="{00000000-0006-0000-0D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F10" authorId="0" shapeId="0" xr:uid="{00000000-0006-0000-0E00-000001000000}">
      <text>
        <r>
          <rPr>
            <b/>
            <sz val="8"/>
            <color indexed="81"/>
            <rFont val="Tahoma"/>
            <family val="2"/>
          </rPr>
          <t>DASEIN:</t>
        </r>
        <r>
          <rPr>
            <sz val="8"/>
            <color indexed="81"/>
            <rFont val="Tahoma"/>
            <family val="2"/>
          </rPr>
          <t xml:space="preserve">
Inserire la percentuale di conseguimento dell'obiettivo da 0% a 100%</t>
        </r>
      </text>
    </comment>
    <comment ref="G10" authorId="1" shapeId="0" xr:uid="{00000000-0006-0000-0E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1" shapeId="0" xr:uid="{00000000-0006-0000-0E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1" shapeId="0" xr:uid="{00000000-0006-0000-0E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1" shapeId="0" xr:uid="{00000000-0006-0000-0E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1" shapeId="0" xr:uid="{00000000-0006-0000-0E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1" shapeId="0" xr:uid="{00000000-0006-0000-0E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1" shapeId="0" xr:uid="{00000000-0006-0000-0E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1" shapeId="0" xr:uid="{00000000-0006-0000-0E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1" shapeId="0" xr:uid="{00000000-0006-0000-0E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1" shapeId="0" xr:uid="{00000000-0006-0000-0E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E10" authorId="0" shapeId="0" xr:uid="{00000000-0006-0000-0F00-000001000000}">
      <text>
        <r>
          <rPr>
            <b/>
            <sz val="8"/>
            <color indexed="81"/>
            <rFont val="Tahoma"/>
            <family val="2"/>
          </rPr>
          <t>DASEIN:</t>
        </r>
        <r>
          <rPr>
            <sz val="8"/>
            <color indexed="81"/>
            <rFont val="Tahoma"/>
            <family val="2"/>
          </rPr>
          <t xml:space="preserve">
Inserire la percentuale di conseguimento dell'obiettivo da 0% a 100%</t>
        </r>
      </text>
    </comment>
    <comment ref="F10" authorId="1" shapeId="0" xr:uid="{00000000-0006-0000-0F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10" authorId="1" shapeId="0" xr:uid="{00000000-0006-0000-0F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10" authorId="1" shapeId="0" xr:uid="{00000000-0006-0000-0F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10" authorId="1" shapeId="0" xr:uid="{00000000-0006-0000-0F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10" authorId="1" shapeId="0" xr:uid="{00000000-0006-0000-0F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F23" authorId="1" shapeId="0" xr:uid="{00000000-0006-0000-0F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23" authorId="1" shapeId="0" xr:uid="{00000000-0006-0000-0F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23" authorId="1" shapeId="0" xr:uid="{00000000-0006-0000-0F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23" authorId="1" shapeId="0" xr:uid="{00000000-0006-0000-0F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23" authorId="1" shapeId="0" xr:uid="{00000000-0006-0000-0F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E10" authorId="0" shapeId="0" xr:uid="{00000000-0006-0000-1000-000001000000}">
      <text>
        <r>
          <rPr>
            <b/>
            <sz val="8"/>
            <color indexed="81"/>
            <rFont val="Tahoma"/>
            <family val="2"/>
          </rPr>
          <t>DASEIN:</t>
        </r>
        <r>
          <rPr>
            <sz val="8"/>
            <color indexed="81"/>
            <rFont val="Tahoma"/>
            <family val="2"/>
          </rPr>
          <t xml:space="preserve">
Inserire la percentuale di conseguimento dell'obiettivo da 0% a 100%</t>
        </r>
      </text>
    </comment>
    <comment ref="F10" authorId="1" shapeId="0" xr:uid="{00000000-0006-0000-10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10" authorId="1" shapeId="0" xr:uid="{00000000-0006-0000-10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10" authorId="1" shapeId="0" xr:uid="{00000000-0006-0000-10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10" authorId="1" shapeId="0" xr:uid="{00000000-0006-0000-10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10" authorId="1" shapeId="0" xr:uid="{00000000-0006-0000-10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F23" authorId="1" shapeId="0" xr:uid="{00000000-0006-0000-10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23" authorId="1" shapeId="0" xr:uid="{00000000-0006-0000-10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23" authorId="1" shapeId="0" xr:uid="{00000000-0006-0000-10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23" authorId="1" shapeId="0" xr:uid="{00000000-0006-0000-10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23" authorId="1" shapeId="0" xr:uid="{00000000-0006-0000-10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E34" authorId="0" shapeId="0" xr:uid="{00000000-0006-0000-0300-00000100000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E34" authorId="0" shapeId="0" xr:uid="{00000000-0006-0000-0400-00000100000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Autore</author>
    <author>deidda</author>
  </authors>
  <commentList>
    <comment ref="B12" authorId="0" shapeId="0" xr:uid="{00000000-0006-0000-0500-000001000000}">
      <text>
        <r>
          <rPr>
            <sz val="9"/>
            <color indexed="81"/>
            <rFont val="Tahoma"/>
            <family val="2"/>
          </rPr>
          <t xml:space="preserve">
Su questa scheda i collegamenti si devono fare manuali, perché i valori attesi possono sempre cambiare in base al CDR coinvolto</t>
        </r>
      </text>
    </comment>
    <comment ref="B56" authorId="1" shapeId="0" xr:uid="{00000000-0006-0000-0500-000002000000}">
      <text>
        <r>
          <rPr>
            <b/>
            <sz val="9"/>
            <color indexed="81"/>
            <rFont val="Tahoma"/>
            <charset val="1"/>
          </rPr>
          <t>deidda:</t>
        </r>
        <r>
          <rPr>
            <sz val="9"/>
            <color indexed="81"/>
            <rFont val="Tahoma"/>
            <charset val="1"/>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F10" authorId="0" shapeId="0" xr:uid="{00000000-0006-0000-0600-000001000000}">
      <text>
        <r>
          <rPr>
            <b/>
            <sz val="8"/>
            <color indexed="81"/>
            <rFont val="Tahoma"/>
            <family val="2"/>
          </rPr>
          <t>DASEIN:</t>
        </r>
        <r>
          <rPr>
            <sz val="8"/>
            <color indexed="81"/>
            <rFont val="Tahoma"/>
            <family val="2"/>
          </rPr>
          <t xml:space="preserve">
Inserire la percentuale di conseguimento dell'obiettivo da 0% a 100%</t>
        </r>
      </text>
    </comment>
    <comment ref="G10" authorId="1" shapeId="0" xr:uid="{00000000-0006-0000-06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1" shapeId="0" xr:uid="{00000000-0006-0000-06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1" shapeId="0" xr:uid="{00000000-0006-0000-06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1" shapeId="0" xr:uid="{00000000-0006-0000-06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1" shapeId="0" xr:uid="{00000000-0006-0000-06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1" shapeId="0" xr:uid="{00000000-0006-0000-06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1" shapeId="0" xr:uid="{00000000-0006-0000-06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1" shapeId="0" xr:uid="{00000000-0006-0000-06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1" shapeId="0" xr:uid="{00000000-0006-0000-06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1" shapeId="0" xr:uid="{00000000-0006-0000-06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F10" authorId="0" shapeId="0" xr:uid="{00000000-0006-0000-0700-000001000000}">
      <text>
        <r>
          <rPr>
            <b/>
            <sz val="8"/>
            <color indexed="81"/>
            <rFont val="Tahoma"/>
            <family val="2"/>
          </rPr>
          <t>DASEIN:</t>
        </r>
        <r>
          <rPr>
            <sz val="8"/>
            <color indexed="81"/>
            <rFont val="Tahoma"/>
            <family val="2"/>
          </rPr>
          <t xml:space="preserve">
Inserire la percentuale di conseguimento dell'obiettivo da 0% a 100%</t>
        </r>
      </text>
    </comment>
    <comment ref="G10" authorId="1" shapeId="0" xr:uid="{00000000-0006-0000-07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1" shapeId="0" xr:uid="{00000000-0006-0000-07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1" shapeId="0" xr:uid="{00000000-0006-0000-07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1" shapeId="0" xr:uid="{00000000-0006-0000-07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1" shapeId="0" xr:uid="{00000000-0006-0000-07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1" shapeId="0" xr:uid="{00000000-0006-0000-07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1" shapeId="0" xr:uid="{00000000-0006-0000-07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1" shapeId="0" xr:uid="{00000000-0006-0000-07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1" shapeId="0" xr:uid="{00000000-0006-0000-07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1" shapeId="0" xr:uid="{00000000-0006-0000-07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F10" authorId="0" shapeId="0" xr:uid="{00000000-0006-0000-0800-000001000000}">
      <text>
        <r>
          <rPr>
            <b/>
            <sz val="8"/>
            <color indexed="81"/>
            <rFont val="Tahoma"/>
            <family val="2"/>
          </rPr>
          <t>DASEIN:</t>
        </r>
        <r>
          <rPr>
            <sz val="8"/>
            <color indexed="81"/>
            <rFont val="Tahoma"/>
            <family val="2"/>
          </rPr>
          <t xml:space="preserve">
Inserire la percentuale di conseguimento dell'obiettivo da 0% a 100%</t>
        </r>
      </text>
    </comment>
    <comment ref="G10" authorId="1" shapeId="0" xr:uid="{00000000-0006-0000-08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1" shapeId="0" xr:uid="{00000000-0006-0000-08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1" shapeId="0" xr:uid="{00000000-0006-0000-08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1" shapeId="0" xr:uid="{00000000-0006-0000-08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1" shapeId="0" xr:uid="{00000000-0006-0000-08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1" shapeId="0" xr:uid="{00000000-0006-0000-08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1" shapeId="0" xr:uid="{00000000-0006-0000-08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1" shapeId="0" xr:uid="{00000000-0006-0000-08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1" shapeId="0" xr:uid="{00000000-0006-0000-08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1" shapeId="0" xr:uid="{00000000-0006-0000-08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F10" authorId="0" shapeId="0" xr:uid="{00000000-0006-0000-0900-000001000000}">
      <text>
        <r>
          <rPr>
            <b/>
            <sz val="8"/>
            <color indexed="81"/>
            <rFont val="Tahoma"/>
            <family val="2"/>
          </rPr>
          <t>DASEIN:</t>
        </r>
        <r>
          <rPr>
            <sz val="8"/>
            <color indexed="81"/>
            <rFont val="Tahoma"/>
            <family val="2"/>
          </rPr>
          <t xml:space="preserve">
Inserire la percentuale di conseguimento dell'obiettivo da 0% a 100%</t>
        </r>
      </text>
    </comment>
    <comment ref="G10" authorId="1" shapeId="0" xr:uid="{00000000-0006-0000-09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1" shapeId="0" xr:uid="{00000000-0006-0000-09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1" shapeId="0" xr:uid="{00000000-0006-0000-09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1" shapeId="0" xr:uid="{00000000-0006-0000-09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1" shapeId="0" xr:uid="{00000000-0006-0000-09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1" shapeId="0" xr:uid="{00000000-0006-0000-09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1" shapeId="0" xr:uid="{00000000-0006-0000-09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1" shapeId="0" xr:uid="{00000000-0006-0000-09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1" shapeId="0" xr:uid="{00000000-0006-0000-09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1" shapeId="0" xr:uid="{00000000-0006-0000-09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F10" authorId="0" shapeId="0" xr:uid="{00000000-0006-0000-0A00-000001000000}">
      <text>
        <r>
          <rPr>
            <b/>
            <sz val="8"/>
            <color indexed="81"/>
            <rFont val="Tahoma"/>
            <family val="2"/>
          </rPr>
          <t>DASEIN:</t>
        </r>
        <r>
          <rPr>
            <sz val="8"/>
            <color indexed="81"/>
            <rFont val="Tahoma"/>
            <family val="2"/>
          </rPr>
          <t xml:space="preserve">
Inserire la percentuale di conseguimento dell'obiettivo da 0% a 100%</t>
        </r>
      </text>
    </comment>
    <comment ref="G10" authorId="1" shapeId="0" xr:uid="{00000000-0006-0000-0A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1" shapeId="0" xr:uid="{00000000-0006-0000-0A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1" shapeId="0" xr:uid="{00000000-0006-0000-0A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1" shapeId="0" xr:uid="{00000000-0006-0000-0A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1" shapeId="0" xr:uid="{00000000-0006-0000-0A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1" shapeId="0" xr:uid="{00000000-0006-0000-0A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1" shapeId="0" xr:uid="{00000000-0006-0000-0A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1" shapeId="0" xr:uid="{00000000-0006-0000-0A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1" shapeId="0" xr:uid="{00000000-0006-0000-0A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1" shapeId="0" xr:uid="{00000000-0006-0000-0A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sharedStrings.xml><?xml version="1.0" encoding="utf-8"?>
<sst xmlns="http://schemas.openxmlformats.org/spreadsheetml/2006/main" count="2264" uniqueCount="552">
  <si>
    <t>Unità Organizzativa</t>
  </si>
  <si>
    <t>Descrizione</t>
  </si>
  <si>
    <t>Cod.</t>
  </si>
  <si>
    <t>PERFORMANCE ORGANIZZATIVA</t>
  </si>
  <si>
    <t>N.</t>
  </si>
  <si>
    <t>COMUNE DI</t>
  </si>
  <si>
    <t>CDR</t>
  </si>
  <si>
    <t>AREA FINANZIARIA</t>
  </si>
  <si>
    <t>RESPONSABILE PRIMARIO:</t>
  </si>
  <si>
    <t>ALTRI CDR COINVOLTI</t>
  </si>
  <si>
    <t>TUTTI</t>
  </si>
  <si>
    <t>Programmi</t>
  </si>
  <si>
    <t>INDIRIZZO STRATEGICO</t>
  </si>
  <si>
    <t>MISSIONE</t>
  </si>
  <si>
    <t>PROGRAMMA</t>
  </si>
  <si>
    <t>OBIETTIVO OPERATIVO</t>
  </si>
  <si>
    <t>OBIETTIVO GESTIONALE</t>
  </si>
  <si>
    <t>TITOLO OBIETTIVO</t>
  </si>
  <si>
    <t>RISULTATO ATTESO</t>
  </si>
  <si>
    <t>PESO OBIETTIVO</t>
  </si>
  <si>
    <t>Variabili</t>
  </si>
  <si>
    <t>RILEVANZA</t>
  </si>
  <si>
    <t>Esito Pesatura</t>
  </si>
  <si>
    <t>Alto</t>
  </si>
  <si>
    <t>Medio</t>
  </si>
  <si>
    <t>Basso</t>
  </si>
  <si>
    <t>Importanza</t>
  </si>
  <si>
    <t>Impatto Esterno</t>
  </si>
  <si>
    <t>Complessità</t>
  </si>
  <si>
    <t>Realizzabilità</t>
  </si>
  <si>
    <t>RISORSE ASSEGNATE AL PROGRAMMA</t>
  </si>
  <si>
    <t>RISORSE OBIETTIVO</t>
  </si>
  <si>
    <t>INDICE DI ASSORBIMENTO</t>
  </si>
  <si>
    <t>COMPILAZIONE SCHEDA A CURA DEL DIRIGENTE O RESPONSABILE PRIMARIO</t>
  </si>
  <si>
    <t>PIANIFICAZIONE ESECUTIVA</t>
  </si>
  <si>
    <t>CONTRIBUTO</t>
  </si>
  <si>
    <t xml:space="preserve">MISURAZIONE </t>
  </si>
  <si>
    <t>Area/Settore</t>
  </si>
  <si>
    <t>% di contribuzione</t>
  </si>
  <si>
    <t>peso assoluto in capo all'Area</t>
  </si>
  <si>
    <t>valore atteso</t>
  </si>
  <si>
    <t>indicatori di misurazione</t>
  </si>
  <si>
    <t>esito atteso</t>
  </si>
  <si>
    <t>REPORT INTERMEDIO OBIETTIVO</t>
  </si>
  <si>
    <t>Motivazione della Richiesta e proposta di rimodulazione</t>
  </si>
  <si>
    <t>Esito Richiesta</t>
  </si>
  <si>
    <t>Si</t>
  </si>
  <si>
    <t>No</t>
  </si>
  <si>
    <t>Richiesta di rimodulazione obiettivo</t>
  </si>
  <si>
    <t>SI</t>
  </si>
  <si>
    <t>x</t>
  </si>
  <si>
    <t>Accolta</t>
  </si>
  <si>
    <t>Motivazione della Richiesta</t>
  </si>
  <si>
    <t>Cessazione obiettivo</t>
  </si>
  <si>
    <t>Valutazione Intermedia a cura del Nucleo</t>
  </si>
  <si>
    <t>Stato di attuazione dell'obiettivo</t>
  </si>
  <si>
    <t>Non Avviato</t>
  </si>
  <si>
    <t>Avviato</t>
  </si>
  <si>
    <t>In Itinere</t>
  </si>
  <si>
    <t>Raggiunto</t>
  </si>
  <si>
    <t>Sospesa a seguito di rimodulazione/Integrazione</t>
  </si>
  <si>
    <t>Performance Individuale</t>
  </si>
  <si>
    <t>Performance Organizzativa</t>
  </si>
  <si>
    <t>Missioni</t>
  </si>
  <si>
    <t xml:space="preserve">0.1 </t>
  </si>
  <si>
    <t>Servizi istituzionali, generali e di gestione</t>
  </si>
  <si>
    <t xml:space="preserve">0.2 </t>
  </si>
  <si>
    <t>Giustizia</t>
  </si>
  <si>
    <t xml:space="preserve">0.3 </t>
  </si>
  <si>
    <t>Ordine pubblico e sicurezza</t>
  </si>
  <si>
    <t xml:space="preserve">0.4 </t>
  </si>
  <si>
    <t>Istruzione e diritto allo studio</t>
  </si>
  <si>
    <t xml:space="preserve">0.5 </t>
  </si>
  <si>
    <t>Tutela e valorizzazione dei beni e delle attività culturali</t>
  </si>
  <si>
    <t xml:space="preserve">0.6 </t>
  </si>
  <si>
    <t>Politiche giovanili, sport e tempo libero</t>
  </si>
  <si>
    <t xml:space="preserve">0.7 </t>
  </si>
  <si>
    <t>Turismo</t>
  </si>
  <si>
    <t xml:space="preserve">0.8 </t>
  </si>
  <si>
    <t>Assetto del territorio ed edilizia abitativa</t>
  </si>
  <si>
    <t>0.9</t>
  </si>
  <si>
    <t>Sviluppo sostenibile e tutela del territorio e dell'ambiente</t>
  </si>
  <si>
    <t xml:space="preserve">10   </t>
  </si>
  <si>
    <t>Trasporti e diritto alla mobilità</t>
  </si>
  <si>
    <t xml:space="preserve">11    </t>
  </si>
  <si>
    <t>Soccorso civile</t>
  </si>
  <si>
    <t xml:space="preserve">12   </t>
  </si>
  <si>
    <t>Diritti sociali, politiche sociali e famiglia</t>
  </si>
  <si>
    <t xml:space="preserve">13   </t>
  </si>
  <si>
    <t>Tutela della salute</t>
  </si>
  <si>
    <t xml:space="preserve">14   </t>
  </si>
  <si>
    <t>Sviluppo economico e competitività</t>
  </si>
  <si>
    <t xml:space="preserve">15   </t>
  </si>
  <si>
    <t>Politiche per il lavoro e la formazione professionale</t>
  </si>
  <si>
    <t xml:space="preserve">16   </t>
  </si>
  <si>
    <t>Agricoltura, politiche agroalimentari e pesca</t>
  </si>
  <si>
    <t xml:space="preserve">17  </t>
  </si>
  <si>
    <t>Energia e diversificazione delle fonti energetiche</t>
  </si>
  <si>
    <t xml:space="preserve">18   </t>
  </si>
  <si>
    <t>Relazioni con le altre autonomie territoriali e locali</t>
  </si>
  <si>
    <t xml:space="preserve">19  </t>
  </si>
  <si>
    <t>Relazioni internazionali</t>
  </si>
  <si>
    <t xml:space="preserve">20   </t>
  </si>
  <si>
    <t>Fondi e accantonamenti</t>
  </si>
  <si>
    <t xml:space="preserve">50   </t>
  </si>
  <si>
    <t>Debito pubblico</t>
  </si>
  <si>
    <t xml:space="preserve">60   </t>
  </si>
  <si>
    <t>Anticipazioni finanziarie</t>
  </si>
  <si>
    <t xml:space="preserve">99  </t>
  </si>
  <si>
    <t>Servizi per conto terzi</t>
  </si>
  <si>
    <t>programmmi</t>
  </si>
  <si>
    <t xml:space="preserve">0.1   </t>
  </si>
  <si>
    <t>Organi istituzionali</t>
  </si>
  <si>
    <t xml:space="preserve">0.2   </t>
  </si>
  <si>
    <t>Segreteria generale</t>
  </si>
  <si>
    <t>Gestione economica, finanziaria, programmazione e provveditorato</t>
  </si>
  <si>
    <t>Gestione delle entrate tributarie e servizi fiscal</t>
  </si>
  <si>
    <t>Gestione dei beni demaniali e patrimo</t>
  </si>
  <si>
    <t>Ufficio tecnico</t>
  </si>
  <si>
    <t xml:space="preserve">0.7  </t>
  </si>
  <si>
    <t>Elezioni e consultazioni popolari - Anagrafe e stato civile</t>
  </si>
  <si>
    <t>Statistica e sistemi informativi</t>
  </si>
  <si>
    <t xml:space="preserve">0.9 </t>
  </si>
  <si>
    <t>Assistenza tecnico-amministrativa agli enti locali</t>
  </si>
  <si>
    <t xml:space="preserve">10 </t>
  </si>
  <si>
    <t>Risorse umane</t>
  </si>
  <si>
    <t xml:space="preserve">11 </t>
  </si>
  <si>
    <t>Altri servizi generali</t>
  </si>
  <si>
    <t xml:space="preserve">0.1  </t>
  </si>
  <si>
    <t>Uffici giudiziari</t>
  </si>
  <si>
    <t>Casa circondariale e altri servizi</t>
  </si>
  <si>
    <t>Polizia locale e amministrativa</t>
  </si>
  <si>
    <t>Sistema integrato di sicurezza urbana</t>
  </si>
  <si>
    <t>Istruzione prescolastica</t>
  </si>
  <si>
    <t>Altri ordini di istruzione non universitaria</t>
  </si>
  <si>
    <t>Istruzione universitaria</t>
  </si>
  <si>
    <t>Istruzione tecnica superiore</t>
  </si>
  <si>
    <t>Servizi ausiliari all’istruzione</t>
  </si>
  <si>
    <t>Diritto allo studio</t>
  </si>
  <si>
    <t>Valorizzazione dei beni di interesse storico</t>
  </si>
  <si>
    <t>Attività culturali e interventi diversi nel settore culturale</t>
  </si>
  <si>
    <t>Sport e tempo libero</t>
  </si>
  <si>
    <t>Giovani</t>
  </si>
  <si>
    <t>Sviluppo e valorizzazione del turismo</t>
  </si>
  <si>
    <t>Urbanistica e assetto del territorio</t>
  </si>
  <si>
    <t>Edilizia residenziale pubblica e locale e piani di edilizia economico-popolare</t>
  </si>
  <si>
    <t>Difesa del suolo</t>
  </si>
  <si>
    <t>Tutela, valorizzazione e recupero ambientale</t>
  </si>
  <si>
    <t>Rifiuti</t>
  </si>
  <si>
    <t>Servizio idrico integrato</t>
  </si>
  <si>
    <t>Aree protette, parchi naturali, protezione naturalistica e forestazione</t>
  </si>
  <si>
    <t>Tutela e valorizzazione delle risorse idriche</t>
  </si>
  <si>
    <t>Sviluppo sostenibile territorio montano piccoli Comuni</t>
  </si>
  <si>
    <t>Qualità dell'aria e riduzione dell'inquinamento</t>
  </si>
  <si>
    <t>Trasporto ferroviario</t>
  </si>
  <si>
    <t>Trasporto pubblico locale</t>
  </si>
  <si>
    <t>Trasporto per vie d'acqua</t>
  </si>
  <si>
    <t>Altre modalità di trasporto</t>
  </si>
  <si>
    <t xml:space="preserve">0.5  </t>
  </si>
  <si>
    <t>Viabilità e infrastrutture stradali</t>
  </si>
  <si>
    <t>Sistema di protezione civile</t>
  </si>
  <si>
    <t>Interventi a seguito di calamità naturali</t>
  </si>
  <si>
    <t>Interventi per l'infanzia e i minori e per asili nido</t>
  </si>
  <si>
    <t xml:space="preserve">0.2  </t>
  </si>
  <si>
    <t>Interventi per la disabilità</t>
  </si>
  <si>
    <t xml:space="preserve">0.3  </t>
  </si>
  <si>
    <t>Interventi per gli anziani</t>
  </si>
  <si>
    <t xml:space="preserve">0.4  </t>
  </si>
  <si>
    <t>Interventi per soggetti a rischio di esclusione sociale</t>
  </si>
  <si>
    <t>Interventi per le famiglie</t>
  </si>
  <si>
    <t>Interventi per il diritto alla casa</t>
  </si>
  <si>
    <t>Programmazione e governo della rete dei servizi sociosanitari e sociali</t>
  </si>
  <si>
    <t>Cooperazione e associazionismo</t>
  </si>
  <si>
    <t>Servizio necroscopico e cimiteriale</t>
  </si>
  <si>
    <t>Industria, PMI e Artigianato</t>
  </si>
  <si>
    <t>Commercio - reti distributive - tutela dei consumatori</t>
  </si>
  <si>
    <t>Ricerca e innovazione</t>
  </si>
  <si>
    <t>Reti e altri servizi di pubblica utilità</t>
  </si>
  <si>
    <t>Servizi per lo sviluppo del mercato del lavoro</t>
  </si>
  <si>
    <t>0.2</t>
  </si>
  <si>
    <t>Formazione professionale</t>
  </si>
  <si>
    <t>Sostegno all'occupazione</t>
  </si>
  <si>
    <t>Sviluppo del settore agricolo e del sistema agroalimentare</t>
  </si>
  <si>
    <t>Caccia e pesca</t>
  </si>
  <si>
    <t>Fonti energetiche</t>
  </si>
  <si>
    <t>Relazioni finanziarie con le altre autonomie territoriali</t>
  </si>
  <si>
    <t>COMPORTAMENTO</t>
  </si>
  <si>
    <t>OGGETTO DELLA MISURAZIONE</t>
  </si>
  <si>
    <t>ENTE</t>
  </si>
  <si>
    <t xml:space="preserve">ANNO </t>
  </si>
  <si>
    <t>A -  Traduzione operativa dei piani e programmi della politica:</t>
  </si>
  <si>
    <t>A - Capacità di declinare in obiettivi concreti i piani e i programmi della politica;</t>
  </si>
  <si>
    <t>SERVIZIO:</t>
  </si>
  <si>
    <t>B -  Pianificazione, organizzazione e controllo:</t>
  </si>
  <si>
    <t xml:space="preserve">B -   saper definire e ridefinire costantemente l’ottimale piano delle azioni in relazione alle risorse disponibili e agli obiettivi di risultato oltre che alle condizioni di variabilità del contesto;
 capacità di organizzare efficacemente le proprie attività, con precisione, nel rispetto delle esigenze e delle priorità, fronteggiando anche situazioni impreviste;
</t>
  </si>
  <si>
    <t>DIRIGENTE/RESPONSABILE</t>
  </si>
  <si>
    <t>C -  Relazione e integrazione:</t>
  </si>
  <si>
    <t xml:space="preserve">C -  comunicazione e capacità relazionale con i  colleghi
 capacità di visione interfunzionale al fine di potenziare i processi di programmazione,  realizzazione e     rendicontazione;
 partecipazione alla vita organizzativa;
 integrazione con gli amministratori su obiettivi assegnati;
 capacità di lavorare in gruppo;
 capacità negoziale e gestione dei conflitti; 
 qualità delle relazioni interpersonali con colleghi e collaboratori; 
 qualità delle relazioni con utenti dei servizi ed altri interlocutori abituali);
 collaborazione ed integrazione nei processi di servizio;
</t>
  </si>
  <si>
    <t>D -  Innovatività:</t>
  </si>
  <si>
    <t xml:space="preserve">D -  iniziativa e propositività;
 capacità di risolvere i problemi;
 autonomia; 
 capacità di cogliere le opportunità delle innovazioni tecnologiche; 
 capacità di definire regole e modalità operative nuove;
 introduzione di strumenti gestionali innovativi;
</t>
  </si>
  <si>
    <t>PERFORMANCE</t>
  </si>
  <si>
    <t>E -  Gestione risorse economiche</t>
  </si>
  <si>
    <t xml:space="preserve">E -  capacità di standardizzare le procedure, finalizzandole al recupero dell’efficienza;
 rispetto dei vincoli finanziari;
 capacità di orientare e controllare l’efficienza e l’economicità dei servizi affidati a soggetti esterni all’organizzazione;
</t>
  </si>
  <si>
    <t>F - Orientamento alla qualità dei servizi</t>
  </si>
  <si>
    <t xml:space="preserve">F -  rispetto dei termini dei procedimenti
 presidio delle attività: comprensione e rimozione delle cause degli scostamenti dagli standard di servizio  rispettando i criteri quali – quantitativi;
 capacità di programmare e definire adeguati standard rispetto ai servizi erogati;
 capacità di organizzare e gestire i processi di lavoro per il raggiungimento degli obiettivi controllandone l’andamento;
 gestione efficace del tempo di lavoro rispetto agli obiettivi e supervisione della gestione del tempo di lavoro dei propri collaboratori; 
 capacità di limitare il contenzioso;
 capacità di orientare e controllare la qualità dei servizi affidati a soggetti esterni all’organizzazione;
</t>
  </si>
  <si>
    <t>G -  Capacità di interpretazione dei bisogni e programmazione dei servizi</t>
  </si>
  <si>
    <t xml:space="preserve">G -   capacità di analizzare il territorio, i fenomeni, lo scenario di riferimento e il contesto in cui la posizione opera rispetto alle funzioni assegnate;
 capacità di ripartire le risorse in funzione dei compiti assegnati al personale;
 orientamento ai bisogni dell’utenza e all’interazione con i soggetti del territorio o che influenzano i fenomeni interessanti la comunità;
 livello delle conoscenze rispetto alla posizione ricoperta; 
 sensibilità nell’attivazione di azioni e sistemi di benchmarking;
</t>
  </si>
  <si>
    <t>H -  Integrazione con gli amministratori su obiettivi assegnati, con i colleghi su obiettivi comuni</t>
  </si>
  <si>
    <t xml:space="preserve">H -   Capacità di creare occasioni di scambio e mantenere rapporti attivi e costruttivi con i colleghi e con gli amministratori;
 Capacità di prevenire ed individuare i momenti di difficoltà e fornire contributi concreti per il loro superamento; 
 Capacità di comprendere le divergenze e prevenire gli effetti di conflitto;
 Efficacia dell’assistenza agli organi di governo;
 Disponibilità ad adattare il tempo di lavoro agli obiettivi gestionali concordati e ad accogliere ulteriori esigenze dell’ente Attenzione alle necessità delle altre aree se (formalmente e informalmente) coinvolte in processi lavorativi trasversali rispetto alla propria;
 Predisposizione di dati e procedure all’interno della propria struttura in pre-visione di una loro ricaduta su altre aree;
</t>
  </si>
  <si>
    <t>Obiettivi</t>
  </si>
  <si>
    <t xml:space="preserve">Report :  Intermedio </t>
  </si>
  <si>
    <t>Finale</t>
  </si>
  <si>
    <t xml:space="preserve">Obiettivo di Performance </t>
  </si>
  <si>
    <t>Performance attesa</t>
  </si>
  <si>
    <t>Risultato Raggiunto</t>
  </si>
  <si>
    <t>I -  Analisi e soluzione dei problemi</t>
  </si>
  <si>
    <t>I -  Capacità di individuare le caratteristiche (variabili o costanti) dei problemi;
 Capacità di individuare (anche in modo creativo) ipotesi di soluzione rispetto alle cause;
 Capacità di definire le azioni da adottare;
 Capacità di reperire le risorse umane, strumentali e finanziarie; 
 Capacità di verificare l’efficacia della soluzione trovata;
 Capacità nell’identificazione ed eliminazione delle anomalie e dei ritardi;
 Capacità e tempestività nelle Risposte;</t>
  </si>
  <si>
    <t xml:space="preserve">L -  Capacità Negoziale </t>
  </si>
  <si>
    <t>L -   Capacità di concepire il conflitto come risorsa potenziale; 
 Capacità di tenere conto dei diversi interessi in gioco; 
 Capacità di elaborare e proporre mediazioni che tengano conto di tutti gli interessi in gioco;</t>
  </si>
  <si>
    <t>indicatore</t>
  </si>
  <si>
    <t>descrizione</t>
  </si>
  <si>
    <t>formula</t>
  </si>
  <si>
    <t>target</t>
  </si>
  <si>
    <t>OBIETTIVO DELL'ORGANO POLITICO - AMMINISTRATIVO 2019</t>
  </si>
  <si>
    <t>CAT.</t>
  </si>
  <si>
    <t>POS. EC.</t>
  </si>
  <si>
    <t>ANNO</t>
  </si>
  <si>
    <t>Responsabile/ Dirigente</t>
  </si>
  <si>
    <t>Dipendente</t>
  </si>
  <si>
    <t>LA PERFORMANCE  INDIVIDUALE DEL PERSONALE DIPENDENTE</t>
  </si>
  <si>
    <t xml:space="preserve">Scala di valutazione del risultato ottenuto </t>
  </si>
  <si>
    <t>0% ÷ 20%</t>
  </si>
  <si>
    <t>21% ÷ 50%</t>
  </si>
  <si>
    <t xml:space="preserve"> 51% ÷ 70%</t>
  </si>
  <si>
    <t xml:space="preserve"> 71% ÷ 90%</t>
  </si>
  <si>
    <t>91% ÷ 100%</t>
  </si>
  <si>
    <t>Obiettivo Performance Organizzativa</t>
  </si>
  <si>
    <t>Fasi/Sub obiettivi assegnati al Dipendente</t>
  </si>
  <si>
    <t xml:space="preserve">Peso attribuito </t>
  </si>
  <si>
    <t>Formule risultato</t>
  </si>
  <si>
    <t>% Risultato</t>
  </si>
  <si>
    <t>Non avviato</t>
  </si>
  <si>
    <t>Perseguito</t>
  </si>
  <si>
    <t>Parzialmente Raggiunto</t>
  </si>
  <si>
    <t>Pienamente Raggiunto</t>
  </si>
  <si>
    <t>Totale Peso Obiettivi =60</t>
  </si>
  <si>
    <t>Obiettivo Specifico del CdR ( Centro di Responsabilità)</t>
  </si>
  <si>
    <t>Comportamenti  Professionali</t>
  </si>
  <si>
    <t>Comportamento Atteso</t>
  </si>
  <si>
    <t>Comportamento Inadeguato</t>
  </si>
  <si>
    <t>Comportamento Insoddisfacente</t>
  </si>
  <si>
    <t>Comportamento Migliorabile</t>
  </si>
  <si>
    <t>Comportamento Buono</t>
  </si>
  <si>
    <t>Comportamento Eccellente</t>
  </si>
  <si>
    <t>Totale Peso Obj gestionali + Comportamenti Professionali =40</t>
  </si>
  <si>
    <t>su base 100</t>
  </si>
  <si>
    <t>CONTRIBUTO PERFORMANCE ORGANIZZATIVA/60</t>
  </si>
  <si>
    <t>ESITO FINALE PERFORMANCE</t>
  </si>
  <si>
    <t>FASCIA</t>
  </si>
  <si>
    <t>ESITO OBJ ESECUTIVI + COMPORTAMENTI/40</t>
  </si>
  <si>
    <t>Esito obiettivo di Performance Organizzativa</t>
  </si>
  <si>
    <t>Indicatore sintetico di Performance Organizzativa</t>
  </si>
  <si>
    <t xml:space="preserve">Contributo individuale dato alla Performance Organizzativa dell'ente </t>
  </si>
  <si>
    <t>Peso Assoluto Obiettivo</t>
  </si>
  <si>
    <t>Peso % Obiettivo</t>
  </si>
  <si>
    <t>Fornule</t>
  </si>
  <si>
    <t>Risultato (%)</t>
  </si>
  <si>
    <t>Valutazione del risultato ottenuto - Percentuali di conseguimento</t>
  </si>
  <si>
    <t>NOTE</t>
  </si>
  <si>
    <t xml:space="preserve"> 71%÷90%</t>
  </si>
  <si>
    <t>91% ÷100%</t>
  </si>
  <si>
    <t>M -  Realizzazione</t>
  </si>
  <si>
    <t xml:space="preserve">M -   Capacità di raggiungere gli obiettivi predisponendo i processi di lavoro e controllandone l’andamento;
 Capacità di rispettare e far rispettare le scadenze concordate; 
 Capacità di realizzare gli obiettivi rispettando i criteri quali-quantitativi;
</t>
  </si>
  <si>
    <t>P -  Autonomia e Sviluppo</t>
  </si>
  <si>
    <t xml:space="preserve">P -  Capacità di produrre idee e progetti di sviluppo dei servizi della propria unità organizzativa
 Capacità di anticipare ed attuare cambiamenti organizzativi che comportino modificazioni e modernizzazioni con ricadute sull’operatività , sui procedimenti, sulle relazioni
 Capacità di sviluppare e controllare i flussi informativi circa i cambiamenti attuati 
 Capacità nell’identificazione e proposizione di obiettivi e progetti strategici 
 Capacità di pianificare il proprio lavoro al fine di garantire un corretto funzionamento dell’ente anche durante i periodi di sua assenza
</t>
  </si>
  <si>
    <t xml:space="preserve">Q - Gestione Risorse Umane </t>
  </si>
  <si>
    <t xml:space="preserve">Q -  Capacità di informare, comunicare e coinvolgere le risorse umane nel raggiungimento degli obiettivi individuali e di gruppo Capacità di motivare, coinvolgere, far crescere professionalmente il personale affidato stimolando un clima organizzativo favorevole alla produttività 
 Capacità assegnare ruoli, responsabilità ed obiettivi secondo la competenza e la maturità professionale del personale
 Capacità di definire programmi e flussi di lavoro, controllandone l’andamento 
 Capacità di valorizzare i propri collaboratori 
 Gestire le riunioni di lavoro finalizzandole all’obiettivo, alla crescita personale ed all’autonomia decisionale del personale Capacità di prevenire e mediare rispetto ad eventuali conflitti fra il personale
 Capacità di predisporre piani di carriera ed azioni formative per lo sviluppo del personale 
 Capacità di valutare i risultati raggiunti rispetto agli obiettivi assegnati e concordare i necessari correttivi
 Capacità di coordinare e di gestire con efficacia le riunioni di gruppo finalizzandole alla condivisione, alla crescita professionale ed alla autonomia decisionale e operativa dei collaboratori nell’ambito del loro ruolo
 Capacità di distribuire equamente i compiti e i carichi di lavoro fra i collaboratori
 Capacità di valutare in modo equo ed efficace le prestazioni dei propri collaboratori 
 Capacità di differenziare in maniera significativa le valutazioni dei collaboratori; 
 Capacità di individuare percorsi di sviluppo dei collaboratori ad alto potenziale
</t>
  </si>
  <si>
    <t>R -  Rapporti con l’utenza</t>
  </si>
  <si>
    <t xml:space="preserve">R -  Capacità di ascolto dei destinatari e di sviluppare orientamenti all’utente
 Capacità di gestire i rapporti, anche contrattuali, con interlocutori esterni
 Organizzazione e gestione dell’orario di servizio in relazione alle esigenza dell’utenza
 Gestione del feedback (risposte) verso gli utenti esterni rispetto alla presa in carico delle loro richieste
 Gestione delle richieste esterne in modo diretto o indiretto tramite il coordinamento dei propri collaboratori
 Disponibilità ad incontrare l’utenza esterna, prendendone in carico le richieste coerenti col ruolo e la funzione ricoperti e instaurando relazioni corrette e positive
 Disponibilità ad organizzare le informazioni circa il servizio erogato dalla propria struttura per orientare l’utenza esterna (es. segnaletica interna, volantini illustrativi, esposizione di orari di ricevimento 
 Disponibilità ad organizzare in modo comprensibile e fruibile le informazioni richieste o spontaneamente erogate 
 Capacità di riconoscere ed attivarsi in modo coerente e tempestivo per la soddisfazione del bisogno espresso dall’utenza, curando anche le fasi del feedback
</t>
  </si>
  <si>
    <t xml:space="preserve">S -  Gestione del tempo Lavoro </t>
  </si>
  <si>
    <t xml:space="preserve">S -  Gestione efficace del tempo di lavoro rispetto agli obiettivi ricevuti 
 Supervisione dei propri collaboratori rispetto alla gestione del loro tempo di lavoro
</t>
  </si>
  <si>
    <t xml:space="preserve">T -  Utilizzo della dotazione Tecnologica </t>
  </si>
  <si>
    <t xml:space="preserve">T -  Individuare e reperire la strumentazione tecnologica necessaria agli obiettivi e ai processi di lavoro dell’ organizzazione Predisporre la manutenzione e l’aggiornamento della strumentazione in relazione a mutamenti intervenuti su obiettivi e processi di lavoro 
 Autonomia nel utilizzo diretto della strumentazione tecnologica
</t>
  </si>
  <si>
    <t>Totale Peso Obiettivi  di Performance Organizzativa</t>
  </si>
  <si>
    <t>Assoluto</t>
  </si>
  <si>
    <t>Peso Relativo</t>
  </si>
  <si>
    <t>Valutazione</t>
  </si>
  <si>
    <t>ESITO</t>
  </si>
  <si>
    <t>OBIETTIVI SPECIFICI DI PERFORMANCE INDIVIDUALE</t>
  </si>
  <si>
    <t>Totale Peso Obiettivi  specifici di Performance Individuale</t>
  </si>
  <si>
    <t>COMPORTAMENTI PROFESSIONALI</t>
  </si>
  <si>
    <t>Peso assoluto</t>
  </si>
  <si>
    <t>Peso %</t>
  </si>
  <si>
    <t>Formule</t>
  </si>
  <si>
    <t>Valori Rilevati (%)</t>
  </si>
  <si>
    <t>Valutazione del comportamento - Valori rilevati</t>
  </si>
  <si>
    <t>Comportamenti Professionali</t>
  </si>
  <si>
    <t>Oggetto della misurazione</t>
  </si>
  <si>
    <t>Inadeguato</t>
  </si>
  <si>
    <t>Non soddisfacente</t>
  </si>
  <si>
    <t>Migliorabile</t>
  </si>
  <si>
    <t>Buono</t>
  </si>
  <si>
    <t>Eccellente</t>
  </si>
  <si>
    <t>Capacità di differenziare la valutazione dei collaboratori</t>
  </si>
  <si>
    <t>Capacità di differenziare la valutazione dei propri collaboratori Capacità di cogliere i diversi contributi dati da ciascun collaboratore</t>
  </si>
  <si>
    <t>Totale  peso  comportamenti professionali</t>
  </si>
  <si>
    <t>Relativo</t>
  </si>
  <si>
    <t>Totale  peso  obiettivi specifici e comportamenti professionali</t>
  </si>
  <si>
    <t>Esito Contributo dato alla Performance Organizzativa</t>
  </si>
  <si>
    <t>Contributo Performance Organizzativa</t>
  </si>
  <si>
    <t>Esito   Performance Individuale</t>
  </si>
  <si>
    <t>Obiettivi Specifici</t>
  </si>
  <si>
    <t>Fascia</t>
  </si>
  <si>
    <t>Comportamenti</t>
  </si>
  <si>
    <t>SCHEDA DI VALUTAZIONE PERFORMANCE DEL RESPONSABILE</t>
  </si>
  <si>
    <t>RESPONSABILE</t>
  </si>
  <si>
    <t>C - Tempestività</t>
  </si>
  <si>
    <t>C - Si valuta il rispetto dei tempi assegnati per l'esecuzione della prestazione e di intervento nei tempi opportuni anche in assenza di istruzioni specifiche</t>
  </si>
  <si>
    <t>Peso Assegnato</t>
  </si>
  <si>
    <t>Giunta</t>
  </si>
  <si>
    <t>Dirigenti/Responsabili</t>
  </si>
  <si>
    <t>Esito</t>
  </si>
  <si>
    <t>Obiettivo Operativo: giunta</t>
  </si>
  <si>
    <t>Obiettivo Gestionale Dirigenti</t>
  </si>
  <si>
    <t>Indicatore</t>
  </si>
  <si>
    <t>Alta</t>
  </si>
  <si>
    <t>Media</t>
  </si>
  <si>
    <t>Bassa</t>
  </si>
  <si>
    <t>Responsabili</t>
  </si>
  <si>
    <t>Obiettivo Operativo: Giunta</t>
  </si>
  <si>
    <t>Performance Attesa</t>
  </si>
  <si>
    <t>Comportamento Osservato</t>
  </si>
  <si>
    <t>Valore Atteso</t>
  </si>
  <si>
    <t>A - Relazione e integrazione</t>
  </si>
  <si>
    <t>A - Si valutano le capacità comunicative e di apporto concreto nel gruppo di lavoro – di relazione con i colleghi e di partecipazione alla vita organizzativa – di collaborazione ed integrazione nei processi di servizio – di propensione a trasmette le proprie competenze ai colleghi</t>
  </si>
  <si>
    <t>B - Assunzione di iniziativa</t>
  </si>
  <si>
    <t>B - Si valuta il comportamento tenuto in rapporto a situazioni che richiedono, nell’ambito delle proprie competenze, di intraprendere un’azione con un intervento immediato</t>
  </si>
  <si>
    <t>D - Rapporti con l’unità operativa di appartenenza</t>
  </si>
  <si>
    <t>D- Si valuta la correttezza dei rapporti intrattenuti con i responsabili/ con eventuali altri vertici direzionali</t>
  </si>
  <si>
    <t xml:space="preserve">F- Analisi e soluzione dei problemi. </t>
  </si>
  <si>
    <t>F - Si valuta la capacità di affrontare situazioni critiche e di risolvere problemi imprevisti, proponendo possibili alternative ed utilizzando le proprie conoscenze. Propensioni intellettuali ed emotive nel superare gli ostacoli</t>
  </si>
  <si>
    <t>F - Capacità di formulare proposte per il miglioramento del servizio</t>
  </si>
  <si>
    <t>F - Si valuta la capacità di presentare ai soggetti competenti proposte di miglioramento del servizio, volte sia al conseguimento di specifici risultati, sia al miglioramento organizzativo dell’ambiente di lavoro.</t>
  </si>
  <si>
    <t>G - Accuratezza e diligenza</t>
  </si>
  <si>
    <t xml:space="preserve">G - Si valuta l'attenzione, la precisione, l’accuratezza e la diligenza nell’assolvere i compiti e le mansioni collegate al ruolo assegnato. </t>
  </si>
  <si>
    <t>H - Flessibilità e disponibilità a sostenere impegni di lavoro aggiuntivi</t>
  </si>
  <si>
    <t xml:space="preserve">H - Si valuta la disponibilità ad adeguarsi alle esigenze dell'incarico ricoperto e a garantire il proprio contributo anche in materie che non sono di specifica competenza, nell'interesse dell'Organizzazione. </t>
  </si>
  <si>
    <t>I - Rapporti con l’utenza</t>
  </si>
  <si>
    <t>I - Si valutano gli atteggiamenti tenuti con i diretti destinatari dei servizi, la predisposizione a prendere in carico le esigenze degli utenti. La capacità di promuovere l’immagine dell’Ente verso l’esterno tramite i comportamenti assunti dai dipendenti.</t>
  </si>
  <si>
    <t>Allegato A - Comportamenti Professionali -</t>
  </si>
  <si>
    <t>Catalogo dei Comportamenti</t>
  </si>
  <si>
    <t>Comportamento</t>
  </si>
  <si>
    <t>Descrittore</t>
  </si>
  <si>
    <t>Coinvolge il gruppo di lavoro, promuove la comunicazione, la collaborazione e la partecipazione. Adotta azioni volte ad implementare le competenze professionali dei dipendenti. Valorizza il personale dipendente favorendo l’autonomia e delegando responsabilità.</t>
  </si>
  <si>
    <t>-N° _ incontri dedicati con il personale funzionalmente dipendente;</t>
  </si>
  <si>
    <t>-N°_ interventi di formazione e/o focus interni volti ad implementare le competenze dei dipendenti;</t>
  </si>
  <si>
    <t>-N° _ di attribuzioni di competenze specifiche (inizio/fine) assegnate al personale dipendente</t>
  </si>
  <si>
    <t>Monitora i tempi e le scadenze da rispettare da parte del personale?</t>
  </si>
  <si>
    <t>Giudizio da parte del Segretario:</t>
  </si>
  <si>
    <r>
      <t xml:space="preserve">                  </t>
    </r>
    <r>
      <rPr>
        <sz val="10"/>
        <color theme="1"/>
        <rFont val="Garamond"/>
        <family val="1"/>
      </rPr>
      <t>Mai</t>
    </r>
  </si>
  <si>
    <r>
      <t xml:space="preserve">                  </t>
    </r>
    <r>
      <rPr>
        <sz val="10"/>
        <color theme="1"/>
        <rFont val="Garamond"/>
        <family val="1"/>
      </rPr>
      <t>Raramente</t>
    </r>
  </si>
  <si>
    <r>
      <t xml:space="preserve">                  </t>
    </r>
    <r>
      <rPr>
        <sz val="10"/>
        <color theme="1"/>
        <rFont val="Garamond"/>
        <family val="1"/>
      </rPr>
      <t>Qualche volta</t>
    </r>
  </si>
  <si>
    <r>
      <t xml:space="preserve">                  </t>
    </r>
    <r>
      <rPr>
        <sz val="10"/>
        <color theme="1"/>
        <rFont val="Garamond"/>
        <family val="1"/>
      </rPr>
      <t>Spesso</t>
    </r>
  </si>
  <si>
    <r>
      <t xml:space="preserve">                  </t>
    </r>
    <r>
      <rPr>
        <sz val="10"/>
        <color theme="1"/>
        <rFont val="Garamond"/>
        <family val="1"/>
      </rPr>
      <t>Sempre</t>
    </r>
  </si>
  <si>
    <r>
      <t xml:space="preserve">                  </t>
    </r>
    <r>
      <rPr>
        <sz val="10"/>
        <color theme="1"/>
        <rFont val="Garamond"/>
        <family val="1"/>
      </rPr>
      <t>Non so</t>
    </r>
  </si>
  <si>
    <r>
      <t>-</t>
    </r>
    <r>
      <rPr>
        <sz val="7"/>
        <color theme="1"/>
        <rFont val="Times New Roman"/>
        <family val="1"/>
      </rPr>
      <t xml:space="preserve">                      </t>
    </r>
    <r>
      <rPr>
        <sz val="10"/>
        <color theme="1"/>
        <rFont val="Garamond"/>
        <family val="1"/>
      </rPr>
      <t> </t>
    </r>
  </si>
  <si>
    <r>
      <t>Intraprende relazioni collaborative e partecipative con colleghi ed amministratori. Possiede una visione d’insieme del proprio lavoro, della propria struttura, dei processi e delle persone. Partecipa attivamente alla vita organizz</t>
    </r>
    <r>
      <rPr>
        <u/>
        <sz val="10"/>
        <color theme="1"/>
        <rFont val="Garamond"/>
        <family val="1"/>
      </rPr>
      <t>a</t>
    </r>
    <r>
      <rPr>
        <sz val="10"/>
        <color theme="1"/>
        <rFont val="Garamond"/>
        <family val="1"/>
      </rPr>
      <t xml:space="preserve"> tiva con atteggiamento propositivo, condividendo informazioni ed esperienze nel lavoro in team. Adotta modalità di ascolto attivo e comunicazione chiara ed empatica con gli interlocutori, gestendo il </t>
    </r>
    <r>
      <rPr>
        <i/>
        <sz val="10"/>
        <color theme="1"/>
        <rFont val="Garamond"/>
        <family val="1"/>
      </rPr>
      <t>feedback</t>
    </r>
    <r>
      <rPr>
        <sz val="10"/>
        <color theme="1"/>
        <rFont val="Garamond"/>
        <family val="1"/>
      </rPr>
      <t xml:space="preserve"> e l’orientamento all’utente. Propone soluzioni innovative per la gestione di conflitti. Non si spazientisce e non assume atteggiamenti aggressivi. Si relaziona agli altri con rispetto e correttezza e manifesta con il proprio comportamento il rispetto verso le altre persone. Favorisce momenti di confronto collettivi all’interno del gruppo di lavoro. Instaura relazioni professionali efficaci e collaborative all’interno e all’esterno dell’ente.</t>
    </r>
  </si>
  <si>
    <t>Durante le riunioni partecipa attivamente avanzando proposte e/o suggerimenti?</t>
  </si>
  <si>
    <t>Giudizio da parte degli Amministratori:</t>
  </si>
  <si>
    <t>Giudizio da parte dei Colleghi</t>
  </si>
  <si>
    <t>Se sono presenti: Segnala delle eventuali criticità nel funzionamento delle relazioni operative interorganizzative?</t>
  </si>
  <si>
    <r>
      <t xml:space="preserve">                  </t>
    </r>
    <r>
      <rPr>
        <sz val="10"/>
        <color theme="1"/>
        <rFont val="Garamond"/>
        <family val="1"/>
      </rPr>
      <t xml:space="preserve">Sempre </t>
    </r>
  </si>
  <si>
    <t>Le informazioni rilasciate agli utenti sono sempre chiare? Adotta uno stile di comunicazione adeguato all’interlocutore?</t>
  </si>
  <si>
    <t>Quando sono presenti conflitti riesce comunque ad accogliere il punto di vista dell’altro cercando di proporre soluzioni che ne tengono conto?</t>
  </si>
  <si>
    <t>Orientamento alla qualità dei servizi</t>
  </si>
  <si>
    <t>Capacità di mettere in atto comportamenti di lavoro e decisioni finalizzate alla efficienza dei processi e alla qualità dei prodotti/servizi finali.  Capacità di effettuare regolarmente verifiche sul lavoro (proprio o altrui) per prevenire errori e per garantire il rispetto di un buon livello dei risultati finali.</t>
  </si>
  <si>
    <t xml:space="preserve">Monitora i tempi e le scadenze da rispettare, organizzando le attività in funzione dell’obiettivo da raggiungere;                • garantisce la qualità e l’accuratezza del proprio lavoro predisponendo livelli di qualità coerenti con lo standard dell’organizzazione;                                            • individua gli errori, ne comprende le cause e attiva azioni correttive condivise;                     • introduce frequentemente criteri e momenti di monitoraggio e verifica;                      • valuta il processo e il risultato, per individuarne gli errori da cui imparare, le azioni e i ragionamenti positivi da valorizzare e standardizzare;                                    • opera con costanza e precisione nell’esecuzione del proprio lavoro e degli output prodotti. </t>
  </si>
  <si>
    <r>
      <t>-</t>
    </r>
    <r>
      <rPr>
        <sz val="7"/>
        <color theme="1"/>
        <rFont val="Times New Roman"/>
        <family val="1"/>
      </rPr>
      <t xml:space="preserve">                     </t>
    </r>
    <r>
      <rPr>
        <sz val="10"/>
        <color theme="1"/>
        <rFont val="Garamond"/>
        <family val="1"/>
      </rPr>
      <t>N°_ procedimenti gestiti nel rispetto dei termini fissati sul totale dei procedimenti gestiti;</t>
    </r>
  </si>
  <si>
    <r>
      <t>-</t>
    </r>
    <r>
      <rPr>
        <sz val="7"/>
        <color theme="1"/>
        <rFont val="Times New Roman"/>
        <family val="1"/>
      </rPr>
      <t xml:space="preserve">                     </t>
    </r>
    <r>
      <rPr>
        <sz val="10"/>
        <color theme="1"/>
        <rFont val="Garamond"/>
        <family val="1"/>
      </rPr>
      <t>N°_ dei casi di respingimento/restituzione degli atti per carenza istruttoria;</t>
    </r>
  </si>
  <si>
    <r>
      <t>-</t>
    </r>
    <r>
      <rPr>
        <sz val="7"/>
        <color theme="1"/>
        <rFont val="Times New Roman"/>
        <family val="1"/>
      </rPr>
      <t xml:space="preserve">                     </t>
    </r>
    <r>
      <rPr>
        <sz val="10"/>
        <color theme="1"/>
        <rFont val="Garamond"/>
        <family val="1"/>
      </rPr>
      <t>N°_ dei servizi sui cui sono stati fissati standard di qualità secondo i parametri previsti in termini di tempestività; accessibilità; etc.</t>
    </r>
  </si>
  <si>
    <r>
      <t>-</t>
    </r>
    <r>
      <rPr>
        <sz val="7"/>
        <color theme="1"/>
        <rFont val="Times New Roman"/>
        <family val="1"/>
      </rPr>
      <t xml:space="preserve">                     </t>
    </r>
    <r>
      <rPr>
        <sz val="10"/>
        <color theme="1"/>
        <rFont val="Garamond"/>
        <family val="1"/>
      </rPr>
      <t>Monitora i tempi e le scadenze da rispettare?</t>
    </r>
  </si>
  <si>
    <t>Giudizio da parte degli Amministratori e/o Segretario</t>
  </si>
  <si>
    <r>
      <t xml:space="preserve">                 </t>
    </r>
    <r>
      <rPr>
        <sz val="10"/>
        <color theme="1"/>
        <rFont val="Garamond"/>
        <family val="1"/>
      </rPr>
      <t>Mai</t>
    </r>
  </si>
  <si>
    <r>
      <t xml:space="preserve">                 </t>
    </r>
    <r>
      <rPr>
        <sz val="10"/>
        <color theme="1"/>
        <rFont val="Garamond"/>
        <family val="1"/>
      </rPr>
      <t>Raramente</t>
    </r>
  </si>
  <si>
    <r>
      <t xml:space="preserve">                 </t>
    </r>
    <r>
      <rPr>
        <sz val="10"/>
        <color theme="1"/>
        <rFont val="Garamond"/>
        <family val="1"/>
      </rPr>
      <t>Qualche volta</t>
    </r>
  </si>
  <si>
    <r>
      <t xml:space="preserve">                 </t>
    </r>
    <r>
      <rPr>
        <sz val="10"/>
        <color theme="1"/>
        <rFont val="Garamond"/>
        <family val="1"/>
      </rPr>
      <t>Spesso</t>
    </r>
  </si>
  <si>
    <r>
      <t xml:space="preserve">                 </t>
    </r>
    <r>
      <rPr>
        <sz val="10"/>
        <color theme="1"/>
        <rFont val="Garamond"/>
        <family val="1"/>
      </rPr>
      <t>Sempre</t>
    </r>
  </si>
  <si>
    <r>
      <t>-</t>
    </r>
    <r>
      <rPr>
        <sz val="7"/>
        <color theme="1"/>
        <rFont val="Times New Roman"/>
        <family val="1"/>
      </rPr>
      <t xml:space="preserve">                     </t>
    </r>
    <r>
      <rPr>
        <sz val="10"/>
        <color theme="1"/>
        <rFont val="Garamond"/>
        <family val="1"/>
      </rPr>
      <t>Propone degli interventi finalizzati ad eliminare eventuali criticità nell’erogazione dei servizi ai cittadini?</t>
    </r>
  </si>
  <si>
    <t>Giudizio da parte degli Amministratori</t>
  </si>
  <si>
    <r>
      <t xml:space="preserve">Integrazione con gli amministratori su obiettivi assegnati. </t>
    </r>
    <r>
      <rPr>
        <sz val="10"/>
        <color theme="1"/>
        <rFont val="Garamond"/>
        <family val="1"/>
      </rPr>
      <t>Capacità di tradurre in azioni concrete i piani e i programmi della politica.</t>
    </r>
  </si>
  <si>
    <t>Garantisce efficace assistenza agli organi di governo.  Adatta il proprio tempo lavoro al perseguimento degli obiettivi strategici concordati con la politica e di quelli gestionali concordati con la struttura accogliendo le prioritarie esigenze dell’ente. Presta attenzione alle necessità delle altre aree in particolare quando (formalmente e informalmente) coinvolte in processi lavorativi trasversali rispetto alla propria.</t>
  </si>
  <si>
    <t>Giudizio da parte dei Colleghi limitatamente all’attenzione rivolta alle altre aree (CdR)</t>
  </si>
  <si>
    <r>
      <t>Analisi e soluzione dei problemi</t>
    </r>
    <r>
      <rPr>
        <sz val="10"/>
        <color theme="1"/>
        <rFont val="Garamond"/>
        <family val="1"/>
      </rPr>
      <t>. Capacità di individuare e comprendere gli aspetti essenziali dei problemi, proporre soluzioni e verificarne gli esiti.</t>
    </r>
  </si>
  <si>
    <t xml:space="preserve">Individua le caratteristiche (variabili o costanti) dei problemi, e le ipotesi di risoluzione degli stessi rispetto alle cause. Verifica l’efficacia della soluzione trovata.  Individua momenti di difficoltà e fornisce contributi concreti per il loro superamento; Comprende le divergenze e previene gli effetti del conflitto; </t>
  </si>
  <si>
    <t>Rapporti con l’utenza</t>
  </si>
  <si>
    <t>Capacità di cogliere le esigenze dei clienti interni ed esterni orientando costantemente la propria attività al soddisfacimento delle loro esigenze, coerentemente con l’ organizzazione dei servizi.</t>
  </si>
  <si>
    <t xml:space="preserve">Adotta una modalità di ascolto attivo e garantisce adeguata accoglienza dell’utenza; </t>
  </si>
  <si>
    <t xml:space="preserve">Organizza e gestisce l’orario di servizio in relazione alle esigenze dell’utenza. Gestisce il feedback. Presidia sull’ adeguata gestione dei rapporti con l’utenza da parte dei propri collaboratori. </t>
  </si>
  <si>
    <t xml:space="preserve">Organizza le informazioni circa il servizio erogato dalla propria struttura per orientare l’utenza esterna (es. segnaletica interna, accessibilità, portali on line per il cittadino). </t>
  </si>
  <si>
    <t>Si attiva in modo coerente e tempestivo per la soddisfazione del bisogno espresso dall’utenza.</t>
  </si>
  <si>
    <r>
      <t>Orientamento al risultato</t>
    </r>
    <r>
      <rPr>
        <sz val="10"/>
        <color theme="1"/>
        <rFont val="Garamond"/>
        <family val="1"/>
      </rPr>
      <t>:</t>
    </r>
    <r>
      <rPr>
        <b/>
        <sz val="12"/>
        <color theme="1"/>
        <rFont val="Times New Roman"/>
        <family val="1"/>
      </rPr>
      <t xml:space="preserve"> </t>
    </r>
    <r>
      <rPr>
        <sz val="10"/>
        <color theme="1"/>
        <rFont val="Garamond"/>
        <family val="1"/>
      </rPr>
      <t>Capacità di lavorare per il perseguimento di obiettivi, anche attraverso la autodete</t>
    </r>
    <r>
      <rPr>
        <u/>
        <sz val="10"/>
        <color theme="1"/>
        <rFont val="Garamond"/>
        <family val="1"/>
      </rPr>
      <t>r</t>
    </r>
    <r>
      <rPr>
        <sz val="10"/>
        <color theme="1"/>
        <rFont val="Garamond"/>
        <family val="1"/>
      </rPr>
      <t xml:space="preserve"> minazione degli stessi, definendo livelli di prestazione sfidanti. Applic</t>
    </r>
    <r>
      <rPr>
        <u/>
        <sz val="10"/>
        <color theme="1"/>
        <rFont val="Garamond"/>
        <family val="1"/>
      </rPr>
      <t>a</t>
    </r>
    <r>
      <rPr>
        <sz val="10"/>
        <color theme="1"/>
        <rFont val="Garamond"/>
        <family val="1"/>
      </rPr>
      <t xml:space="preserve"> zione costante al raggiungimento dei risultati di competenza. Capacità di essere efficace finalizzando con continuità le proprie e altrui attività al conseguimento dei risultati</t>
    </r>
  </si>
  <si>
    <t>Persevera nel raggiungimento del risultato e non si scoraggia di fronte ad errori e ad insuccessi;  individua e ricerca tutte le strategie per conseguire il risultato; riconosce le priorità e le urgenze nella prospettiva di raggiungere il risultato; coinvolge e guida il gruppo verso il risultato da raggiungere; agisce coerentemente agli impegni presi, influenzando attivamente e positivamente gli eventi; sollecita o promuove la collaborazione con gli altri Responsabili coinvolti nel proprio obiettivo;</t>
  </si>
  <si>
    <r>
      <t xml:space="preserve">                 </t>
    </r>
    <r>
      <rPr>
        <sz val="10"/>
        <color theme="1"/>
        <rFont val="Garamond"/>
        <family val="1"/>
      </rPr>
      <t xml:space="preserve">Spesso </t>
    </r>
  </si>
  <si>
    <t>Giudizio da parte dei Colleghi limitatamente a “sollecita o promuove la collaborazione con gli altri Responsabili coinvolti nel proprio obiettivo”</t>
  </si>
  <si>
    <r>
      <t xml:space="preserve">Iniziativa: </t>
    </r>
    <r>
      <rPr>
        <sz val="10"/>
        <color theme="1"/>
        <rFont val="Garamond"/>
        <family val="1"/>
      </rPr>
      <t xml:space="preserve">Capacità di attivarsi in modo autonomo nell'ambito delle proprie responsabilità e dei propri compiti, senza attendere indicazioni dagli altri e senza subire gli eventi. </t>
    </r>
  </si>
  <si>
    <t>Reagisce attivamente nelle situazioni, anche in situazioni eccezionali e/o di crisi, individuando i margini di azione e di miglioramento; Presidia tutti gli ambiti di discrezionalità consentiti dal ruolo, assumendosi le proprie responsabilità; • cerca stimoli, occasioni di miglioramento e perfezionamento del proprio lavoro e della propria organizzazione; • propone spontaneamente idee, osservazioni, interpretazioni, soluzioni; • chiede chiarimenti e pone domande per comprendere la realtà organizzativa e gli avvenimenti; • anticipa e gestisce situazioni ed eventi; • interviene in prima persona, senza la sollecitazione di altri, su quanto causa perdite di tempo e di risorse; • affronta con passione ed energia l’attività lavorativa.</t>
  </si>
  <si>
    <r>
      <t>Capacità di gestire efficacemente le risorse umane.:Capacità di guidare, coinvolgere e motivare le persone in maniera efficace, per il raggiungimento degli obiettivi assegnati, cons</t>
    </r>
    <r>
      <rPr>
        <u/>
        <sz val="10"/>
        <color theme="1"/>
        <rFont val="Garamond"/>
        <family val="1"/>
      </rPr>
      <t>i</t>
    </r>
    <r>
      <rPr>
        <sz val="10"/>
        <color theme="1"/>
        <rFont val="Garamond"/>
        <family val="1"/>
      </rPr>
      <t xml:space="preserve"> derandoli come valore e risorsa in sé, ottenendo il meglio da ciascuno di loro. Capacità di delegare obiettivi e attività.</t>
    </r>
  </si>
  <si>
    <r>
      <t>Relazione, integrazione, comunicazione:Capacità di relazionarsi nel gruppo di lavoro e con i  colleghi, partecipazione alla vita organizzativa, collabor</t>
    </r>
    <r>
      <rPr>
        <u/>
        <sz val="10"/>
        <color theme="1"/>
        <rFont val="Garamond"/>
        <family val="1"/>
      </rPr>
      <t>a</t>
    </r>
    <r>
      <rPr>
        <sz val="10"/>
        <color theme="1"/>
        <rFont val="Garamond"/>
        <family val="1"/>
      </rPr>
      <t xml:space="preserve"> zione ed integrazione nei processi di servizio</t>
    </r>
  </si>
  <si>
    <t>Orientamento alla qualità dei servizi:Capacità di mettere in atto comportamenti di lavoro e decisioni finalizzate alla efficienza dei processi e alla qualità dei prodotti/servizi finali.  Capacità di effettuare regolarmente verifiche sul lavoro (proprio o altrui) per prevenire errori e per garantire il rispetto di un buon livello dei risultati finali.</t>
  </si>
  <si>
    <t>Rapporti con l’utenza:Capacità di cogliere le esigenze dei clienti interni ed esterni orientando costantemente la propria attività al soddisfacimento delle loro esigenze, coerentemente con l’ organizzazione dei servizi.</t>
  </si>
  <si>
    <t>Il Responsabile: Coinvolge il gruppo di lavoro, promuove la comunicazione, la collaborazione e la partecipazione. Adotta azioni volte ad implementare le competenze professionali dei dipendenti. Valorizza il personale dipendente favorendo l’autonomia e delegando responsabilità.</t>
  </si>
  <si>
    <r>
      <t>Il Responsabile: Intraprende relazioni collaborative e partecipative con colleghi ed amministratori. Possiede una visione d’insieme del proprio lavoro, della propria struttura, dei processi e delle persone. Partecipa attivamente alla vita organizz</t>
    </r>
    <r>
      <rPr>
        <u/>
        <sz val="10"/>
        <color theme="1"/>
        <rFont val="Garamond"/>
        <family val="1"/>
      </rPr>
      <t>a</t>
    </r>
    <r>
      <rPr>
        <sz val="10"/>
        <color theme="1"/>
        <rFont val="Garamond"/>
        <family val="1"/>
      </rPr>
      <t xml:space="preserve"> tiva con atteggiamento propositivo, condividendo informazioni ed esperienze nel lavoro in team. Adotta modalità di ascolto attivo e comunicazione chiara ed empatica con gli interlocutori, gestendo il </t>
    </r>
    <r>
      <rPr>
        <i/>
        <sz val="10"/>
        <color theme="1"/>
        <rFont val="Garamond"/>
        <family val="1"/>
      </rPr>
      <t>feedback</t>
    </r>
    <r>
      <rPr>
        <sz val="10"/>
        <color theme="1"/>
        <rFont val="Garamond"/>
        <family val="1"/>
      </rPr>
      <t xml:space="preserve"> e l’orientamento all’utente. Propone soluzioni innovative per la gestione di conflitti. Non si spazientisce e non assume atteggiamenti aggressivi. Si relaziona agli altri con rispetto e correttezza e manifesta con il proprio comportamento il rispetto verso le altre persone. Favorisce momenti di confronto collettivi all’interno del gruppo di lavoro. Instaura relazioni professionali efficaci e collaborative all’interno e all’esterno dell’ente.</t>
    </r>
  </si>
  <si>
    <t xml:space="preserve">Il Responsabile: Monitora i tempi e le scadenze da rispettare, organizzando le attività in funzione dell’obiettivo da raggiungere;                • garantisce la qualità e l’accuratezza del proprio lavoro predisponendo livelli di qualità coerenti con lo standard dell’organizzazione;                                            • individua gli errori, ne comprende le cause e attiva azioni correttive condivise;                     • introduce frequentemente criteri e momenti di monitoraggio e verifica;                      • valuta il processo e il risultato, per individuarne gli errori da cui imparare, le azioni e i ragionamenti positivi da valorizzare e standardizzare;                                    • opera con costanza e precisione nell’esecuzione del proprio lavoro e degli output prodotti. </t>
  </si>
  <si>
    <t>Il Responsabile: Garantisce efficace assistenza agli organi di governo.  Adatta il proprio tempo lavoro al perseguimento degli obiettivi strategici concordati con la politica e di quelli gestionali concordati con la struttura accogliendo le prioritarie esigenze dell’ente. Presta attenzione alle necessità delle altre aree in particolare quando (formalmente e informalmente) coinvolte in processi lavorativi trasversali rispetto alla propria.</t>
  </si>
  <si>
    <t xml:space="preserve">Il Responsabile: Individua le caratteristiche (variabili o costanti) dei problemi, e le ipotesi di risoluzione degli stessi rispetto alle cause. Verifica l’efficacia della soluzione trovata.  Individua momenti di difficoltà e fornisce contributi concreti per il loro superamento; Comprende le divergenze e previene gli effetti del conflitto; </t>
  </si>
  <si>
    <t>Il Responsabile: Adotta una modalità di ascolto attivo e garantisce adeguata accoglienza dell’utenza; Organizza e gestisce l’orario di servizio in relazione alle esigenze dell’utenza. Gestisce il feedback. Presidia sull’ adeguata gestione dei rapporti con l’utenza da parte dei propri collaboratori. nformazioni circa il servizio erogato dalla propria struttura per orientare l’utenza esterna (es. segnaletica interna, accessibilità, portali on line per il cittadino). Si attiva in modo coerente e tempestivo per la soddisfazione del bisogno espresso dall’utenza.</t>
  </si>
  <si>
    <t>Il Responsabile: Persevera nel raggiungimento del risultato e non si scoraggia di fronte ad errori e ad insuccessi;  individua e ricerca tutte le strategie per conseguire il risultato; riconosce le priorità e le urgenze nella prospettiva di raggiungere il risultato; coinvolge e guida il gruppo verso il risultato da raggiungere; agisce coerentemente agli impegni presi, influenzando attivamente e positivamente gli eventi; sollecita o promuove la collaborazione con gli altri Responsabili coinvolti nel proprio obiettivo;</t>
  </si>
  <si>
    <t>Il Responsabile: Reagisce attivamente nelle situazioni, anche in situazioni eccezionali e/o di crisi, individuando i margini di azione e di miglioramento; Presidia tutti gli ambiti di discrezionalità consentiti dal ruolo, assumendosi le proprie responsabilità; • cerca stimoli, occasioni di miglioramento e perfezionamento del proprio lavoro e della propria organizzazione; • propone spontaneamente idee, osservazioni, interpretazioni, soluzioni; • chiede chiarimenti e pone domande per comprendere la realtà organizzativa e gli avvenimenti; • anticipa e gestisce situazioni ed eventi; • interviene in prima persona, senza la sollecitazione di altri, su quanto causa perdite di tempo e di risorse; • affronta con passione ed energia l’attività lavorativa.</t>
  </si>
  <si>
    <t>Indicatori</t>
  </si>
  <si>
    <t>Esito valutazione</t>
  </si>
  <si>
    <t>LINEE DI MANDATO</t>
  </si>
  <si>
    <t>OBIETTIVI STRATEGICI</t>
  </si>
  <si>
    <t>OBIETTIVI OPERATIVI</t>
  </si>
  <si>
    <t>STRUTTURA DI RIFERIMENTO</t>
  </si>
  <si>
    <t>URBANISTICA  E DECORO URBANO</t>
  </si>
  <si>
    <t>Presupposto imprescindibile per lo sviluppo e la crescita del nostro Paese è l'adozione di strumenti quali Piano Urbanistico Comunale, Piano particolareggiato del centro storico, Piano di utilizzo dei litorali, Piano del traffico, Piano commerciale e Piano Energetico, Piano di valorizzazione degli usi civici, senza i quali il Paese continuerebbe a vivere in una situazione di stallo in qualsiasi iniziativa si voglia intraprendere. L’obiettivo comune è: migliorare gli spazi verdi, mantenere pulite e ordinate le strade, rendere chiari ed efficaci i cartelli con le indicazioni stradali, riparare e riprogettare i marciapiedi, riposizionare le linee aeree (elettriche e telefoniche), incentivare il completamento delle facciate delle case ed agevolare chi si impegna nel recupero di fabbricati all’interno del centro urbano. Uno sviluppo turistico deve anche passare attraverso il decoro urbano. Non dimentichiamo le campagne: è importante migliorare l’accesso ai fondi con una maggiore cura delle strade rurali.  </t>
  </si>
  <si>
    <t>Riadozione del Piano per l’Utilizzo dei litorali (PUL)</t>
  </si>
  <si>
    <t>Servizio tecnico</t>
  </si>
  <si>
    <t>Dare seguito al programma di adozione delle aree verdi</t>
  </si>
  <si>
    <t>Servizio finanziario</t>
  </si>
  <si>
    <t>Elaborare e proporre l’approvazione del piano per le insegne pubblicitarie</t>
  </si>
  <si>
    <t>Servizio Tecnico</t>
  </si>
  <si>
    <t>Proposta realizzazione due aree aggiuntive di sosta a pagamento (una al mare ed una nel centro urbano)</t>
  </si>
  <si>
    <t>Polizia Locale</t>
  </si>
  <si>
    <t>Appalto lavori (pubblicazione bando) di interventi di consolidamento e  messa in sicurezza</t>
  </si>
  <si>
    <t>Pubblicazione bando appalto lavori condotta acque bianche</t>
  </si>
  <si>
    <t>Pubblicazione appalto lavori realizzazione pista ciclabile</t>
  </si>
  <si>
    <t>Avvio lavori di interventi di efficientamento impianto di illuminazione pubblica “Loc Torre”</t>
  </si>
  <si>
    <t>SOCIALE  E  SERVIZI AL CITTADINO</t>
  </si>
  <si>
    <t>Vogliamo migliorare la vivibilità del nostro Paese partendo dalla vita di tutti i giorni: creare nuovi spazi per l’aggregazione sociale, migliorare quelli già esistenti, senza trascurare le esigenze dei cittadini di tutte le età. Ci piacerebbe che gli anziani fossero parte più attiva nella comunità. Tutto questo deve necessariamente avvenire attraverso la collaborazione dell'Amministrazione con chi opera in questo settore da anni: dalle associazioni del territorio alle cooperative sociali, della cui importanza siamo profondamente convinti. Vogliamo favorire la collaborazione tra le associazioni attraverso la programmazione coordinata e programmata degli eventi e delle iniziative assegnando a ciascuna la sede più idonea.</t>
  </si>
  <si>
    <t xml:space="preserve">Ci proponiamo anche di riattivare la ludoteca ed istituire la ‘’banca del tempo’’ per dare l’opportunità ai cittadini di mettere a disposizione la loro professione/professionalità/competenze, le loro conoscenze ed il loro tempo, creando uno scambio. Avere un paese a misura di bambino è un obiettivo per noi imprescindibile: ecco perché riteniamo prioritario l'abbattimento delle barriere architettoniche presenti nel paese (marciapiedi, locali pubblici, aree pedonali, etc.). </t>
  </si>
  <si>
    <t>Formalizzare la programmazione di tutte le attività delegate all’Unione attraverso l’elaborazione del piano triennale delle attività</t>
  </si>
  <si>
    <t>Servizio Amministrativo</t>
  </si>
  <si>
    <t>Potenziale e adeguare la struttura destinata ad ospitare l’asilo nido prevedendo interventi di suo ampliamento e miglioramento</t>
  </si>
  <si>
    <t>Gestire ogni attività straordinaria connessa all’emergenza epidemiologica da Covid-19 e la relativa campagna di vaccinazione</t>
  </si>
  <si>
    <t>Servizio Amministrativo e Tecnico</t>
  </si>
  <si>
    <t>Sistemazione contratti case popolari : definizione rapporti con assegnatari e AREA</t>
  </si>
  <si>
    <t>Servizio Finanziario</t>
  </si>
  <si>
    <t>Realizzazione progetto gestione terre civiche : avvio e definizione contenuti nuovi contratti</t>
  </si>
  <si>
    <t>TRASPARENZA, QUALITÀ DEI SERVIZI E RAPPORTI CON IL CITTADINO</t>
  </si>
  <si>
    <t>Pensiamo che tutti i nostri concittadini debbano essere soddisfatti nelle loro richieste, pienamente informati e messi in condizione di valutare attivamente l’operato dell’amministrazione comunale, collaborando con essa. Vogliamo seguire questa strada con l’ausilio, sia della tecnologia (aggiornamenti costanti del sito internet, uso di SMS, e-mail, app), sia dei mezzi tradizionali, con l'uso delle bacheche distribuite nel paese per l’affissione di avvisi e manifesti. Vogliamo favorire la partecipazione rendendo facilmente consultabili tutti gli atti e le iniziative portati avanti, facilitando la segnalazione di guasti e problemi, ma anche di proposte, idee e suggerimenti. Sarà importante snellire il procedimento burocratico, la ricerca dei dati, aumentare la velocita nel disbrigo delle pratiche.</t>
  </si>
  <si>
    <t>Aggiornamento costante e delle sezione amministrazione trasparente</t>
  </si>
  <si>
    <t>Tutti gli uffici</t>
  </si>
  <si>
    <t xml:space="preserve">Pubblicazione almeno mensile di tutte le determinazioni del servizio </t>
  </si>
  <si>
    <t>Completamento piano annuale delle assunzioni e avvio piano assunzioni riferito all’anno 2022</t>
  </si>
  <si>
    <t>Attivazione servizi di E.Gov per i servizi anagrafici favorendo sia l’autenticazione dell’utente attraverso l’utilizzo dello Spid sia la possibilità di ottenere certificazioni ANPR dal proprio domicilio digitale</t>
  </si>
  <si>
    <t>Servizi Anagrafici</t>
  </si>
  <si>
    <t>Attivazione del servizio E.Gov riferito al servizio TARI prevedendo sia la possibilità di consultare il fascicolo digitale di ogni utente sia la possibilità di effettuare il pagamento attraverso l’utilizzo della piattaforma PagoPA.</t>
  </si>
  <si>
    <t xml:space="preserve">Messa a regime del sistema per il monitoraggio puntuale dello stato dei pagamenti dei titoli abilitativi edilizi e dei diritti di segreteria riferiti a detti titoli </t>
  </si>
  <si>
    <t>CULTURA  E SCUOLA</t>
  </si>
  <si>
    <t>Crediamo in un Paese culturalmente  formato,  vivace e protagonista, consapevole delle proprie risorse uniche e inimitabili. Riteniamo sia fondamentale supportare fortemente l'istituzione scolastica e i progetti extra-curriculari. Occorre individuare gli spazi più adatti alle attività culturali e crearne di nuovi che possano accogliere attività di spettacoli teatrali, musicali o quant’altro anche al chiuso, che ora non esistono. Mappare le risorse umane, artistiche, i beni ambientali, storici, archeologici, linguistici, toponomastici, della tradizione, documentaristici, studiare e creare percorsi ad hoc e organizzare eventi di grande respiro e scambi culturali.</t>
  </si>
  <si>
    <t xml:space="preserve">Dovrà essere predisposto un archivio in cui custodire tutto il patrimonio, librario  e non, in modo organico e razionale: filmati, foto, testi, rimandi digitali, audio, beni mobili artistici e quant’altro. La conoscenza dovrà essere incrementata da ricerche storiche e scientifiche. La nostra comunità dovrà essere messa nelle condizioni di accedere a questo materiale in modo semplice e gratuito per poter diventare noi i primi attori di sviluppo e trasmissione della conoscenza, anche rielaborata e diffusa in tutto il pianeta. </t>
  </si>
  <si>
    <t xml:space="preserve">Le molteplici forme di espressione, attraverso corsi, concorsi e convegni, dovranno potersi avvalersi dei linguaggi del teatro, musica, danza, cinema, film, documentari, fotografia, scrittura, scultura e arti visive in genere. </t>
  </si>
  <si>
    <t>La consapevolezza, e quindi la cultura, sarà  anche l’elemento fondante di una vera democrazia partecipata e propositiva.</t>
  </si>
  <si>
    <t xml:space="preserve">SVILUPPO </t>
  </si>
  <si>
    <t xml:space="preserve">ED </t>
  </si>
  <si>
    <t>IMPRESA</t>
  </si>
  <si>
    <t>Vogliamo aiutare i nostri concittadini a sviluppare le caratteristiche d’eccellenza del nostro territorio, coinvolgendo tutti gli operatori economici nella creazione di progetti di sviluppo: imprenditori agricoli, allevatori, commercianti, artigiani, operatori turistici e tutti i portatori di interesse. Vorremmo  stimolare il turismo attraverso la promozione di B&amp;B e del cosiddetto albergo diffuso e identificare spazi appositi per la vendita dei nostri prodotti tipici (mercatini ortofrutticoli, artigianali, artistici). In quest’ottica, ci piacerebbe promuovere il riconoscimento di un marchio DOP che garantisca e faccia riconoscere i nostri prodotti.</t>
  </si>
  <si>
    <t xml:space="preserve">Rivedere il regolamento per l’attribuzione delle aree P.I.P. (piano degli insediamenti produttivi)  è doveroso ed è nostra intenzione rendere la zona industriale operativa quanto prima e incentivare e promuovere l’insediamento delle attività produttive e commerciali che rappresentano il vero futuro economico di un paese lungimirante. </t>
  </si>
  <si>
    <t>Contrattualizzare le aree PIP</t>
  </si>
  <si>
    <t xml:space="preserve">AGRICOLTURA </t>
  </si>
  <si>
    <t xml:space="preserve">E </t>
  </si>
  <si>
    <t>ALLEVAMENTO</t>
  </si>
  <si>
    <t>Bari Sardo è da sempre un Paese a forte vocazione pastorale e un punto di riferimento importante del settore ortofrutticolo nel panorama agricolo ogliastrino.</t>
  </si>
  <si>
    <t xml:space="preserve">Il settore primario rappresenta da tempo una realtà capace di creare economia. La mancanza di  una condotta di irrigazione a supporto delle colture rappresenta un forte limite per il comparto agricolo. </t>
  </si>
  <si>
    <t xml:space="preserve">Tuttavia, gli elevati costi di produzione, spesso, non consentono di affrontare agevolmente gli oneri di smaltimento dei rifiuti speciali derivanti dalle lavorazioni agricole. Sarà nostro dovere creare un centro di " conferimento agevolato" per rifiuti speciali agricoli (pacciamature, contenitori di fitofarmaci, tubi in polietilene etc.). Il nostro impegno sarà inoltre rivolto alla manutenzione dei canali di scolo e cunette, ed alla pulizia e messa in sicurezza del Rio Mannu e affluenti secondari. </t>
  </si>
  <si>
    <t>Individuazione area nella quale far collocare uno  scarrabile per raccolta rifiuti agricoli polietilene</t>
  </si>
  <si>
    <t>Ufficio Tecnico</t>
  </si>
  <si>
    <t>Regolamentazione forme di collaborazione con i privati proprietari di appezzamenti agricoli finalizzate ad incentivare il miglior utilizzo e valorizzazione economica delle terre. In particolare disciplinare la possibilità per i privati frontisti rispetto ad una strada di penetrazione agraria di vedere migliorata l’accessibilità ai propri fondi, e pertanto la loro potenzialità economica, rinunciando volontariamente ed in accordo tra più privati a piccole porzioni di proprietà utili ai fini della realizzazione di una strada idonea all’accesso di mezzi meccanici anche di protezione civile e di prevenzione degli incendi.</t>
  </si>
  <si>
    <t>Azioni di prevenzione incendio: elaborazione ordinanza di pulizia dei terreni e verifica del rispetto della stessa.</t>
  </si>
  <si>
    <t>TURISMO</t>
  </si>
  <si>
    <t>Il nostro è un Paese che può puntare sul turismo tutto l’anno e non solo durante la stagione estiva; non possiamo dunque limitarci a sfruttare il mare, ma dobbiamo valorizzare tutto ciò che si trova nel nostro territorio. Per fare questo oggi è fondamentale essere presenti e visibili su internet e quindi istituire un portale turistico con applicazioni e indicazioni scaricabili anche sui dispositivi mobili dedicato a tutto ciò che possiamo offrire ai visitatori.</t>
  </si>
  <si>
    <t xml:space="preserve">Sara quindi necessario: </t>
  </si>
  <si>
    <t>Creazione, in collaborazione con l’Unione dei Comuni, del portale turistico</t>
  </si>
  <si>
    <t>Servizio amministrativo</t>
  </si>
  <si>
    <t>Pubblicazione manifestazione di interesse per attivazione “presidio turistico”</t>
  </si>
  <si>
    <t>Area di tutela : completamento allestimento centro servizi e acquisto cartellonistica</t>
  </si>
  <si>
    <t>Programma “percorsi di lunga vita” in collaborazione con l’Unione dei comuni della Valle del Pardu e dei Tacchi: definizione e rispetto del cronoprogramma.</t>
  </si>
  <si>
    <t>Sistemazione aree parcheggi ed attivazione pagamento con POS prima dell’avvio della stagione estiva</t>
  </si>
  <si>
    <t>SPORT</t>
  </si>
  <si>
    <t>Pensiamo allo sport come fonte di educazione e prevenzione per i giovani, in stretta collaborazione e continuo dialogo con le società sportive del territorio, proponendo attività collettive, mirando a trovare un equilibrio tra costi di gestione degli impianti e contributi proposti alle società, fornendo attrezzature pubbliche fruibili a tutti e decorose. Crediamo nella bontà di un progetto di riqualificazione, ristrutturazione, completamento, efficientamento delle numerose strutture sportive esistenti, dal campo sportivo Circillai, ai campetti da calcetto, da tennis, da pallacanestro e da pallavolo.</t>
  </si>
  <si>
    <t>La pista ciclabile in zona Circillai, perché possa garantire comodità e sicurezza, ha bisogno di essere estesa e illuminata e, vista la propensione alla vita attiva diffusa nella nostra comunità, vorremmo creare anche altri percorsi ciclabili e pedonali che permettano di percorre in lungo e in largo e in sicurezza il nostro territorio.</t>
  </si>
  <si>
    <t>Chiusura lavori completamento strutture sportive</t>
  </si>
  <si>
    <t xml:space="preserve">Ricognizione stato dei pregressi e Contrattualizzare impianto sportivo da calcio Circillai </t>
  </si>
  <si>
    <t>Ricognizione stato dei pregressi Contrattualizzazione impianti sportivi tennis (Campo Sa Marina e Circillai)</t>
  </si>
  <si>
    <t>Pubblicazione avviso per concessione nuovi campetti “circillai” : calcetto e beach volley/tennis</t>
  </si>
  <si>
    <t>AMBIENTE E TERRITORIO</t>
  </si>
  <si>
    <t xml:space="preserve">Non vorremmo mai più vedere nessun tipo di rifiuto ai lati delle nostre strade né in qualsiasi altra parte del nostro territorio. E’ necessario che il servizio di raccolta differenziata sia cucito addosso al paese, e che sia perciò meno oneroso e più efficace; inoltre, per quelli già differenziati e risultanti da lavori di piccola entità, attiveremo un servizio con “cassoni scarrabili”. </t>
  </si>
  <si>
    <t xml:space="preserve">Vogliamo recuperare aree di pregio dal punto di vista ambientale (zone umide, laghetti) e incentivare lo sfruttamento di fonti non inquinanti e rinnovabili, monitorando d’altro canto il depuratore di Campu Moru affinché funzioni come deve. </t>
  </si>
  <si>
    <t>Vorremmo inoltre ristrutturare il Centro di Educazione Ambientale di Sa Marina, nell’ambito di un progetto ad ampio spettro di rivalutazione della zona a mare dell’Altopiano di Teccu che preveda l'attivazione dell'Area di Rilevante Interesse Naturalistico. Si farà un incremento del controllo territorio adeguando un nuovo sistema di video sorveglianza.</t>
  </si>
  <si>
    <t>Bari Sardo è anche il paese con il tasso più alto di abbandoni e randagismo di cani e gatti in Ogliastra. Questo costituisce, oltre che un problema sociale, anche una spesa ingente per la comunità. Promuoveremo le adozioni dal canile, le vaccinazioni, la microchippatura (obbligatoria per legge) e le sterilizzazioni. Miglioreremo l’utilizzo delle spiagge per cani .Uno dei nostri obiettivi è rendere il nostro un paese anche a misura di cani e proprietari.</t>
  </si>
  <si>
    <t>Contrattualizzazione concessione “area Galoppatoio”</t>
  </si>
  <si>
    <t>Servizio Finanziario e Tecnico</t>
  </si>
  <si>
    <t>Sistemazione dell’assetto proprietario delle aree occupate dal comune per la realizzazione del galoppatoio</t>
  </si>
  <si>
    <t xml:space="preserve">Messa a regime degli impianti di video sorveglianza </t>
  </si>
  <si>
    <t>Servizio Polizia Locale</t>
  </si>
  <si>
    <t>Disciplina dell’utilizzo degli impianti di videosorveglianza con l’approvazione del corrispondente regolamento</t>
  </si>
  <si>
    <t>Servizio Vigilanza</t>
  </si>
  <si>
    <t>Rinnovo della convenzione con l’associazione per il controllo del territorio rispetto al randagismo</t>
  </si>
  <si>
    <t>Realizzazione e messa in funzione delle “isole ecologiche”</t>
  </si>
  <si>
    <t xml:space="preserve">Contrattualizzazione area adiacente ecocentro comunale </t>
  </si>
  <si>
    <t xml:space="preserve">Indicatore Boleano: Formula =[Azione Attuata/Azione Programmata ]*100   -  Indicatore Temporale: Formula =[Tempo Realizzato _____/_____/2021 /Tempo Programmato _____/_____/2021]*100  </t>
  </si>
  <si>
    <t>Totale</t>
  </si>
  <si>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_____/_____/2021]*100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</si>
  <si>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_____/_____/2021]*110</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</si>
  <si>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_____/_____/2021]*113</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</si>
  <si>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_____/_____/2021]*114</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</si>
  <si>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_____/_____/2021]*115</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</si>
  <si>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_____/_____/2021]*120</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</si>
  <si>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_____/_____/2021]*121</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</si>
  <si>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_____/_____/2021]*122</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</si>
  <si>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_____/_____/2021]*123</t>
    </r>
    <r>
      <rPr>
        <sz val="11"/>
        <color theme="1"/>
        <rFont val="Calibri"/>
        <family val="2"/>
        <scheme val="minor"/>
      </rPr>
      <t/>
    </r>
  </si>
  <si>
    <t xml:space="preserve">Area:  </t>
  </si>
  <si>
    <t>Peso%</t>
  </si>
  <si>
    <t>X</t>
  </si>
  <si>
    <t>MARIA GIUSEPPA BULLITTA</t>
  </si>
  <si>
    <t>Il decreto del MEF n. 59033/2021 prevede che i comuni , beneficiari del Fondo per l'esercizio delle funzioni fondamentali degli enti locali. previsto dall'art. 106 del decreto rilancio, devono trasmettere, entro il termine perentorio del 31 maggio 2021, al Ministero dell'economia e delle finanze-Dipartimento della Ragioneria generale dello Stato, utilizzando l'applicativo web http://pareggiobilancio.mef.gov.it, una certificazione, firmata digitalmente,  dal rappresentante legale, dal responsabile del servizio finanziario e dall’organo di revisione economico-finanziaria , relativa alla perdita di gettito connessa all’emergenza epidemiologica da COVID-19, al netto delle minori spese e delle risorse assegnate a vario titolo dallo Stato a ristoro delle minori entrate e delle maggiori spese connesse alla predetta emergenza, secondo il prospetto “CERTIF-COVID-19” e le modalità contenute nell’allegato 1  al decreto.</t>
  </si>
  <si>
    <t>Comune di Golfo Aranci</t>
  </si>
  <si>
    <t>Programmazione Performance Organizzativa 2022</t>
  </si>
  <si>
    <t xml:space="preserve">Prevenzione della Corruzione e della Trasparenza –  Revisione struttura del PTPCT. </t>
  </si>
  <si>
    <t>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t>
  </si>
  <si>
    <t>Indicatori della condizione dell'Ente</t>
  </si>
  <si>
    <t>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t>
  </si>
  <si>
    <t>monitoraggio contributi DPCM del 24.09.2020 liquidati per annualità 2020 e liquidazione annualità 2021</t>
  </si>
  <si>
    <t>L'obiettivo è diretto a sostenere economicamente, mediante un contributo, le imprese del territorio con risorse a valere sul DPCM del 24.09.2020. In particolare l'Ente intende eseguire il monitoraggio delle risorse liquidate per l'annualità 2020, mentre in relazione all'annualità 2021 sarà curata l'istruttoria delle nuove domande e liquidati i contributi agli aventi diritto.</t>
  </si>
  <si>
    <t>Programmazione Performance  Obiettivi Specifici dell'Area Urbanistica</t>
  </si>
  <si>
    <t>istruttoria domande risarcimento patrimonio edilizio a seguito eventi alluvionali del novembre 2021</t>
  </si>
  <si>
    <t>A seguito degli eventi alluvionali del novembre 2021, l'Ente intende raccogliere le domande risarcitorie dei privati (sia attività commerciali che patrimonio abitativo) al fine di quantificare i danni lamentati, sia a beni mobili che immobili, e trasmettere le medesime alla Regione sardegna al fine di ottenere risorse utili al ristoro in favore dei privati.</t>
  </si>
  <si>
    <t>Conferimento incarico trasformazione diritto superficie in diritto proprietà</t>
  </si>
  <si>
    <t>L'Ente intende adeguare il valore degli oneri di urbanizzazione al variare dell'indice ISTAT. Per far ciò dovrà essere predisposta una proposta di aggiornamento da approvare con deliberazione consiliare.</t>
  </si>
  <si>
    <t>implementazione servizi con ufficio UTP</t>
  </si>
  <si>
    <t>Il Comune intende richiedere alla Regioen Sardegna la gestione diretta dell'Ufficio Tutela del Paesaggio in modo da offrire agli utenti un servizio più vicino al cittadino</t>
  </si>
  <si>
    <t>Approvazione nuovo regolamento commercio mercato lunedì</t>
  </si>
  <si>
    <t>Organizzazione nuovo mercato del lunedì</t>
  </si>
  <si>
    <t>Ridistrubuzione servizi con nomina nuovo responsabile SUAPE</t>
  </si>
  <si>
    <t>Nell'ambito di una nuova distribuzione dei servizi, l'Ente intende individuare e formare un nuovo responsabile del SUAPE</t>
  </si>
  <si>
    <t>Approvazione variante lottizzazione area PEEP</t>
  </si>
  <si>
    <t>Nell'ambito di una lottizzazione per l'assegnazione di lotti in area PEEP l'Ente, a seguito di problematiche connesse al rischio idraulico, intende adottare una variante alla lottizzazione iniziale al fine di realizzare il miglior intervento in sicurezza</t>
  </si>
  <si>
    <t>Nunzio Liberti</t>
  </si>
  <si>
    <t>Raimondo Puggioni</t>
  </si>
  <si>
    <t>Laura Ogno</t>
  </si>
  <si>
    <t>Alessandro Moro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</si>
</sst>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 _€_-;\-* #,##0\ _€_-;_-* &quot;-&quot;\ _€_-;_-@_-"/>
    <numFmt numFmtId="165" formatCode="_-&quot;€&quot;\ * #,##0.00_-;\-&quot;€&quot;\ * #,##0.00_-;_-&quot;€&quot;\ * &quot;-&quot;??_-;_-@_-"/>
    <numFmt numFmtId="166" formatCode="0.0"/>
    <numFmt numFmtId="167" formatCode="_-* #,##0_-;\-* #,##0_-;_-* &quot;-&quot;??_-;_-@_-"/>
    <numFmt numFmtId="168" formatCode="_-* #,##0.0_-;\-* #,##0.0_-;_-* &quot;-&quot;??_-;_-@_-"/>
  </numFmts>
  <fonts count="62" x14ac:knownFonts="1">
    <font>
      <sz val="11"/>
      <color theme="1"/>
      <name val="Calibri"/>
      <family val="2"/>
      <scheme val="minor"/>
    </font>
    <font>
      <sz val="11"/>
      <color indexed="8"/>
      <name val="Calibri"/>
      <family val="2"/>
    </font>
    <font>
      <b/>
      <sz val="11"/>
      <color indexed="8"/>
      <name val="Calibri"/>
      <family val="2"/>
    </font>
    <font>
      <sz val="11"/>
      <name val="Calibri"/>
      <family val="2"/>
    </font>
    <font>
      <sz val="11"/>
      <name val="Garamond"/>
      <family val="1"/>
    </font>
    <font>
      <b/>
      <sz val="11"/>
      <name val="Calibri"/>
      <family val="2"/>
    </font>
    <font>
      <sz val="12"/>
      <name val="Garamond"/>
      <family val="1"/>
    </font>
    <font>
      <sz val="12"/>
      <name val="Calibri"/>
      <family val="2"/>
    </font>
    <font>
      <sz val="10"/>
      <name val="Garamond"/>
      <family val="1"/>
    </font>
    <font>
      <sz val="10"/>
      <name val="Calibri"/>
      <family val="2"/>
    </font>
    <font>
      <b/>
      <sz val="12"/>
      <name val="Garamond"/>
      <family val="1"/>
    </font>
    <font>
      <b/>
      <sz val="36"/>
      <name val="Calibri"/>
      <family val="2"/>
    </font>
    <font>
      <sz val="11"/>
      <color indexed="8"/>
      <name val="Garamond"/>
      <family val="1"/>
    </font>
    <font>
      <u/>
      <sz val="11"/>
      <name val="Calibri"/>
      <family val="2"/>
    </font>
    <font>
      <b/>
      <sz val="9"/>
      <color indexed="81"/>
      <name val="Tahoma"/>
      <family val="2"/>
    </font>
    <font>
      <sz val="9"/>
      <color indexed="81"/>
      <name val="Tahoma"/>
      <family val="2"/>
    </font>
    <font>
      <sz val="10"/>
      <name val="Arial"/>
      <family val="2"/>
    </font>
    <font>
      <b/>
      <i/>
      <sz val="12"/>
      <name val="Garamond"/>
      <family val="1"/>
    </font>
    <font>
      <b/>
      <i/>
      <sz val="16"/>
      <name val="Garamond"/>
      <family val="1"/>
    </font>
    <font>
      <b/>
      <sz val="14"/>
      <name val="Garamond"/>
      <family val="1"/>
    </font>
    <font>
      <b/>
      <i/>
      <sz val="14"/>
      <name val="Garamond"/>
      <family val="1"/>
    </font>
    <font>
      <b/>
      <i/>
      <sz val="18"/>
      <name val="Garamond"/>
      <family val="1"/>
    </font>
    <font>
      <u/>
      <sz val="11"/>
      <color theme="10"/>
      <name val="Calibri"/>
      <family val="2"/>
      <scheme val="minor"/>
    </font>
    <font>
      <sz val="11"/>
      <color theme="1"/>
      <name val="Calibri"/>
      <family val="2"/>
      <scheme val="minor"/>
    </font>
    <font>
      <sz val="14"/>
      <name val="Garamond"/>
      <family val="1"/>
    </font>
    <font>
      <b/>
      <sz val="8"/>
      <name val="Garamond"/>
      <family val="1"/>
    </font>
    <font>
      <b/>
      <sz val="9"/>
      <name val="Garamond"/>
      <family val="1"/>
    </font>
    <font>
      <sz val="9"/>
      <name val="Garamond"/>
      <family val="1"/>
    </font>
    <font>
      <i/>
      <sz val="9"/>
      <name val="Garamond"/>
      <family val="1"/>
    </font>
    <font>
      <b/>
      <sz val="10"/>
      <name val="Garamond"/>
      <family val="1"/>
    </font>
    <font>
      <b/>
      <i/>
      <sz val="10"/>
      <name val="Garamond"/>
      <family val="1"/>
    </font>
    <font>
      <i/>
      <sz val="10"/>
      <name val="Garamond"/>
      <family val="1"/>
    </font>
    <font>
      <b/>
      <sz val="8"/>
      <color indexed="81"/>
      <name val="Tahoma"/>
      <family val="2"/>
    </font>
    <font>
      <sz val="8"/>
      <color indexed="81"/>
      <name val="Tahoma"/>
      <family val="2"/>
    </font>
    <font>
      <b/>
      <i/>
      <sz val="12"/>
      <color rgb="FFFF0000"/>
      <name val="Garamond"/>
      <family val="1"/>
    </font>
    <font>
      <b/>
      <sz val="18"/>
      <name val="Garamond"/>
      <family val="1"/>
    </font>
    <font>
      <sz val="11"/>
      <color theme="1"/>
      <name val="Garamond"/>
      <family val="1"/>
    </font>
    <font>
      <sz val="12"/>
      <color rgb="FFFF0000"/>
      <name val="Garamond"/>
      <family val="1"/>
    </font>
    <font>
      <b/>
      <i/>
      <sz val="11"/>
      <name val="Garamond"/>
      <family val="1"/>
    </font>
    <font>
      <b/>
      <sz val="28"/>
      <name val="Garamond"/>
      <family val="1"/>
    </font>
    <font>
      <b/>
      <i/>
      <sz val="28"/>
      <name val="Garamond"/>
      <family val="1"/>
    </font>
    <font>
      <b/>
      <i/>
      <sz val="22"/>
      <name val="Garamond"/>
      <family val="1"/>
    </font>
    <font>
      <b/>
      <sz val="12"/>
      <color theme="1"/>
      <name val="Garamond"/>
      <family val="1"/>
    </font>
    <font>
      <b/>
      <sz val="8"/>
      <color theme="1"/>
      <name val="Garamond"/>
      <family val="1"/>
    </font>
    <font>
      <sz val="8"/>
      <color theme="1"/>
      <name val="Garamond"/>
      <family val="1"/>
    </font>
    <font>
      <b/>
      <sz val="11"/>
      <color theme="1"/>
      <name val="Garamond"/>
      <family val="1"/>
    </font>
    <font>
      <sz val="12"/>
      <color theme="1"/>
      <name val="Times New Roman"/>
      <family val="1"/>
    </font>
    <font>
      <b/>
      <sz val="12"/>
      <color theme="1"/>
      <name val="Times New Roman"/>
      <family val="1"/>
    </font>
    <font>
      <sz val="12"/>
      <color theme="1"/>
      <name val="Garamond"/>
      <family val="1"/>
    </font>
    <font>
      <b/>
      <sz val="10"/>
      <color theme="1"/>
      <name val="Garamond"/>
      <family val="1"/>
    </font>
    <font>
      <sz val="10"/>
      <color theme="1"/>
      <name val="Garamond"/>
      <family val="1"/>
    </font>
    <font>
      <u/>
      <sz val="10"/>
      <color theme="1"/>
      <name val="Garamond"/>
      <family val="1"/>
    </font>
    <font>
      <sz val="7"/>
      <color theme="1"/>
      <name val="Times New Roman"/>
      <family val="1"/>
    </font>
    <font>
      <i/>
      <sz val="10"/>
      <color theme="1"/>
      <name val="Garamond"/>
      <family val="1"/>
    </font>
    <font>
      <sz val="9"/>
      <color indexed="81"/>
      <name val="Tahoma"/>
      <charset val="1"/>
    </font>
    <font>
      <b/>
      <sz val="9"/>
      <color indexed="81"/>
      <name val="Tahoma"/>
      <charset val="1"/>
    </font>
    <font>
      <sz val="10"/>
      <color theme="1"/>
      <name val="Times New Roman"/>
      <family val="1"/>
    </font>
    <font>
      <sz val="10.5"/>
      <color theme="1"/>
      <name val="Times New Roman"/>
      <family val="1"/>
    </font>
    <font>
      <sz val="10"/>
      <color rgb="FF000000"/>
      <name val="Times New Roman"/>
      <family val="1"/>
    </font>
    <font>
      <sz val="8"/>
      <color theme="1"/>
      <name val="Times New Roman"/>
      <family val="1"/>
    </font>
    <font>
      <sz val="9"/>
      <color theme="1"/>
      <name val="Times New Roman"/>
      <family val="1"/>
    </font>
    <font>
      <sz val="11"/>
      <color rgb="FFFF0000"/>
      <name val="Garamond"/>
      <family val="1"/>
    </font>
  </fonts>
  <fills count="21">
    <fill>
      <patternFill patternType="none"/>
    </fill>
    <fill>
      <patternFill patternType="gray125"/>
    </fill>
    <fill>
      <patternFill patternType="solid">
        <fgColor indexed="26"/>
        <bgColor indexed="64"/>
      </patternFill>
    </fill>
    <fill>
      <patternFill patternType="solid">
        <fgColor indexed="42"/>
        <bgColor indexed="64"/>
      </patternFill>
    </fill>
    <fill>
      <patternFill patternType="solid">
        <fgColor indexed="53"/>
        <bgColor indexed="64"/>
      </patternFill>
    </fill>
    <fill>
      <patternFill patternType="solid">
        <fgColor indexed="51"/>
        <bgColor indexed="64"/>
      </patternFill>
    </fill>
    <fill>
      <patternFill patternType="gray06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rgb="FFFFFFCC"/>
        <bgColor indexed="64"/>
      </patternFill>
    </fill>
    <fill>
      <patternFill patternType="gray0625">
        <bgColor theme="9"/>
      </patternFill>
    </fill>
    <fill>
      <patternFill patternType="solid">
        <fgColor indexed="13"/>
        <bgColor indexed="64"/>
      </patternFill>
    </fill>
    <fill>
      <patternFill patternType="solid">
        <fgColor rgb="FFF79646"/>
        <bgColor indexed="64"/>
      </patternFill>
    </fill>
    <fill>
      <patternFill patternType="solid">
        <fgColor rgb="FFFDE4D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9"/>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bottom style="double">
        <color indexed="64"/>
      </bottom>
      <diagonal/>
    </border>
    <border>
      <left style="double">
        <color indexed="64"/>
      </left>
      <right style="double">
        <color indexed="64"/>
      </right>
      <top style="double">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right style="double">
        <color indexed="64"/>
      </right>
      <top style="double">
        <color indexed="64"/>
      </top>
      <bottom/>
      <diagonal/>
    </border>
    <border>
      <left style="double">
        <color indexed="64"/>
      </left>
      <right style="double">
        <color indexed="64"/>
      </right>
      <top/>
      <bottom style="double">
        <color indexed="64"/>
      </bottom>
      <diagonal/>
    </border>
    <border>
      <left style="thin">
        <color theme="3" tint="0.39997558519241921"/>
      </left>
      <right/>
      <top style="thin">
        <color theme="3" tint="0.39997558519241921"/>
      </top>
      <bottom/>
      <diagonal/>
    </border>
    <border>
      <left/>
      <right/>
      <top style="thin">
        <color theme="3" tint="0.39997558519241921"/>
      </top>
      <bottom/>
      <diagonal/>
    </border>
    <border>
      <left/>
      <right style="thin">
        <color theme="3" tint="0.39997558519241921"/>
      </right>
      <top style="thin">
        <color theme="3" tint="0.39997558519241921"/>
      </top>
      <bottom/>
      <diagonal/>
    </border>
    <border>
      <left style="thin">
        <color theme="3" tint="0.39997558519241921"/>
      </left>
      <right/>
      <top/>
      <bottom/>
      <diagonal/>
    </border>
    <border>
      <left/>
      <right/>
      <top/>
      <bottom style="thin">
        <color theme="3" tint="0.39997558519241921"/>
      </bottom>
      <diagonal/>
    </border>
    <border>
      <left/>
      <right style="thin">
        <color theme="3" tint="0.39997558519241921"/>
      </right>
      <top/>
      <bottom/>
      <diagonal/>
    </border>
    <border>
      <left/>
      <right/>
      <top style="thin">
        <color theme="3" tint="0.39997558519241921"/>
      </top>
      <bottom style="thin">
        <color theme="3" tint="0.39997558519241921"/>
      </bottom>
      <diagonal/>
    </border>
    <border>
      <left style="thin">
        <color theme="3" tint="0.39997558519241921"/>
      </left>
      <right/>
      <top/>
      <bottom style="thin">
        <color theme="3" tint="0.39997558519241921"/>
      </bottom>
      <diagonal/>
    </border>
    <border>
      <left/>
      <right style="thin">
        <color theme="3" tint="0.39997558519241921"/>
      </right>
      <top/>
      <bottom style="thin">
        <color theme="3" tint="0.39997558519241921"/>
      </bottom>
      <diagonal/>
    </border>
    <border>
      <left style="thin">
        <color theme="3" tint="0.39997558519241921"/>
      </left>
      <right style="thin">
        <color theme="3" tint="0.39997558519241921"/>
      </right>
      <top/>
      <bottom style="thin">
        <color theme="3" tint="0.39997558519241921"/>
      </bottom>
      <diagonal/>
    </border>
    <border>
      <left style="thin">
        <color theme="3" tint="0.39997558519241921"/>
      </left>
      <right style="thin">
        <color theme="3" tint="0.39997558519241921"/>
      </right>
      <top style="thin">
        <color theme="3" tint="0.39997558519241921"/>
      </top>
      <bottom style="thin">
        <color theme="3" tint="0.39997558519241921"/>
      </bottom>
      <diagonal/>
    </border>
    <border>
      <left style="thin">
        <color theme="3" tint="0.39997558519241921"/>
      </left>
      <right style="thin">
        <color theme="3" tint="0.39997558519241921"/>
      </right>
      <top style="thin">
        <color theme="3" tint="0.39997558519241921"/>
      </top>
      <bottom/>
      <diagonal/>
    </border>
    <border>
      <left/>
      <right style="thin">
        <color theme="3" tint="0.39997558519241921"/>
      </right>
      <top style="thin">
        <color theme="3" tint="0.39997558519241921"/>
      </top>
      <bottom style="thin">
        <color theme="3" tint="0.39997558519241921"/>
      </bottom>
      <diagonal/>
    </border>
    <border>
      <left style="thin">
        <color theme="3" tint="0.59999389629810485"/>
      </left>
      <right style="thin">
        <color theme="3" tint="0.59999389629810485"/>
      </right>
      <top style="thin">
        <color theme="3" tint="0.59999389629810485"/>
      </top>
      <bottom style="thin">
        <color theme="3" tint="0.59999389629810485"/>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double">
        <color indexed="64"/>
      </right>
      <top/>
      <bottom/>
      <diagonal/>
    </border>
    <border>
      <left/>
      <right style="thin">
        <color theme="3" tint="0.59999389629810485"/>
      </right>
      <top style="thin">
        <color theme="3" tint="0.59999389629810485"/>
      </top>
      <bottom/>
      <diagonal/>
    </border>
    <border>
      <left style="thin">
        <color theme="3" tint="0.59999389629810485"/>
      </left>
      <right style="thin">
        <color theme="3" tint="0.59999389629810485"/>
      </right>
      <top style="thin">
        <color theme="3" tint="0.59999389629810485"/>
      </top>
      <bottom/>
      <diagonal/>
    </border>
    <border>
      <left/>
      <right style="thin">
        <color theme="3" tint="0.59999389629810485"/>
      </right>
      <top/>
      <bottom/>
      <diagonal/>
    </border>
    <border>
      <left style="thin">
        <color theme="3" tint="0.59999389629810485"/>
      </left>
      <right style="thin">
        <color theme="3" tint="0.59999389629810485"/>
      </right>
      <top/>
      <bottom/>
      <diagonal/>
    </border>
    <border>
      <left/>
      <right style="thin">
        <color theme="3" tint="0.59999389629810485"/>
      </right>
      <top/>
      <bottom style="thin">
        <color theme="3" tint="0.59999389629810485"/>
      </bottom>
      <diagonal/>
    </border>
    <border>
      <left style="thin">
        <color theme="3" tint="0.59999389629810485"/>
      </left>
      <right style="thin">
        <color theme="3" tint="0.59999389629810485"/>
      </right>
      <top/>
      <bottom style="thin">
        <color theme="3" tint="0.59999389629810485"/>
      </bottom>
      <diagonal/>
    </border>
    <border>
      <left/>
      <right style="thin">
        <color theme="3" tint="0.59999389629810485"/>
      </right>
      <top style="thin">
        <color theme="3" tint="0.59999389629810485"/>
      </top>
      <bottom style="thin">
        <color theme="3" tint="0.59999389629810485"/>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theme="3" tint="0.39997558519241921"/>
      </left>
      <right/>
      <top style="double">
        <color indexed="64"/>
      </top>
      <bottom style="thin">
        <color theme="3" tint="0.39997558519241921"/>
      </bottom>
      <diagonal/>
    </border>
    <border>
      <left/>
      <right/>
      <top style="double">
        <color indexed="64"/>
      </top>
      <bottom style="thin">
        <color theme="3" tint="0.39997558519241921"/>
      </bottom>
      <diagonal/>
    </border>
    <border>
      <left style="thin">
        <color indexed="64"/>
      </left>
      <right style="thin">
        <color indexed="64"/>
      </right>
      <top style="thin">
        <color theme="3" tint="0.39997558519241921"/>
      </top>
      <bottom style="thin">
        <color theme="3" tint="0.39997558519241921"/>
      </bottom>
      <diagonal/>
    </border>
    <border>
      <left style="thin">
        <color theme="3" tint="0.39997558519241921"/>
      </left>
      <right/>
      <top style="thin">
        <color theme="3" tint="0.39997558519241921"/>
      </top>
      <bottom style="thin">
        <color theme="3" tint="0.39997558519241921"/>
      </bottom>
      <diagonal/>
    </border>
    <border>
      <left style="thin">
        <color theme="3" tint="0.39997558519241921"/>
      </left>
      <right/>
      <top style="thin">
        <color theme="3" tint="0.59999389629810485"/>
      </top>
      <bottom/>
      <diagonal/>
    </border>
    <border>
      <left/>
      <right/>
      <top style="thin">
        <color theme="3" tint="0.59999389629810485"/>
      </top>
      <bottom/>
      <diagonal/>
    </border>
    <border>
      <left style="thin">
        <color theme="3" tint="0.59999389629810485"/>
      </left>
      <right/>
      <top style="thin">
        <color theme="3" tint="0.59999389629810485"/>
      </top>
      <bottom/>
      <diagonal/>
    </border>
    <border>
      <left style="thin">
        <color theme="3" tint="0.39997558519241921"/>
      </left>
      <right/>
      <top/>
      <bottom style="thin">
        <color theme="3" tint="0.59999389629810485"/>
      </bottom>
      <diagonal/>
    </border>
    <border>
      <left/>
      <right/>
      <top/>
      <bottom style="thin">
        <color theme="3" tint="0.59999389629810485"/>
      </bottom>
      <diagonal/>
    </border>
    <border>
      <left style="thin">
        <color theme="3" tint="0.59999389629810485"/>
      </left>
      <right/>
      <top/>
      <bottom style="thin">
        <color theme="3" tint="0.59999389629810485"/>
      </bottom>
      <diagonal/>
    </border>
    <border>
      <left style="double">
        <color indexed="64"/>
      </left>
      <right style="thin">
        <color theme="3" tint="0.39997558519241921"/>
      </right>
      <top/>
      <bottom/>
      <diagonal/>
    </border>
    <border>
      <left/>
      <right style="thin">
        <color theme="3" tint="0.39997558519241921"/>
      </right>
      <top style="thin">
        <color theme="3" tint="0.59999389629810485"/>
      </top>
      <bottom/>
      <diagonal/>
    </border>
    <border>
      <left style="thin">
        <color theme="3" tint="0.59999389629810485"/>
      </left>
      <right style="thin">
        <color theme="3" tint="0.39997558519241921"/>
      </right>
      <top style="thin">
        <color theme="3" tint="0.59999389629810485"/>
      </top>
      <bottom style="thin">
        <color theme="3" tint="0.59999389629810485"/>
      </bottom>
      <diagonal/>
    </border>
    <border>
      <left/>
      <right style="thin">
        <color theme="3" tint="0.39997558519241921"/>
      </right>
      <top/>
      <bottom style="thin">
        <color theme="3" tint="0.59999389629810485"/>
      </bottom>
      <diagonal/>
    </border>
    <border>
      <left style="thin">
        <color theme="3" tint="0.39997558519241921"/>
      </left>
      <right style="thin">
        <color theme="3" tint="0.59999389629810485"/>
      </right>
      <top style="thin">
        <color theme="3" tint="0.59999389629810485"/>
      </top>
      <bottom style="thin">
        <color theme="3" tint="0.59999389629810485"/>
      </bottom>
      <diagonal/>
    </border>
    <border>
      <left style="thin">
        <color theme="3" tint="0.59999389629810485"/>
      </left>
      <right/>
      <top style="thin">
        <color theme="3" tint="0.59999389629810485"/>
      </top>
      <bottom style="thin">
        <color theme="3" tint="0.59999389629810485"/>
      </bottom>
      <diagonal/>
    </border>
    <border>
      <left style="thin">
        <color theme="3" tint="0.59999389629810485"/>
      </left>
      <right style="thin">
        <color theme="3" tint="0.59999389629810485"/>
      </right>
      <top style="double">
        <color indexed="64"/>
      </top>
      <bottom style="thin">
        <color theme="3" tint="0.59999389629810485"/>
      </bottom>
      <diagonal/>
    </border>
    <border>
      <left style="double">
        <color indexed="64"/>
      </left>
      <right style="thin">
        <color theme="3" tint="0.59999389629810485"/>
      </right>
      <top style="thin">
        <color theme="3" tint="0.59999389629810485"/>
      </top>
      <bottom style="thin">
        <color theme="3" tint="0.59999389629810485"/>
      </bottom>
      <diagonal/>
    </border>
    <border>
      <left style="thin">
        <color theme="3" tint="0.59999389629810485"/>
      </left>
      <right style="double">
        <color indexed="64"/>
      </right>
      <top style="thin">
        <color theme="3" tint="0.59999389629810485"/>
      </top>
      <bottom style="thin">
        <color theme="3" tint="0.59999389629810485"/>
      </bottom>
      <diagonal/>
    </border>
    <border>
      <left style="thin">
        <color theme="3" tint="0.59999389629810485"/>
      </left>
      <right/>
      <top/>
      <bottom/>
      <diagonal/>
    </border>
    <border>
      <left style="thin">
        <color theme="3" tint="0.39997558519241921"/>
      </left>
      <right style="thin">
        <color indexed="64"/>
      </right>
      <top style="thin">
        <color theme="3" tint="0.39997558519241921"/>
      </top>
      <bottom style="thin">
        <color theme="3" tint="0.3999755851924192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thin">
        <color theme="3" tint="0.59999389629810485"/>
      </top>
      <bottom style="thin">
        <color theme="3" tint="0.59999389629810485"/>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top style="double">
        <color indexed="64"/>
      </top>
      <bottom style="thin">
        <color indexed="64"/>
      </bottom>
      <diagonal/>
    </border>
  </borders>
  <cellStyleXfs count="7">
    <xf numFmtId="0" fontId="0" fillId="0" borderId="0"/>
    <xf numFmtId="0" fontId="22"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165" fontId="1" fillId="0" borderId="0" applyFont="0" applyFill="0" applyBorder="0" applyAlignment="0" applyProtection="0"/>
    <xf numFmtId="164" fontId="23" fillId="0" borderId="0" applyFont="0" applyFill="0" applyBorder="0" applyAlignment="0" applyProtection="0"/>
  </cellStyleXfs>
  <cellXfs count="611">
    <xf numFmtId="0" fontId="0" fillId="0" borderId="0" xfId="0"/>
    <xf numFmtId="0" fontId="4" fillId="0" borderId="0" xfId="0" applyFont="1" applyFill="1" applyBorder="1" applyAlignment="1">
      <alignment vertical="center" wrapText="1"/>
    </xf>
    <xf numFmtId="0" fontId="3" fillId="0" borderId="0" xfId="0" applyFont="1" applyAlignment="1">
      <alignment vertical="center"/>
    </xf>
    <xf numFmtId="0" fontId="5" fillId="5" borderId="2" xfId="0" applyFont="1" applyFill="1" applyBorder="1" applyAlignment="1">
      <alignment horizontal="center" vertical="center" wrapText="1"/>
    </xf>
    <xf numFmtId="0" fontId="6" fillId="0" borderId="0" xfId="0" applyFont="1" applyFill="1" applyBorder="1" applyAlignment="1">
      <alignment vertical="center" wrapText="1"/>
    </xf>
    <xf numFmtId="0" fontId="7" fillId="0" borderId="0" xfId="0" applyFont="1" applyAlignment="1">
      <alignment vertical="center"/>
    </xf>
    <xf numFmtId="0" fontId="8" fillId="0" borderId="0" xfId="0" applyFont="1" applyFill="1" applyBorder="1" applyAlignment="1">
      <alignment vertical="center" wrapText="1"/>
    </xf>
    <xf numFmtId="0" fontId="9" fillId="0" borderId="0" xfId="0" applyFont="1" applyAlignment="1">
      <alignment vertical="center"/>
    </xf>
    <xf numFmtId="0" fontId="10" fillId="0" borderId="0" xfId="0" applyFont="1" applyFill="1" applyBorder="1" applyAlignment="1">
      <alignment vertical="center" wrapText="1"/>
    </xf>
    <xf numFmtId="0" fontId="12" fillId="0" borderId="0" xfId="0" applyFont="1" applyFill="1" applyAlignment="1">
      <alignment vertical="center"/>
    </xf>
    <xf numFmtId="0" fontId="12" fillId="0" borderId="0" xfId="0" applyFont="1" applyAlignment="1">
      <alignment vertical="center"/>
    </xf>
    <xf numFmtId="0" fontId="3" fillId="0" borderId="0" xfId="0" applyFont="1" applyFill="1" applyAlignment="1">
      <alignment vertical="center"/>
    </xf>
    <xf numFmtId="0" fontId="0" fillId="0" borderId="0" xfId="0" applyAlignment="1">
      <alignment vertical="center"/>
    </xf>
    <xf numFmtId="0" fontId="0" fillId="2" borderId="3"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0" fillId="5" borderId="5" xfId="0" applyFont="1" applyFill="1" applyBorder="1" applyAlignment="1">
      <alignment horizontal="center" vertical="center" wrapText="1"/>
    </xf>
    <xf numFmtId="0" fontId="0" fillId="5" borderId="6"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7" xfId="0" applyFont="1" applyFill="1" applyBorder="1" applyAlignment="1">
      <alignment horizontal="center" vertical="center" wrapText="1"/>
    </xf>
    <xf numFmtId="0" fontId="0" fillId="2" borderId="8" xfId="0" applyFont="1" applyFill="1" applyBorder="1" applyAlignment="1">
      <alignment horizontal="center" vertical="center" wrapText="1"/>
    </xf>
    <xf numFmtId="0" fontId="0" fillId="5" borderId="1" xfId="0" applyFont="1" applyFill="1" applyBorder="1" applyAlignment="1">
      <alignment horizontal="center" vertical="center" wrapText="1"/>
    </xf>
    <xf numFmtId="0" fontId="0" fillId="5" borderId="7" xfId="0" applyFont="1" applyFill="1" applyBorder="1" applyAlignment="1">
      <alignment horizontal="center" vertical="center" wrapText="1"/>
    </xf>
    <xf numFmtId="0" fontId="0" fillId="2" borderId="4"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7" xfId="0" applyFont="1" applyFill="1" applyBorder="1" applyAlignment="1">
      <alignment horizontal="center" vertical="center"/>
    </xf>
    <xf numFmtId="0" fontId="0" fillId="2" borderId="9"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11" xfId="0" applyFont="1" applyFill="1" applyBorder="1" applyAlignment="1">
      <alignment horizontal="center" vertical="center" wrapText="1"/>
    </xf>
    <xf numFmtId="0" fontId="0" fillId="2" borderId="12" xfId="0"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15" xfId="0" applyFont="1" applyFill="1" applyBorder="1" applyAlignment="1">
      <alignment horizontal="center" vertical="center" wrapText="1"/>
    </xf>
    <xf numFmtId="0" fontId="0" fillId="2" borderId="16" xfId="0" applyFont="1" applyFill="1" applyBorder="1" applyAlignment="1">
      <alignment horizontal="center" vertical="center" wrapText="1"/>
    </xf>
    <xf numFmtId="0" fontId="0" fillId="2" borderId="17" xfId="0" applyFont="1" applyFill="1" applyBorder="1" applyAlignment="1">
      <alignment horizontal="center" vertical="center" wrapText="1"/>
    </xf>
    <xf numFmtId="0" fontId="13" fillId="0" borderId="0" xfId="1" applyFont="1" applyAlignment="1">
      <alignment horizontal="center" vertical="center"/>
    </xf>
    <xf numFmtId="0" fontId="3" fillId="0" borderId="0" xfId="0" applyFont="1" applyAlignment="1">
      <alignment horizontal="center" vertical="center"/>
    </xf>
    <xf numFmtId="49" fontId="3" fillId="0" borderId="0" xfId="0" applyNumberFormat="1" applyFont="1" applyAlignment="1">
      <alignment horizontal="center" vertical="center"/>
    </xf>
    <xf numFmtId="0" fontId="4" fillId="0" borderId="0" xfId="0" applyFont="1" applyAlignment="1">
      <alignment horizontal="left" vertical="center"/>
    </xf>
    <xf numFmtId="0" fontId="4" fillId="0" borderId="0" xfId="0" applyFont="1" applyAlignment="1">
      <alignment vertical="center"/>
    </xf>
    <xf numFmtId="0" fontId="3" fillId="0" borderId="0" xfId="0" applyFont="1" applyAlignment="1">
      <alignment horizontal="left" vertical="center"/>
    </xf>
    <xf numFmtId="9" fontId="17" fillId="6" borderId="0" xfId="3" applyFont="1" applyFill="1" applyBorder="1" applyAlignment="1">
      <alignment vertical="center"/>
    </xf>
    <xf numFmtId="9" fontId="18" fillId="6" borderId="21" xfId="3" applyFont="1" applyFill="1" applyBorder="1" applyAlignment="1">
      <alignment vertical="center"/>
    </xf>
    <xf numFmtId="0" fontId="17" fillId="0" borderId="0" xfId="0" applyFont="1" applyFill="1" applyAlignment="1">
      <alignment vertical="center"/>
    </xf>
    <xf numFmtId="0" fontId="19" fillId="0" borderId="22" xfId="0" applyFont="1" applyBorder="1" applyAlignment="1">
      <alignment horizontal="justify" vertical="center" wrapText="1"/>
    </xf>
    <xf numFmtId="0" fontId="19" fillId="0" borderId="23" xfId="0" applyFont="1" applyBorder="1" applyAlignment="1">
      <alignment horizontal="justify" vertical="center" wrapText="1"/>
    </xf>
    <xf numFmtId="9" fontId="20" fillId="6" borderId="0" xfId="3" applyFont="1" applyFill="1" applyBorder="1" applyAlignment="1">
      <alignment vertical="center"/>
    </xf>
    <xf numFmtId="9" fontId="18" fillId="6" borderId="4" xfId="3" applyFont="1" applyFill="1" applyBorder="1" applyAlignment="1">
      <alignment vertical="center"/>
    </xf>
    <xf numFmtId="0" fontId="6" fillId="0" borderId="24" xfId="0" applyFont="1" applyBorder="1" applyAlignment="1">
      <alignment horizontal="justify" vertical="center" wrapText="1"/>
    </xf>
    <xf numFmtId="0" fontId="6" fillId="0" borderId="6" xfId="0" applyFont="1" applyBorder="1" applyAlignment="1">
      <alignment horizontal="justify" vertical="center" wrapText="1"/>
    </xf>
    <xf numFmtId="0" fontId="6" fillId="0" borderId="25" xfId="0" applyFont="1" applyBorder="1" applyAlignment="1">
      <alignment horizontal="justify" vertical="center" wrapText="1"/>
    </xf>
    <xf numFmtId="0" fontId="6" fillId="0" borderId="7" xfId="0" applyFont="1" applyBorder="1" applyAlignment="1">
      <alignment horizontal="justify" vertical="center" wrapText="1"/>
    </xf>
    <xf numFmtId="0" fontId="17" fillId="6" borderId="0" xfId="0" applyFont="1" applyFill="1" applyBorder="1" applyAlignment="1">
      <alignment vertical="center"/>
    </xf>
    <xf numFmtId="0" fontId="17" fillId="6" borderId="0" xfId="0" applyFont="1" applyFill="1" applyBorder="1" applyAlignment="1">
      <alignment horizontal="center" vertical="center" textRotation="90" wrapText="1"/>
    </xf>
    <xf numFmtId="9" fontId="18" fillId="6" borderId="0" xfId="3" applyFont="1" applyFill="1" applyBorder="1" applyAlignment="1">
      <alignment vertical="center"/>
    </xf>
    <xf numFmtId="0" fontId="17" fillId="4" borderId="11" xfId="0" applyFont="1" applyFill="1" applyBorder="1" applyAlignment="1">
      <alignment vertical="center"/>
    </xf>
    <xf numFmtId="0" fontId="8" fillId="2" borderId="27" xfId="0" applyFont="1" applyFill="1" applyBorder="1" applyAlignment="1" applyProtection="1">
      <alignment vertical="center" wrapText="1"/>
    </xf>
    <xf numFmtId="1" fontId="17" fillId="0" borderId="0" xfId="0" applyNumberFormat="1" applyFont="1" applyFill="1" applyAlignment="1">
      <alignment vertical="center"/>
    </xf>
    <xf numFmtId="1" fontId="17" fillId="0" borderId="0" xfId="0" applyNumberFormat="1" applyFont="1" applyFill="1" applyAlignment="1">
      <alignment horizontal="center" vertical="center"/>
    </xf>
    <xf numFmtId="166" fontId="17" fillId="0" borderId="0" xfId="0" applyNumberFormat="1" applyFont="1" applyFill="1" applyAlignment="1">
      <alignment vertical="center"/>
    </xf>
    <xf numFmtId="0" fontId="8" fillId="2" borderId="2" xfId="0" applyFont="1" applyFill="1" applyBorder="1" applyAlignment="1" applyProtection="1">
      <alignment horizontal="left" vertical="center" wrapText="1"/>
    </xf>
    <xf numFmtId="0" fontId="17" fillId="0" borderId="0" xfId="0" applyFont="1" applyFill="1" applyAlignment="1">
      <alignment horizontal="justify" vertical="center"/>
    </xf>
    <xf numFmtId="9" fontId="17" fillId="0" borderId="0" xfId="3" applyFont="1" applyFill="1" applyAlignment="1">
      <alignment vertical="center"/>
    </xf>
    <xf numFmtId="0" fontId="3" fillId="7" borderId="28" xfId="0" applyFont="1" applyFill="1" applyBorder="1" applyAlignment="1">
      <alignment horizontal="center" vertical="center" wrapText="1"/>
    </xf>
    <xf numFmtId="0" fontId="3" fillId="7" borderId="29" xfId="0" applyFont="1" applyFill="1" applyBorder="1" applyAlignment="1">
      <alignment horizontal="center" vertical="center" wrapText="1"/>
    </xf>
    <xf numFmtId="0" fontId="3" fillId="7" borderId="30" xfId="0" applyFont="1" applyFill="1" applyBorder="1" applyAlignment="1">
      <alignment horizontal="center" vertical="center" wrapText="1"/>
    </xf>
    <xf numFmtId="0" fontId="24" fillId="0" borderId="0" xfId="0" applyFont="1" applyAlignment="1">
      <alignment vertical="center"/>
    </xf>
    <xf numFmtId="0" fontId="19" fillId="8" borderId="47" xfId="0" applyFont="1" applyFill="1" applyBorder="1" applyAlignment="1">
      <alignment vertical="center"/>
    </xf>
    <xf numFmtId="0" fontId="6" fillId="0" borderId="48" xfId="0" applyFont="1" applyBorder="1" applyAlignment="1">
      <alignment vertical="top"/>
    </xf>
    <xf numFmtId="0" fontId="24" fillId="8" borderId="0" xfId="0" applyFont="1" applyFill="1" applyBorder="1" applyAlignment="1">
      <alignment vertical="center"/>
    </xf>
    <xf numFmtId="0" fontId="24" fillId="8" borderId="0" xfId="0" applyFont="1" applyFill="1" applyBorder="1" applyAlignment="1">
      <alignment horizontal="center" vertical="center"/>
    </xf>
    <xf numFmtId="0" fontId="24" fillId="8" borderId="49" xfId="0" applyFont="1" applyFill="1" applyBorder="1" applyAlignment="1">
      <alignment vertical="center"/>
    </xf>
    <xf numFmtId="0" fontId="6" fillId="0" borderId="50" xfId="0" applyFont="1" applyBorder="1" applyAlignment="1">
      <alignment vertical="top"/>
    </xf>
    <xf numFmtId="0" fontId="24" fillId="0" borderId="48" xfId="0" applyFont="1" applyFill="1" applyBorder="1" applyAlignment="1">
      <alignment horizontal="center" vertical="center"/>
    </xf>
    <xf numFmtId="0" fontId="24" fillId="0" borderId="48" xfId="0" applyFont="1" applyFill="1" applyBorder="1" applyAlignment="1">
      <alignment vertical="center"/>
    </xf>
    <xf numFmtId="0" fontId="10" fillId="0" borderId="50" xfId="0" applyFont="1" applyBorder="1" applyAlignment="1">
      <alignment vertical="top"/>
    </xf>
    <xf numFmtId="0" fontId="25" fillId="8" borderId="51" xfId="0" applyFont="1" applyFill="1" applyBorder="1" applyAlignment="1">
      <alignment vertical="center"/>
    </xf>
    <xf numFmtId="0" fontId="26" fillId="8" borderId="48" xfId="0" applyFont="1" applyFill="1" applyBorder="1" applyAlignment="1" applyProtection="1">
      <alignment vertical="center"/>
      <protection locked="0"/>
    </xf>
    <xf numFmtId="0" fontId="27" fillId="8" borderId="48" xfId="0" applyFont="1" applyFill="1" applyBorder="1" applyAlignment="1">
      <alignment vertical="center"/>
    </xf>
    <xf numFmtId="0" fontId="27" fillId="8" borderId="48" xfId="0" applyFont="1" applyFill="1" applyBorder="1" applyAlignment="1" applyProtection="1">
      <alignment vertical="center"/>
      <protection locked="0"/>
    </xf>
    <xf numFmtId="0" fontId="28" fillId="8" borderId="48" xfId="0" applyFont="1" applyFill="1" applyBorder="1" applyAlignment="1">
      <alignment vertical="center"/>
    </xf>
    <xf numFmtId="0" fontId="27" fillId="8" borderId="52" xfId="0" applyFont="1" applyFill="1" applyBorder="1" applyAlignment="1" applyProtection="1">
      <alignment vertical="center"/>
      <protection locked="0"/>
    </xf>
    <xf numFmtId="0" fontId="8" fillId="0" borderId="0" xfId="0" applyFont="1" applyAlignment="1">
      <alignment vertical="center"/>
    </xf>
    <xf numFmtId="9" fontId="30" fillId="9" borderId="54" xfId="6" applyNumberFormat="1" applyFont="1" applyFill="1" applyBorder="1" applyAlignment="1">
      <alignment horizontal="center" vertical="center" wrapText="1"/>
    </xf>
    <xf numFmtId="0" fontId="30" fillId="9" borderId="54" xfId="0" applyFont="1" applyFill="1" applyBorder="1" applyAlignment="1">
      <alignment horizontal="center" vertical="center"/>
    </xf>
    <xf numFmtId="0" fontId="29" fillId="9" borderId="55" xfId="0" applyFont="1" applyFill="1" applyBorder="1" applyAlignment="1">
      <alignment horizontal="center" vertical="center" wrapText="1"/>
    </xf>
    <xf numFmtId="0" fontId="29" fillId="9" borderId="54" xfId="0" applyFont="1" applyFill="1" applyBorder="1" applyAlignment="1">
      <alignment horizontal="center" vertical="center" wrapText="1"/>
    </xf>
    <xf numFmtId="0" fontId="8" fillId="0" borderId="54" xfId="0" applyFont="1" applyFill="1" applyBorder="1" applyAlignment="1" applyProtection="1">
      <alignment horizontal="justify" vertical="center" wrapText="1"/>
    </xf>
    <xf numFmtId="0" fontId="27" fillId="0" borderId="54" xfId="0" applyFont="1" applyBorder="1" applyAlignment="1">
      <alignment vertical="center" wrapText="1"/>
    </xf>
    <xf numFmtId="0" fontId="29" fillId="9" borderId="56" xfId="0" applyFont="1" applyFill="1" applyBorder="1" applyAlignment="1" applyProtection="1">
      <alignment horizontal="center" vertical="center"/>
      <protection locked="0"/>
    </xf>
    <xf numFmtId="43" fontId="29" fillId="9" borderId="54" xfId="2" applyFont="1" applyFill="1" applyBorder="1" applyAlignment="1" applyProtection="1">
      <alignment horizontal="center" vertical="center"/>
    </xf>
    <xf numFmtId="0" fontId="29" fillId="9" borderId="54" xfId="0" applyFont="1" applyFill="1" applyBorder="1" applyAlignment="1" applyProtection="1">
      <alignment horizontal="center" vertical="center"/>
      <protection locked="0"/>
    </xf>
    <xf numFmtId="0" fontId="29" fillId="0" borderId="54" xfId="0" applyFont="1" applyBorder="1" applyAlignment="1" applyProtection="1">
      <alignment horizontal="center" vertical="center"/>
    </xf>
    <xf numFmtId="49" fontId="8" fillId="0" borderId="54" xfId="0" applyNumberFormat="1" applyFont="1" applyBorder="1" applyAlignment="1" applyProtection="1">
      <alignment horizontal="justify" vertical="center" wrapText="1"/>
      <protection locked="0"/>
    </xf>
    <xf numFmtId="0" fontId="8" fillId="0" borderId="54" xfId="0" applyFont="1" applyBorder="1" applyAlignment="1" applyProtection="1">
      <alignment horizontal="justify" vertical="center" wrapText="1"/>
      <protection locked="0"/>
    </xf>
    <xf numFmtId="0" fontId="30" fillId="9" borderId="54" xfId="0" applyFont="1" applyFill="1" applyBorder="1" applyAlignment="1">
      <alignment horizontal="center" vertical="center" wrapText="1"/>
    </xf>
    <xf numFmtId="0" fontId="29" fillId="0" borderId="54" xfId="0" applyFont="1" applyBorder="1" applyAlignment="1">
      <alignment horizontal="center" vertical="center" wrapText="1"/>
    </xf>
    <xf numFmtId="1" fontId="29" fillId="9" borderId="54" xfId="0" applyNumberFormat="1" applyFont="1" applyFill="1" applyBorder="1" applyAlignment="1">
      <alignment horizontal="center" vertical="center"/>
    </xf>
    <xf numFmtId="9" fontId="29" fillId="9" borderId="54" xfId="3" applyFont="1" applyFill="1" applyBorder="1" applyAlignment="1">
      <alignment horizontal="center" vertical="center"/>
    </xf>
    <xf numFmtId="0" fontId="8" fillId="9" borderId="54" xfId="0" applyFont="1" applyFill="1" applyBorder="1" applyAlignment="1" applyProtection="1">
      <alignment vertical="center"/>
    </xf>
    <xf numFmtId="1" fontId="29" fillId="9" borderId="54" xfId="0" applyNumberFormat="1" applyFont="1" applyFill="1" applyBorder="1" applyAlignment="1">
      <alignment horizontal="center" vertical="center" wrapText="1"/>
    </xf>
    <xf numFmtId="1" fontId="29" fillId="9" borderId="56" xfId="0" applyNumberFormat="1" applyFont="1" applyFill="1" applyBorder="1" applyAlignment="1" applyProtection="1">
      <alignment horizontal="center" vertical="center" wrapText="1"/>
      <protection locked="0"/>
    </xf>
    <xf numFmtId="0" fontId="8" fillId="0" borderId="0" xfId="0" applyFont="1" applyAlignment="1">
      <alignment vertical="center" wrapText="1"/>
    </xf>
    <xf numFmtId="1" fontId="29" fillId="9" borderId="54" xfId="0" applyNumberFormat="1" applyFont="1" applyFill="1" applyBorder="1" applyAlignment="1" applyProtection="1">
      <alignment horizontal="center" vertical="center" wrapText="1"/>
      <protection locked="0"/>
    </xf>
    <xf numFmtId="0" fontId="29" fillId="9" borderId="54" xfId="0" applyFont="1" applyFill="1" applyBorder="1" applyAlignment="1" applyProtection="1">
      <alignment horizontal="center" vertical="center" wrapText="1"/>
    </xf>
    <xf numFmtId="0" fontId="8" fillId="3" borderId="54" xfId="0" applyFont="1" applyFill="1" applyBorder="1" applyAlignment="1" applyProtection="1">
      <alignment vertical="center"/>
    </xf>
    <xf numFmtId="1" fontId="29" fillId="3" borderId="54" xfId="0" applyNumberFormat="1" applyFont="1" applyFill="1" applyBorder="1" applyAlignment="1">
      <alignment horizontal="center" vertical="center" wrapText="1"/>
    </xf>
    <xf numFmtId="0" fontId="30" fillId="9" borderId="44" xfId="0" applyFont="1" applyFill="1" applyBorder="1" applyAlignment="1">
      <alignment horizontal="center" vertical="center" wrapText="1"/>
    </xf>
    <xf numFmtId="0" fontId="29" fillId="9" borderId="45" xfId="0" applyFont="1" applyFill="1" applyBorder="1" applyAlignment="1">
      <alignment horizontal="center" vertical="center" wrapText="1"/>
    </xf>
    <xf numFmtId="0" fontId="8" fillId="9" borderId="45" xfId="0" applyFont="1" applyFill="1" applyBorder="1" applyAlignment="1">
      <alignment horizontal="center" vertical="center"/>
    </xf>
    <xf numFmtId="0" fontId="29" fillId="9" borderId="45" xfId="0" applyFont="1" applyFill="1" applyBorder="1" applyAlignment="1">
      <alignment horizontal="center" vertical="center"/>
    </xf>
    <xf numFmtId="0" fontId="8" fillId="9" borderId="45" xfId="0" applyFont="1" applyFill="1" applyBorder="1" applyAlignment="1">
      <alignment vertical="center"/>
    </xf>
    <xf numFmtId="0" fontId="8" fillId="9" borderId="46" xfId="0" applyFont="1" applyFill="1" applyBorder="1" applyAlignment="1">
      <alignment vertical="center"/>
    </xf>
    <xf numFmtId="0" fontId="8" fillId="0" borderId="0" xfId="0" applyFont="1" applyFill="1" applyBorder="1" applyAlignment="1">
      <alignment vertical="center"/>
    </xf>
    <xf numFmtId="0" fontId="8" fillId="0" borderId="0" xfId="0" applyFont="1" applyFill="1" applyAlignment="1">
      <alignment vertical="center"/>
    </xf>
    <xf numFmtId="10" fontId="29" fillId="9" borderId="0" xfId="0" applyNumberFormat="1" applyFont="1" applyFill="1" applyBorder="1" applyAlignment="1">
      <alignment horizontal="center" vertical="center"/>
    </xf>
    <xf numFmtId="9" fontId="29" fillId="9" borderId="0" xfId="3" applyFont="1" applyFill="1" applyBorder="1" applyAlignment="1">
      <alignment horizontal="center" vertical="center"/>
    </xf>
    <xf numFmtId="0" fontId="8" fillId="9" borderId="0" xfId="0" applyFont="1" applyFill="1" applyBorder="1" applyAlignment="1">
      <alignment vertical="center"/>
    </xf>
    <xf numFmtId="0" fontId="8" fillId="9" borderId="49" xfId="0" applyFont="1" applyFill="1" applyBorder="1" applyAlignment="1">
      <alignment vertical="center"/>
    </xf>
    <xf numFmtId="0" fontId="8" fillId="0" borderId="0" xfId="0" applyFont="1" applyBorder="1" applyAlignment="1">
      <alignment vertical="center"/>
    </xf>
    <xf numFmtId="0" fontId="29" fillId="9" borderId="47" xfId="0" applyFont="1" applyFill="1" applyBorder="1" applyAlignment="1">
      <alignment vertical="center"/>
    </xf>
    <xf numFmtId="0" fontId="31" fillId="9" borderId="0" xfId="0" applyFont="1" applyFill="1" applyBorder="1" applyAlignment="1">
      <alignment horizontal="center" vertical="center"/>
    </xf>
    <xf numFmtId="0" fontId="29" fillId="9" borderId="0" xfId="0" applyFont="1" applyFill="1" applyBorder="1" applyAlignment="1">
      <alignment horizontal="center" vertical="center"/>
    </xf>
    <xf numFmtId="2" fontId="29" fillId="9" borderId="54" xfId="0" applyNumberFormat="1" applyFont="1" applyFill="1" applyBorder="1" applyAlignment="1">
      <alignment horizontal="center" vertical="center"/>
    </xf>
    <xf numFmtId="9" fontId="29" fillId="0" borderId="54" xfId="0" applyNumberFormat="1" applyFont="1" applyFill="1" applyBorder="1" applyAlignment="1">
      <alignment horizontal="center" vertical="center"/>
    </xf>
    <xf numFmtId="0" fontId="30" fillId="9" borderId="51" xfId="0" applyFont="1" applyFill="1" applyBorder="1" applyAlignment="1">
      <alignment horizontal="center" vertical="center" wrapText="1"/>
    </xf>
    <xf numFmtId="0" fontId="30" fillId="9" borderId="48" xfId="0" applyFont="1" applyFill="1" applyBorder="1" applyAlignment="1">
      <alignment horizontal="center" vertical="center" wrapText="1"/>
    </xf>
    <xf numFmtId="9" fontId="29" fillId="9" borderId="48" xfId="3" applyFont="1" applyFill="1" applyBorder="1" applyAlignment="1">
      <alignment horizontal="center" vertical="center"/>
    </xf>
    <xf numFmtId="0" fontId="8" fillId="9" borderId="48" xfId="0" applyFont="1" applyFill="1" applyBorder="1" applyAlignment="1">
      <alignment vertical="center"/>
    </xf>
    <xf numFmtId="0" fontId="8" fillId="9" borderId="52" xfId="0" applyFont="1" applyFill="1" applyBorder="1" applyAlignment="1">
      <alignment vertical="center"/>
    </xf>
    <xf numFmtId="9" fontId="17" fillId="6" borderId="36" xfId="3" applyFont="1" applyFill="1" applyBorder="1" applyAlignment="1">
      <alignment vertical="center"/>
    </xf>
    <xf numFmtId="9" fontId="18" fillId="6" borderId="42" xfId="3" applyFont="1" applyFill="1" applyBorder="1" applyAlignment="1">
      <alignment vertical="center"/>
    </xf>
    <xf numFmtId="9" fontId="17" fillId="6" borderId="38" xfId="3" applyFont="1" applyFill="1" applyBorder="1" applyAlignment="1">
      <alignment vertical="center"/>
    </xf>
    <xf numFmtId="9" fontId="18" fillId="6" borderId="39" xfId="3" applyFont="1" applyFill="1" applyBorder="1" applyAlignment="1">
      <alignment vertical="center"/>
    </xf>
    <xf numFmtId="0" fontId="19" fillId="0" borderId="58" xfId="0" applyFont="1" applyBorder="1" applyAlignment="1">
      <alignment horizontal="justify" vertical="center" wrapText="1"/>
    </xf>
    <xf numFmtId="0" fontId="19" fillId="0" borderId="59" xfId="0" applyFont="1" applyBorder="1" applyAlignment="1">
      <alignment horizontal="justify" vertical="center" wrapText="1"/>
    </xf>
    <xf numFmtId="0" fontId="17" fillId="6" borderId="0" xfId="0" applyFont="1" applyFill="1" applyBorder="1" applyAlignment="1">
      <alignment horizontal="justify" vertical="center"/>
    </xf>
    <xf numFmtId="0" fontId="20" fillId="6" borderId="0" xfId="0" applyFont="1" applyFill="1" applyBorder="1" applyAlignment="1">
      <alignment vertical="center"/>
    </xf>
    <xf numFmtId="0" fontId="8" fillId="0" borderId="0" xfId="0" applyFont="1"/>
    <xf numFmtId="0" fontId="17" fillId="12" borderId="57" xfId="0" applyFont="1" applyFill="1" applyBorder="1" applyAlignment="1">
      <alignment horizontal="center" vertical="center"/>
    </xf>
    <xf numFmtId="9" fontId="30" fillId="12" borderId="57" xfId="6" applyNumberFormat="1" applyFont="1" applyFill="1" applyBorder="1" applyAlignment="1">
      <alignment horizontal="center" vertical="center" wrapText="1"/>
    </xf>
    <xf numFmtId="0" fontId="30" fillId="12" borderId="57" xfId="0" applyFont="1" applyFill="1" applyBorder="1" applyAlignment="1">
      <alignment horizontal="center" vertical="center"/>
    </xf>
    <xf numFmtId="0" fontId="17" fillId="12" borderId="57" xfId="0" applyFont="1" applyFill="1" applyBorder="1" applyAlignment="1">
      <alignment vertical="center" wrapText="1"/>
    </xf>
    <xf numFmtId="0" fontId="8" fillId="13" borderId="57" xfId="0" applyFont="1" applyFill="1" applyBorder="1" applyAlignment="1" applyProtection="1">
      <alignment horizontal="justify" vertical="center" wrapText="1"/>
    </xf>
    <xf numFmtId="2" fontId="8" fillId="13" borderId="57" xfId="2" quotePrefix="1" applyNumberFormat="1" applyFont="1" applyFill="1" applyBorder="1" applyAlignment="1">
      <alignment horizontal="justify" vertical="center" wrapText="1"/>
    </xf>
    <xf numFmtId="167" fontId="8" fillId="13" borderId="57" xfId="2" applyNumberFormat="1" applyFont="1" applyFill="1" applyBorder="1" applyAlignment="1">
      <alignment horizontal="justify" vertical="center" wrapText="1"/>
    </xf>
    <xf numFmtId="43" fontId="29" fillId="13" borderId="57" xfId="2" applyFont="1" applyFill="1" applyBorder="1" applyAlignment="1">
      <alignment horizontal="center" vertical="center" wrapText="1"/>
    </xf>
    <xf numFmtId="9" fontId="8" fillId="13" borderId="57" xfId="3" applyFont="1" applyFill="1" applyBorder="1" applyAlignment="1">
      <alignment horizontal="center" vertical="center"/>
    </xf>
    <xf numFmtId="9" fontId="8" fillId="8" borderId="57" xfId="3" applyFont="1" applyFill="1" applyBorder="1" applyAlignment="1">
      <alignment horizontal="center" vertical="center"/>
    </xf>
    <xf numFmtId="0" fontId="6" fillId="0" borderId="60" xfId="0" applyFont="1" applyBorder="1" applyAlignment="1">
      <alignment horizontal="justify" vertical="center" wrapText="1"/>
    </xf>
    <xf numFmtId="0" fontId="6" fillId="0" borderId="61" xfId="0" applyFont="1" applyBorder="1" applyAlignment="1">
      <alignment horizontal="justify" vertical="center" wrapText="1"/>
    </xf>
    <xf numFmtId="167" fontId="17" fillId="12" borderId="57" xfId="0" applyNumberFormat="1" applyFont="1" applyFill="1" applyBorder="1" applyAlignment="1">
      <alignment horizontal="justify" vertical="center" wrapText="1"/>
    </xf>
    <xf numFmtId="0" fontId="10" fillId="12" borderId="57" xfId="0" applyFont="1" applyFill="1" applyBorder="1" applyAlignment="1">
      <alignment horizontal="center" vertical="center" wrapText="1"/>
    </xf>
    <xf numFmtId="1" fontId="35" fillId="12" borderId="57" xfId="0" applyNumberFormat="1" applyFont="1" applyFill="1" applyBorder="1" applyAlignment="1">
      <alignment horizontal="center" vertical="center" wrapText="1"/>
    </xf>
    <xf numFmtId="0" fontId="4" fillId="0" borderId="0" xfId="0" applyFont="1" applyAlignment="1">
      <alignment horizontal="justify"/>
    </xf>
    <xf numFmtId="0" fontId="36" fillId="0" borderId="0" xfId="0" applyFont="1"/>
    <xf numFmtId="2" fontId="10" fillId="12" borderId="57" xfId="0" applyNumberFormat="1" applyFont="1" applyFill="1" applyBorder="1" applyAlignment="1">
      <alignment horizontal="center" vertical="center" wrapText="1"/>
    </xf>
    <xf numFmtId="2" fontId="17" fillId="12" borderId="57" xfId="0" applyNumberFormat="1" applyFont="1" applyFill="1" applyBorder="1" applyAlignment="1">
      <alignment vertical="center" wrapText="1"/>
    </xf>
    <xf numFmtId="1" fontId="10" fillId="12" borderId="57" xfId="0" applyNumberFormat="1" applyFont="1" applyFill="1" applyBorder="1" applyAlignment="1">
      <alignment vertical="center" wrapText="1"/>
    </xf>
    <xf numFmtId="0" fontId="17" fillId="12" borderId="57" xfId="0" applyFont="1" applyFill="1" applyBorder="1" applyAlignment="1" applyProtection="1">
      <alignment horizontal="center" vertical="center" wrapText="1"/>
      <protection locked="0"/>
    </xf>
    <xf numFmtId="0" fontId="6" fillId="13" borderId="57" xfId="0" applyFont="1" applyFill="1" applyBorder="1" applyAlignment="1">
      <alignment horizontal="justify" vertical="center" wrapText="1"/>
    </xf>
    <xf numFmtId="168" fontId="8" fillId="13" borderId="57" xfId="2" applyNumberFormat="1" applyFont="1" applyFill="1" applyBorder="1" applyAlignment="1">
      <alignment horizontal="justify" vertical="center" wrapText="1"/>
    </xf>
    <xf numFmtId="43" fontId="8" fillId="13" borderId="57" xfId="2" applyFont="1" applyFill="1" applyBorder="1" applyAlignment="1">
      <alignment horizontal="justify" vertical="center" wrapText="1"/>
    </xf>
    <xf numFmtId="1" fontId="29" fillId="13" borderId="57" xfId="2" applyNumberFormat="1" applyFont="1" applyFill="1" applyBorder="1" applyAlignment="1">
      <alignment horizontal="center" vertical="center" wrapText="1"/>
    </xf>
    <xf numFmtId="9" fontId="17" fillId="13" borderId="57" xfId="3" applyFont="1" applyFill="1" applyBorder="1" applyAlignment="1">
      <alignment horizontal="center" vertical="center"/>
    </xf>
    <xf numFmtId="9" fontId="18" fillId="8" borderId="57" xfId="3" applyFont="1" applyFill="1" applyBorder="1" applyAlignment="1">
      <alignment vertical="center"/>
    </xf>
    <xf numFmtId="0" fontId="37" fillId="13" borderId="57" xfId="0" applyFont="1" applyFill="1" applyBorder="1" applyAlignment="1">
      <alignment horizontal="justify" vertical="center" wrapText="1"/>
    </xf>
    <xf numFmtId="1" fontId="26" fillId="11" borderId="57" xfId="0" applyNumberFormat="1" applyFont="1" applyFill="1" applyBorder="1" applyAlignment="1">
      <alignment horizontal="center" vertical="center"/>
    </xf>
    <xf numFmtId="0" fontId="10" fillId="11" borderId="57" xfId="0" applyFont="1" applyFill="1" applyBorder="1" applyAlignment="1">
      <alignment horizontal="center" vertical="center" wrapText="1"/>
    </xf>
    <xf numFmtId="1" fontId="10" fillId="11" borderId="57" xfId="0" applyNumberFormat="1" applyFont="1" applyFill="1" applyBorder="1" applyAlignment="1">
      <alignment horizontal="center" vertical="center" wrapText="1"/>
    </xf>
    <xf numFmtId="1" fontId="35" fillId="11" borderId="57" xfId="0" applyNumberFormat="1" applyFont="1" applyFill="1" applyBorder="1" applyAlignment="1">
      <alignment horizontal="center" vertical="center" wrapText="1"/>
    </xf>
    <xf numFmtId="9" fontId="38" fillId="6" borderId="0" xfId="3" applyFont="1" applyFill="1" applyBorder="1" applyAlignment="1">
      <alignment horizontal="center" vertical="center"/>
    </xf>
    <xf numFmtId="167" fontId="18" fillId="0" borderId="2" xfId="2" applyNumberFormat="1" applyFont="1" applyFill="1" applyBorder="1" applyAlignment="1">
      <alignment vertical="center"/>
    </xf>
    <xf numFmtId="9" fontId="18" fillId="6" borderId="0" xfId="3" applyFont="1" applyFill="1" applyBorder="1" applyAlignment="1">
      <alignment vertical="center" wrapText="1"/>
    </xf>
    <xf numFmtId="9" fontId="18" fillId="0" borderId="2" xfId="3" applyFont="1" applyFill="1" applyBorder="1" applyAlignment="1">
      <alignment vertical="center"/>
    </xf>
    <xf numFmtId="9" fontId="38" fillId="6" borderId="0" xfId="3" applyFont="1" applyFill="1" applyBorder="1" applyAlignment="1">
      <alignment vertical="center"/>
    </xf>
    <xf numFmtId="9" fontId="17" fillId="6" borderId="40" xfId="3" applyFont="1" applyFill="1" applyBorder="1" applyAlignment="1">
      <alignment vertical="center"/>
    </xf>
    <xf numFmtId="9" fontId="38" fillId="6" borderId="26" xfId="3" applyFont="1" applyFill="1" applyBorder="1" applyAlignment="1">
      <alignment vertical="center"/>
    </xf>
    <xf numFmtId="9" fontId="18" fillId="6" borderId="26" xfId="3" applyFont="1" applyFill="1" applyBorder="1" applyAlignment="1">
      <alignment vertical="center"/>
    </xf>
    <xf numFmtId="9" fontId="18" fillId="6" borderId="26" xfId="3" applyFont="1" applyFill="1" applyBorder="1" applyAlignment="1">
      <alignment vertical="center" wrapText="1"/>
    </xf>
    <xf numFmtId="9" fontId="18" fillId="6" borderId="41" xfId="3" applyFont="1" applyFill="1" applyBorder="1" applyAlignment="1">
      <alignment vertical="center"/>
    </xf>
    <xf numFmtId="0" fontId="17" fillId="0" borderId="0" xfId="0" applyFont="1" applyFill="1" applyBorder="1" applyAlignment="1">
      <alignment vertical="center"/>
    </xf>
    <xf numFmtId="0" fontId="17" fillId="0" borderId="0" xfId="0" applyFont="1" applyFill="1" applyBorder="1" applyAlignment="1">
      <alignment horizontal="justify" vertical="center"/>
    </xf>
    <xf numFmtId="9" fontId="17" fillId="0" borderId="0" xfId="3" applyFont="1" applyFill="1" applyBorder="1" applyAlignment="1">
      <alignment vertical="center"/>
    </xf>
    <xf numFmtId="167" fontId="17" fillId="0" borderId="0" xfId="0" applyNumberFormat="1" applyFont="1" applyFill="1" applyBorder="1" applyAlignment="1">
      <alignment vertical="center"/>
    </xf>
    <xf numFmtId="0" fontId="8" fillId="2" borderId="62" xfId="0" applyFont="1" applyFill="1" applyBorder="1" applyAlignment="1" applyProtection="1">
      <alignment vertical="center" wrapText="1"/>
    </xf>
    <xf numFmtId="0" fontId="8" fillId="2" borderId="43" xfId="0" applyFont="1" applyFill="1" applyBorder="1" applyAlignment="1" applyProtection="1">
      <alignment horizontal="left" vertical="center" wrapText="1"/>
    </xf>
    <xf numFmtId="0" fontId="17" fillId="0" borderId="54" xfId="0" applyFont="1" applyFill="1" applyBorder="1" applyAlignment="1">
      <alignment vertical="center"/>
    </xf>
    <xf numFmtId="0" fontId="18" fillId="12" borderId="0" xfId="0" applyFont="1" applyFill="1" applyBorder="1" applyAlignment="1">
      <alignment vertical="center" wrapText="1"/>
    </xf>
    <xf numFmtId="0" fontId="17" fillId="12" borderId="0" xfId="0" applyFont="1" applyFill="1" applyBorder="1" applyAlignment="1">
      <alignment vertical="center"/>
    </xf>
    <xf numFmtId="0" fontId="17" fillId="12" borderId="45" xfId="0" applyFont="1" applyFill="1" applyBorder="1" applyAlignment="1">
      <alignment vertical="center"/>
    </xf>
    <xf numFmtId="0" fontId="17" fillId="12" borderId="48" xfId="0" applyFont="1" applyFill="1" applyBorder="1" applyAlignment="1">
      <alignment vertical="center"/>
    </xf>
    <xf numFmtId="0" fontId="18" fillId="12" borderId="45" xfId="0" applyFont="1" applyFill="1" applyBorder="1" applyAlignment="1">
      <alignment vertical="center" wrapText="1"/>
    </xf>
    <xf numFmtId="0" fontId="18" fillId="12" borderId="46" xfId="0" applyFont="1" applyFill="1" applyBorder="1" applyAlignment="1">
      <alignment vertical="center" wrapText="1"/>
    </xf>
    <xf numFmtId="0" fontId="18" fillId="12" borderId="49" xfId="0" applyFont="1" applyFill="1" applyBorder="1" applyAlignment="1">
      <alignment vertical="center" wrapText="1"/>
    </xf>
    <xf numFmtId="0" fontId="18" fillId="12" borderId="48" xfId="0" applyFont="1" applyFill="1" applyBorder="1" applyAlignment="1">
      <alignment vertical="center" wrapText="1"/>
    </xf>
    <xf numFmtId="0" fontId="18" fillId="12" borderId="52" xfId="0" applyFont="1" applyFill="1" applyBorder="1" applyAlignment="1">
      <alignment vertical="center" wrapText="1"/>
    </xf>
    <xf numFmtId="0" fontId="18" fillId="12" borderId="45" xfId="0" applyFont="1" applyFill="1" applyBorder="1" applyAlignment="1">
      <alignment horizontal="center" vertical="center" wrapText="1"/>
    </xf>
    <xf numFmtId="1" fontId="21" fillId="0" borderId="54" xfId="3" applyNumberFormat="1" applyFont="1" applyFill="1" applyBorder="1" applyAlignment="1">
      <alignment vertical="center"/>
    </xf>
    <xf numFmtId="0" fontId="17" fillId="6" borderId="44" xfId="0" applyFont="1" applyFill="1" applyBorder="1" applyAlignment="1">
      <alignment vertical="center"/>
    </xf>
    <xf numFmtId="0" fontId="17" fillId="6" borderId="45" xfId="0" applyFont="1" applyFill="1" applyBorder="1" applyAlignment="1">
      <alignment vertical="center"/>
    </xf>
    <xf numFmtId="0" fontId="17" fillId="6" borderId="45" xfId="0" applyFont="1" applyFill="1" applyBorder="1" applyAlignment="1">
      <alignment horizontal="justify" vertical="center"/>
    </xf>
    <xf numFmtId="9" fontId="17" fillId="6" borderId="45" xfId="3" applyFont="1" applyFill="1" applyBorder="1" applyAlignment="1">
      <alignment vertical="center"/>
    </xf>
    <xf numFmtId="9" fontId="17" fillId="6" borderId="46" xfId="3" applyFont="1" applyFill="1" applyBorder="1" applyAlignment="1">
      <alignment vertical="center"/>
    </xf>
    <xf numFmtId="0" fontId="20" fillId="6" borderId="47" xfId="0" applyFont="1" applyFill="1" applyBorder="1" applyAlignment="1">
      <alignment vertical="center"/>
    </xf>
    <xf numFmtId="9" fontId="17" fillId="6" borderId="49" xfId="3" applyFont="1" applyFill="1" applyBorder="1" applyAlignment="1">
      <alignment vertical="center"/>
    </xf>
    <xf numFmtId="0" fontId="17" fillId="6" borderId="47" xfId="0" applyFont="1" applyFill="1" applyBorder="1" applyAlignment="1">
      <alignment vertical="center"/>
    </xf>
    <xf numFmtId="0" fontId="18" fillId="0" borderId="54" xfId="0" applyFont="1" applyFill="1" applyBorder="1" applyAlignment="1">
      <alignment vertical="center" wrapText="1"/>
    </xf>
    <xf numFmtId="0" fontId="8" fillId="12" borderId="54" xfId="0" applyFont="1" applyFill="1" applyBorder="1" applyAlignment="1" applyProtection="1">
      <alignment vertical="center" wrapText="1"/>
    </xf>
    <xf numFmtId="0" fontId="8" fillId="12" borderId="54" xfId="0" applyFont="1" applyFill="1" applyBorder="1" applyAlignment="1" applyProtection="1">
      <alignment horizontal="left" vertical="center" wrapText="1"/>
    </xf>
    <xf numFmtId="2" fontId="0" fillId="0" borderId="0" xfId="0" applyNumberFormat="1"/>
    <xf numFmtId="9" fontId="17" fillId="6" borderId="44" xfId="3" applyFont="1" applyFill="1" applyBorder="1" applyAlignment="1">
      <alignment vertical="center"/>
    </xf>
    <xf numFmtId="9" fontId="17" fillId="6" borderId="47" xfId="3" applyFont="1" applyFill="1" applyBorder="1" applyAlignment="1">
      <alignment vertical="center"/>
    </xf>
    <xf numFmtId="0" fontId="6" fillId="12" borderId="54" xfId="0" applyFont="1" applyFill="1" applyBorder="1" applyAlignment="1">
      <alignment vertical="center" wrapText="1"/>
    </xf>
    <xf numFmtId="9" fontId="38" fillId="6" borderId="47" xfId="3" applyFont="1" applyFill="1" applyBorder="1" applyAlignment="1">
      <alignment vertical="center"/>
    </xf>
    <xf numFmtId="0" fontId="36" fillId="0" borderId="54" xfId="0" applyFont="1" applyFill="1" applyBorder="1" applyAlignment="1">
      <alignment horizontal="left" vertical="center" wrapText="1"/>
    </xf>
    <xf numFmtId="1" fontId="38" fillId="0" borderId="0" xfId="0" applyNumberFormat="1" applyFont="1" applyFill="1" applyAlignment="1">
      <alignment vertical="center"/>
    </xf>
    <xf numFmtId="166" fontId="38" fillId="0" borderId="0" xfId="0" applyNumberFormat="1" applyFont="1" applyFill="1" applyAlignment="1">
      <alignment vertical="center"/>
    </xf>
    <xf numFmtId="0" fontId="38" fillId="0" borderId="0" xfId="0" applyFont="1" applyFill="1" applyAlignment="1">
      <alignment vertical="center"/>
    </xf>
    <xf numFmtId="0" fontId="4" fillId="0" borderId="25" xfId="0" applyFont="1" applyBorder="1" applyAlignment="1">
      <alignment horizontal="justify" vertical="center" wrapText="1"/>
    </xf>
    <xf numFmtId="0" fontId="4" fillId="0" borderId="7" xfId="0" applyFont="1" applyBorder="1" applyAlignment="1">
      <alignment horizontal="justify" vertical="center" wrapText="1"/>
    </xf>
    <xf numFmtId="0" fontId="4" fillId="0" borderId="70" xfId="0" applyFont="1" applyBorder="1" applyAlignment="1">
      <alignment horizontal="justify" vertical="center" wrapText="1"/>
    </xf>
    <xf numFmtId="0" fontId="4" fillId="0" borderId="71" xfId="0" applyFont="1" applyBorder="1" applyAlignment="1">
      <alignment horizontal="justify" vertical="center" wrapText="1"/>
    </xf>
    <xf numFmtId="0" fontId="36" fillId="0" borderId="54" xfId="0" applyFont="1" applyFill="1" applyBorder="1" applyAlignment="1">
      <alignment vertical="center" wrapText="1"/>
    </xf>
    <xf numFmtId="9" fontId="17" fillId="6" borderId="82" xfId="3" applyFont="1" applyFill="1" applyBorder="1" applyAlignment="1">
      <alignment vertical="center"/>
    </xf>
    <xf numFmtId="9" fontId="17" fillId="6" borderId="83" xfId="3" applyFont="1" applyFill="1" applyBorder="1" applyAlignment="1">
      <alignment vertical="center"/>
    </xf>
    <xf numFmtId="1" fontId="21" fillId="0" borderId="84" xfId="3" applyNumberFormat="1" applyFont="1" applyFill="1" applyBorder="1" applyAlignment="1">
      <alignment vertical="center"/>
    </xf>
    <xf numFmtId="9" fontId="17" fillId="6" borderId="85" xfId="3" applyFont="1" applyFill="1" applyBorder="1" applyAlignment="1">
      <alignment vertical="center"/>
    </xf>
    <xf numFmtId="0" fontId="17" fillId="6" borderId="85" xfId="0" applyFont="1" applyFill="1" applyBorder="1" applyAlignment="1">
      <alignment horizontal="center" vertical="center" textRotation="90" wrapText="1"/>
    </xf>
    <xf numFmtId="9" fontId="8" fillId="13" borderId="87" xfId="3" applyFont="1" applyFill="1" applyBorder="1" applyAlignment="1">
      <alignment horizontal="center" vertical="center"/>
    </xf>
    <xf numFmtId="9" fontId="8" fillId="13" borderId="86" xfId="3" applyFont="1" applyFill="1" applyBorder="1" applyAlignment="1">
      <alignment horizontal="center" vertical="center"/>
    </xf>
    <xf numFmtId="0" fontId="24" fillId="15" borderId="1" xfId="0" applyFont="1" applyFill="1" applyBorder="1" applyAlignment="1">
      <alignment horizontal="center" vertical="center"/>
    </xf>
    <xf numFmtId="0" fontId="24" fillId="0" borderId="1" xfId="0" applyFont="1" applyBorder="1" applyAlignment="1">
      <alignment horizontal="justify" vertical="center" wrapText="1"/>
    </xf>
    <xf numFmtId="9" fontId="18" fillId="6" borderId="0" xfId="3" applyFont="1" applyFill="1" applyBorder="1" applyAlignment="1">
      <alignment horizontal="center" vertical="center"/>
    </xf>
    <xf numFmtId="0" fontId="17" fillId="12" borderId="57" xfId="0" applyFont="1" applyFill="1" applyBorder="1" applyAlignment="1">
      <alignment horizontal="center" vertical="center" wrapText="1"/>
    </xf>
    <xf numFmtId="1" fontId="25" fillId="12" borderId="57" xfId="0" applyNumberFormat="1" applyFont="1" applyFill="1" applyBorder="1" applyAlignment="1">
      <alignment horizontal="center" vertical="center"/>
    </xf>
    <xf numFmtId="1" fontId="10" fillId="12" borderId="57" xfId="0" applyNumberFormat="1" applyFont="1" applyFill="1" applyBorder="1" applyAlignment="1">
      <alignment horizontal="center" vertical="center" wrapText="1"/>
    </xf>
    <xf numFmtId="0" fontId="17" fillId="11" borderId="57" xfId="0" applyFont="1" applyFill="1" applyBorder="1" applyAlignment="1">
      <alignment horizontal="center" vertical="center" wrapText="1"/>
    </xf>
    <xf numFmtId="9" fontId="18" fillId="6" borderId="0" xfId="3" applyFont="1" applyFill="1" applyBorder="1" applyAlignment="1">
      <alignment horizontal="left" vertical="center"/>
    </xf>
    <xf numFmtId="0" fontId="29" fillId="9" borderId="54" xfId="0" applyFont="1" applyFill="1" applyBorder="1" applyAlignment="1">
      <alignment horizontal="center" vertical="center"/>
    </xf>
    <xf numFmtId="0" fontId="8" fillId="10" borderId="54" xfId="0" applyFont="1" applyFill="1" applyBorder="1" applyAlignment="1">
      <alignment horizontal="center" vertical="center" wrapText="1"/>
    </xf>
    <xf numFmtId="0" fontId="17" fillId="6" borderId="88" xfId="0" applyFont="1" applyFill="1" applyBorder="1" applyAlignment="1">
      <alignment vertical="center"/>
    </xf>
    <xf numFmtId="0" fontId="17" fillId="6" borderId="88" xfId="0" applyFont="1" applyFill="1" applyBorder="1" applyAlignment="1">
      <alignment horizontal="justify" vertical="center"/>
    </xf>
    <xf numFmtId="9" fontId="17" fillId="6" borderId="88" xfId="3" applyFont="1" applyFill="1" applyBorder="1" applyAlignment="1">
      <alignment vertical="center"/>
    </xf>
    <xf numFmtId="0" fontId="36" fillId="0" borderId="55" xfId="0" applyFont="1" applyFill="1" applyBorder="1" applyAlignment="1">
      <alignment horizontal="left" vertical="center" wrapText="1"/>
    </xf>
    <xf numFmtId="0" fontId="17" fillId="11" borderId="57" xfId="0" applyFont="1" applyFill="1" applyBorder="1" applyAlignment="1">
      <alignment horizontal="center" vertical="center" wrapText="1"/>
    </xf>
    <xf numFmtId="9" fontId="18" fillId="6" borderId="0" xfId="3" applyFont="1" applyFill="1" applyBorder="1" applyAlignment="1">
      <alignment horizontal="left" vertical="center"/>
    </xf>
    <xf numFmtId="0" fontId="46" fillId="0" borderId="0" xfId="0" applyFont="1" applyAlignment="1">
      <alignment vertical="center"/>
    </xf>
    <xf numFmtId="0" fontId="45" fillId="0" borderId="0" xfId="0" applyFont="1" applyAlignment="1">
      <alignment vertical="center"/>
    </xf>
    <xf numFmtId="0" fontId="48" fillId="0" borderId="0" xfId="0" applyFont="1" applyAlignment="1">
      <alignment vertical="center"/>
    </xf>
    <xf numFmtId="0" fontId="49" fillId="17" borderId="43" xfId="0" applyFont="1" applyFill="1" applyBorder="1" applyAlignment="1">
      <alignment horizontal="center" vertical="center" wrapText="1"/>
    </xf>
    <xf numFmtId="0" fontId="49" fillId="17" borderId="41" xfId="0" applyFont="1" applyFill="1" applyBorder="1" applyAlignment="1">
      <alignment horizontal="center" vertical="center" wrapText="1"/>
    </xf>
    <xf numFmtId="0" fontId="49" fillId="0" borderId="62" xfId="0" applyFont="1" applyBorder="1" applyAlignment="1">
      <alignment horizontal="justify" vertical="center" wrapText="1"/>
    </xf>
    <xf numFmtId="0" fontId="50" fillId="0" borderId="62" xfId="0" applyFont="1" applyBorder="1" applyAlignment="1">
      <alignment horizontal="justify" vertical="center" wrapText="1"/>
    </xf>
    <xf numFmtId="0" fontId="0" fillId="0" borderId="62" xfId="0" applyBorder="1" applyAlignment="1">
      <alignment vertical="center" wrapText="1"/>
    </xf>
    <xf numFmtId="0" fontId="0" fillId="0" borderId="43" xfId="0" applyBorder="1" applyAlignment="1">
      <alignment vertical="center" wrapText="1"/>
    </xf>
    <xf numFmtId="0" fontId="50" fillId="0" borderId="39" xfId="0" applyFont="1" applyBorder="1" applyAlignment="1">
      <alignment horizontal="justify" vertical="center" wrapText="1"/>
    </xf>
    <xf numFmtId="0" fontId="52" fillId="0" borderId="39" xfId="0" applyFont="1" applyBorder="1" applyAlignment="1">
      <alignment horizontal="justify" vertical="center" wrapText="1"/>
    </xf>
    <xf numFmtId="0" fontId="36" fillId="0" borderId="41" xfId="0" applyFont="1" applyBorder="1" applyAlignment="1">
      <alignment horizontal="justify" vertical="center" wrapText="1"/>
    </xf>
    <xf numFmtId="0" fontId="49" fillId="17" borderId="62" xfId="0" applyFont="1" applyFill="1" applyBorder="1" applyAlignment="1">
      <alignment horizontal="justify" vertical="center" wrapText="1"/>
    </xf>
    <xf numFmtId="0" fontId="50" fillId="17" borderId="62" xfId="0" applyFont="1" applyFill="1" applyBorder="1" applyAlignment="1">
      <alignment horizontal="justify" vertical="center" wrapText="1"/>
    </xf>
    <xf numFmtId="0" fontId="0" fillId="17" borderId="62" xfId="0" applyFill="1" applyBorder="1" applyAlignment="1">
      <alignment vertical="center" wrapText="1"/>
    </xf>
    <xf numFmtId="0" fontId="0" fillId="17" borderId="43" xfId="0" applyFill="1" applyBorder="1" applyAlignment="1">
      <alignment vertical="center" wrapText="1"/>
    </xf>
    <xf numFmtId="0" fontId="50" fillId="17" borderId="39" xfId="0" applyFont="1" applyFill="1" applyBorder="1" applyAlignment="1">
      <alignment horizontal="justify" vertical="center" wrapText="1"/>
    </xf>
    <xf numFmtId="0" fontId="52" fillId="17" borderId="39" xfId="0" applyFont="1" applyFill="1" applyBorder="1" applyAlignment="1">
      <alignment horizontal="justify" vertical="center" wrapText="1"/>
    </xf>
    <xf numFmtId="0" fontId="52" fillId="17" borderId="41" xfId="0" applyFont="1" applyFill="1" applyBorder="1" applyAlignment="1">
      <alignment horizontal="justify" vertical="center" wrapText="1"/>
    </xf>
    <xf numFmtId="0" fontId="36" fillId="0" borderId="39" xfId="0" applyFont="1" applyBorder="1" applyAlignment="1">
      <alignment horizontal="justify" vertical="center" wrapText="1"/>
    </xf>
    <xf numFmtId="0" fontId="52" fillId="0" borderId="41" xfId="0" applyFont="1" applyBorder="1" applyAlignment="1">
      <alignment horizontal="justify" vertical="center" wrapText="1"/>
    </xf>
    <xf numFmtId="0" fontId="49" fillId="0" borderId="41" xfId="0" applyFont="1" applyBorder="1" applyAlignment="1">
      <alignment horizontal="justify" vertical="center" wrapText="1"/>
    </xf>
    <xf numFmtId="0" fontId="0" fillId="17" borderId="39" xfId="0" applyFill="1" applyBorder="1" applyAlignment="1">
      <alignment vertical="center" wrapText="1"/>
    </xf>
    <xf numFmtId="0" fontId="0" fillId="17" borderId="41" xfId="0" applyFill="1" applyBorder="1" applyAlignment="1">
      <alignment vertical="center" wrapText="1"/>
    </xf>
    <xf numFmtId="0" fontId="50" fillId="17" borderId="41" xfId="0" applyFont="1" applyFill="1" applyBorder="1" applyAlignment="1">
      <alignment horizontal="justify" vertical="center" wrapText="1"/>
    </xf>
    <xf numFmtId="0" fontId="50" fillId="0" borderId="41" xfId="0" applyFont="1" applyBorder="1" applyAlignment="1">
      <alignment horizontal="justify" vertical="center" wrapText="1"/>
    </xf>
    <xf numFmtId="0" fontId="44" fillId="0" borderId="0" xfId="0" applyFont="1" applyAlignment="1">
      <alignment vertical="center"/>
    </xf>
    <xf numFmtId="0" fontId="49" fillId="17" borderId="1" xfId="0" applyFont="1" applyFill="1" applyBorder="1" applyAlignment="1">
      <alignment horizontal="center" vertical="center" wrapText="1"/>
    </xf>
    <xf numFmtId="0" fontId="50" fillId="0" borderId="1" xfId="0" applyFont="1" applyBorder="1" applyAlignment="1">
      <alignment vertical="center" wrapText="1"/>
    </xf>
    <xf numFmtId="0" fontId="50" fillId="17" borderId="1" xfId="0" applyFont="1" applyFill="1" applyBorder="1" applyAlignment="1">
      <alignment vertical="center" wrapText="1"/>
    </xf>
    <xf numFmtId="0" fontId="50" fillId="0" borderId="1" xfId="0" applyFont="1" applyBorder="1" applyAlignment="1">
      <alignment horizontal="justify" vertical="center" wrapText="1"/>
    </xf>
    <xf numFmtId="0" fontId="49" fillId="17" borderId="1" xfId="0" applyFont="1" applyFill="1" applyBorder="1" applyAlignment="1">
      <alignment vertical="center" wrapText="1"/>
    </xf>
    <xf numFmtId="0" fontId="49" fillId="0" borderId="1" xfId="0" applyFont="1" applyBorder="1" applyAlignment="1">
      <alignment vertical="center" wrapText="1"/>
    </xf>
    <xf numFmtId="0" fontId="49" fillId="17" borderId="1" xfId="0" applyFont="1" applyFill="1" applyBorder="1" applyAlignment="1">
      <alignment horizontal="justify" vertical="center" wrapText="1"/>
    </xf>
    <xf numFmtId="0" fontId="50" fillId="17" borderId="1" xfId="0" applyFont="1" applyFill="1" applyBorder="1" applyAlignment="1">
      <alignment horizontal="justify" vertical="center" wrapText="1"/>
    </xf>
    <xf numFmtId="9" fontId="18" fillId="6" borderId="0" xfId="3" applyFont="1" applyFill="1" applyBorder="1" applyAlignment="1">
      <alignment horizontal="center" vertical="center"/>
    </xf>
    <xf numFmtId="9" fontId="18" fillId="6" borderId="0" xfId="3" applyFont="1" applyFill="1" applyBorder="1" applyAlignment="1">
      <alignment horizontal="left" vertical="center"/>
    </xf>
    <xf numFmtId="9" fontId="17" fillId="6" borderId="44" xfId="3" applyFont="1" applyFill="1" applyBorder="1" applyAlignment="1">
      <alignment horizontal="left" vertical="center"/>
    </xf>
    <xf numFmtId="0" fontId="17" fillId="6" borderId="45" xfId="0" applyFont="1" applyFill="1" applyBorder="1" applyAlignment="1">
      <alignment horizontal="left" vertical="center"/>
    </xf>
    <xf numFmtId="0" fontId="17" fillId="0" borderId="0" xfId="0" applyFont="1" applyFill="1" applyAlignment="1">
      <alignment horizontal="left" vertical="center"/>
    </xf>
    <xf numFmtId="0" fontId="19" fillId="0" borderId="22" xfId="0" applyFont="1" applyBorder="1" applyAlignment="1">
      <alignment horizontal="left" vertical="center" wrapText="1"/>
    </xf>
    <xf numFmtId="0" fontId="19" fillId="0" borderId="23" xfId="0" applyFont="1" applyBorder="1" applyAlignment="1">
      <alignment horizontal="left" vertical="center" wrapText="1"/>
    </xf>
    <xf numFmtId="9" fontId="17" fillId="6" borderId="47" xfId="3" applyFont="1" applyFill="1" applyBorder="1" applyAlignment="1">
      <alignment horizontal="left" vertical="center"/>
    </xf>
    <xf numFmtId="0" fontId="19" fillId="0" borderId="58" xfId="0" applyFont="1" applyBorder="1" applyAlignment="1">
      <alignment horizontal="left" vertical="center" wrapText="1"/>
    </xf>
    <xf numFmtId="0" fontId="19" fillId="0" borderId="59" xfId="0" applyFont="1" applyBorder="1" applyAlignment="1">
      <alignment horizontal="left" vertical="center" wrapText="1"/>
    </xf>
    <xf numFmtId="0" fontId="6" fillId="0" borderId="24" xfId="0" applyFont="1" applyBorder="1" applyAlignment="1">
      <alignment horizontal="left" vertical="center" wrapText="1"/>
    </xf>
    <xf numFmtId="0" fontId="6" fillId="0" borderId="6" xfId="0" applyFont="1" applyBorder="1" applyAlignment="1">
      <alignment horizontal="left" vertical="center" wrapText="1"/>
    </xf>
    <xf numFmtId="0" fontId="17" fillId="6" borderId="0" xfId="0" applyFont="1" applyFill="1" applyBorder="1" applyAlignment="1">
      <alignment horizontal="left" vertical="center" textRotation="90" wrapText="1"/>
    </xf>
    <xf numFmtId="0" fontId="6" fillId="0" borderId="25" xfId="0" applyFont="1" applyBorder="1" applyAlignment="1">
      <alignment horizontal="left" vertical="center" wrapText="1"/>
    </xf>
    <xf numFmtId="0" fontId="6" fillId="0" borderId="7" xfId="0" applyFont="1" applyBorder="1" applyAlignment="1">
      <alignment horizontal="left" vertical="center" wrapText="1"/>
    </xf>
    <xf numFmtId="0" fontId="17" fillId="12" borderId="66" xfId="0" applyFont="1" applyFill="1" applyBorder="1" applyAlignment="1">
      <alignment horizontal="left" vertical="center" wrapText="1"/>
    </xf>
    <xf numFmtId="0" fontId="17" fillId="12" borderId="54" xfId="0" applyFont="1" applyFill="1" applyBorder="1" applyAlignment="1">
      <alignment horizontal="left" vertical="center" wrapText="1"/>
    </xf>
    <xf numFmtId="0" fontId="6" fillId="12" borderId="54" xfId="0" applyFont="1" applyFill="1" applyBorder="1" applyAlignment="1">
      <alignment horizontal="left" vertical="center" wrapText="1"/>
    </xf>
    <xf numFmtId="9" fontId="38" fillId="6" borderId="47" xfId="3" applyFont="1" applyFill="1" applyBorder="1" applyAlignment="1">
      <alignment horizontal="left" vertical="center"/>
    </xf>
    <xf numFmtId="1" fontId="38" fillId="0" borderId="0" xfId="0" applyNumberFormat="1" applyFont="1" applyFill="1" applyAlignment="1">
      <alignment horizontal="left" vertical="center"/>
    </xf>
    <xf numFmtId="166" fontId="38" fillId="0" borderId="0" xfId="0" applyNumberFormat="1" applyFont="1" applyFill="1" applyAlignment="1">
      <alignment horizontal="left" vertical="center"/>
    </xf>
    <xf numFmtId="0" fontId="38" fillId="0" borderId="0" xfId="0" applyFont="1" applyFill="1" applyAlignment="1">
      <alignment horizontal="left" vertical="center"/>
    </xf>
    <xf numFmtId="0" fontId="4" fillId="0" borderId="25" xfId="0" applyFont="1" applyBorder="1" applyAlignment="1">
      <alignment horizontal="left" vertical="center" wrapText="1"/>
    </xf>
    <xf numFmtId="0" fontId="4" fillId="0" borderId="7" xfId="0" applyFont="1" applyBorder="1" applyAlignment="1">
      <alignment horizontal="left" vertical="center" wrapText="1"/>
    </xf>
    <xf numFmtId="0" fontId="17" fillId="12" borderId="47" xfId="0" applyFont="1" applyFill="1" applyBorder="1" applyAlignment="1">
      <alignment horizontal="left" vertical="center" wrapText="1"/>
    </xf>
    <xf numFmtId="0" fontId="6" fillId="0" borderId="60" xfId="0" applyFont="1" applyBorder="1" applyAlignment="1">
      <alignment horizontal="left" vertical="center" wrapText="1"/>
    </xf>
    <xf numFmtId="0" fontId="6" fillId="0" borderId="61" xfId="0" applyFont="1" applyBorder="1" applyAlignment="1">
      <alignment horizontal="left" vertical="center" wrapText="1"/>
    </xf>
    <xf numFmtId="0" fontId="4" fillId="0" borderId="0" xfId="0" applyFont="1" applyAlignment="1">
      <alignment horizontal="left"/>
    </xf>
    <xf numFmtId="0" fontId="36" fillId="0" borderId="0" xfId="0" applyFont="1" applyAlignment="1">
      <alignment horizontal="left"/>
    </xf>
    <xf numFmtId="0" fontId="17" fillId="0" borderId="0" xfId="0" applyFont="1" applyFill="1" applyBorder="1" applyAlignment="1">
      <alignment horizontal="left" vertical="center"/>
    </xf>
    <xf numFmtId="0" fontId="17" fillId="6" borderId="45" xfId="0" applyFont="1" applyFill="1" applyBorder="1" applyAlignment="1">
      <alignment horizontal="center" vertical="center"/>
    </xf>
    <xf numFmtId="0" fontId="44" fillId="12" borderId="54" xfId="0" applyFont="1" applyFill="1" applyBorder="1" applyAlignment="1">
      <alignment horizontal="center" vertical="center" wrapText="1"/>
    </xf>
    <xf numFmtId="0" fontId="45" fillId="0" borderId="54" xfId="0" applyFont="1" applyFill="1" applyBorder="1" applyAlignment="1">
      <alignment horizontal="center" vertical="center" wrapText="1"/>
    </xf>
    <xf numFmtId="0" fontId="45" fillId="12" borderId="69" xfId="0" applyFont="1" applyFill="1" applyBorder="1" applyAlignment="1">
      <alignment horizontal="center" vertical="center" wrapText="1"/>
    </xf>
    <xf numFmtId="0" fontId="45" fillId="0" borderId="57" xfId="0" applyFont="1" applyFill="1" applyBorder="1" applyAlignment="1">
      <alignment horizontal="center" vertical="center" wrapText="1"/>
    </xf>
    <xf numFmtId="0" fontId="45" fillId="12" borderId="57" xfId="0" applyFont="1" applyFill="1" applyBorder="1" applyAlignment="1">
      <alignment horizontal="center" vertical="center" wrapText="1"/>
    </xf>
    <xf numFmtId="0" fontId="45" fillId="0" borderId="69" xfId="0" applyFont="1" applyFill="1" applyBorder="1" applyAlignment="1">
      <alignment horizontal="center" vertical="center" wrapText="1"/>
    </xf>
    <xf numFmtId="9" fontId="45" fillId="0" borderId="69" xfId="0" applyNumberFormat="1" applyFont="1" applyFill="1" applyBorder="1" applyAlignment="1">
      <alignment horizontal="center" vertical="center" wrapText="1"/>
    </xf>
    <xf numFmtId="9" fontId="45" fillId="0" borderId="57" xfId="0" applyNumberFormat="1" applyFont="1" applyFill="1" applyBorder="1" applyAlignment="1">
      <alignment horizontal="center" vertical="center" wrapText="1"/>
    </xf>
    <xf numFmtId="0" fontId="17" fillId="0" borderId="0" xfId="0" applyFont="1" applyFill="1" applyBorder="1" applyAlignment="1">
      <alignment horizontal="center" vertical="center"/>
    </xf>
    <xf numFmtId="0" fontId="17" fillId="0" borderId="0" xfId="0" applyFont="1" applyFill="1" applyAlignment="1">
      <alignment horizontal="center" vertical="center"/>
    </xf>
    <xf numFmtId="0" fontId="8" fillId="13" borderId="63" xfId="0" applyFont="1" applyFill="1" applyBorder="1" applyAlignment="1" applyProtection="1">
      <alignment horizontal="justify" vertical="center" wrapText="1"/>
    </xf>
    <xf numFmtId="0" fontId="36" fillId="0" borderId="54" xfId="0" applyFont="1" applyFill="1" applyBorder="1" applyAlignment="1">
      <alignment wrapText="1"/>
    </xf>
    <xf numFmtId="1" fontId="34" fillId="0" borderId="0" xfId="0" applyNumberFormat="1" applyFont="1" applyFill="1" applyBorder="1" applyAlignment="1">
      <alignment horizontal="center" vertical="center" wrapText="1"/>
    </xf>
    <xf numFmtId="0" fontId="36" fillId="0" borderId="55" xfId="0" applyFont="1" applyFill="1" applyBorder="1" applyAlignment="1">
      <alignment horizontal="left" vertical="center" wrapText="1"/>
    </xf>
    <xf numFmtId="0" fontId="56" fillId="0" borderId="0" xfId="0" applyFont="1" applyAlignment="1">
      <alignment vertical="center"/>
    </xf>
    <xf numFmtId="0" fontId="57" fillId="0" borderId="93" xfId="0" applyFont="1" applyBorder="1" applyAlignment="1">
      <alignment horizontal="center" vertical="center" wrapText="1"/>
    </xf>
    <xf numFmtId="0" fontId="57" fillId="0" borderId="94" xfId="0" applyFont="1" applyBorder="1" applyAlignment="1">
      <alignment horizontal="center" vertical="center" wrapText="1"/>
    </xf>
    <xf numFmtId="0" fontId="56" fillId="0" borderId="96" xfId="0" applyFont="1" applyBorder="1" applyAlignment="1">
      <alignment vertical="center" wrapText="1"/>
    </xf>
    <xf numFmtId="0" fontId="0" fillId="0" borderId="96" xfId="0" applyBorder="1" applyAlignment="1">
      <alignment vertical="center" wrapText="1"/>
    </xf>
    <xf numFmtId="0" fontId="0" fillId="0" borderId="95" xfId="0" applyBorder="1" applyAlignment="1">
      <alignment vertical="center" wrapText="1"/>
    </xf>
    <xf numFmtId="0" fontId="58" fillId="0" borderId="10" xfId="0" applyFont="1" applyBorder="1" applyAlignment="1">
      <alignment horizontal="justify" vertical="center" wrapText="1"/>
    </xf>
    <xf numFmtId="0" fontId="56" fillId="0" borderId="17" xfId="0" applyFont="1" applyBorder="1" applyAlignment="1">
      <alignment horizontal="justify" vertical="center" wrapText="1"/>
    </xf>
    <xf numFmtId="0" fontId="0" fillId="0" borderId="10" xfId="0" applyBorder="1" applyAlignment="1">
      <alignment vertical="top" wrapText="1"/>
    </xf>
    <xf numFmtId="0" fontId="0" fillId="0" borderId="17" xfId="0" applyBorder="1" applyAlignment="1">
      <alignment vertical="top" wrapText="1"/>
    </xf>
    <xf numFmtId="0" fontId="57" fillId="0" borderId="17" xfId="0" applyFont="1" applyBorder="1" applyAlignment="1">
      <alignment horizontal="justify" vertical="center" wrapText="1"/>
    </xf>
    <xf numFmtId="0" fontId="59" fillId="0" borderId="17" xfId="0" applyFont="1" applyBorder="1" applyAlignment="1">
      <alignment vertical="center" wrapText="1"/>
    </xf>
    <xf numFmtId="0" fontId="59" fillId="0" borderId="10" xfId="0" applyFont="1" applyBorder="1" applyAlignment="1">
      <alignment vertical="center" wrapText="1"/>
    </xf>
    <xf numFmtId="0" fontId="0" fillId="0" borderId="10" xfId="0" applyBorder="1" applyAlignment="1">
      <alignment vertical="center" wrapText="1"/>
    </xf>
    <xf numFmtId="0" fontId="0" fillId="0" borderId="17" xfId="0" applyBorder="1" applyAlignment="1">
      <alignment vertical="center" wrapText="1"/>
    </xf>
    <xf numFmtId="0" fontId="59" fillId="0" borderId="10" xfId="0" applyFont="1" applyBorder="1" applyAlignment="1">
      <alignment horizontal="justify" vertical="center" wrapText="1"/>
    </xf>
    <xf numFmtId="0" fontId="60" fillId="0" borderId="0" xfId="0" applyFont="1" applyAlignment="1">
      <alignment vertical="center"/>
    </xf>
    <xf numFmtId="0" fontId="57" fillId="0" borderId="97" xfId="0" applyFont="1" applyBorder="1" applyAlignment="1">
      <alignment vertical="center" wrapText="1"/>
    </xf>
    <xf numFmtId="0" fontId="57" fillId="0" borderId="96" xfId="0" applyFont="1" applyBorder="1" applyAlignment="1">
      <alignment vertical="center" wrapText="1"/>
    </xf>
    <xf numFmtId="0" fontId="57" fillId="0" borderId="95" xfId="0" applyFont="1" applyBorder="1" applyAlignment="1">
      <alignment vertical="center" wrapText="1"/>
    </xf>
    <xf numFmtId="0" fontId="56" fillId="18" borderId="17" xfId="0" applyFont="1" applyFill="1" applyBorder="1" applyAlignment="1">
      <alignment horizontal="justify" vertical="center" wrapText="1"/>
    </xf>
    <xf numFmtId="0" fontId="45" fillId="12" borderId="87" xfId="0" applyFont="1" applyFill="1" applyBorder="1" applyAlignment="1">
      <alignment horizontal="center" vertical="center" wrapText="1"/>
    </xf>
    <xf numFmtId="1" fontId="38" fillId="0" borderId="54" xfId="0" applyNumberFormat="1" applyFont="1" applyFill="1" applyBorder="1" applyAlignment="1">
      <alignment horizontal="left" vertical="center"/>
    </xf>
    <xf numFmtId="0" fontId="36" fillId="0" borderId="55" xfId="0" applyFont="1" applyFill="1" applyBorder="1" applyAlignment="1">
      <alignment vertical="center" wrapText="1"/>
    </xf>
    <xf numFmtId="0" fontId="10" fillId="12" borderId="57" xfId="0" applyFont="1" applyFill="1" applyBorder="1" applyAlignment="1" applyProtection="1">
      <alignment horizontal="justify" vertical="center" wrapText="1"/>
    </xf>
    <xf numFmtId="0" fontId="4" fillId="0" borderId="55" xfId="0" applyFont="1" applyFill="1" applyBorder="1" applyAlignment="1">
      <alignment vertical="center"/>
    </xf>
    <xf numFmtId="1" fontId="29" fillId="9" borderId="0" xfId="0" applyNumberFormat="1" applyFont="1" applyFill="1" applyBorder="1" applyAlignment="1">
      <alignment horizontal="center" vertical="center"/>
    </xf>
    <xf numFmtId="1" fontId="29" fillId="9" borderId="56" xfId="0" applyNumberFormat="1" applyFont="1" applyFill="1" applyBorder="1" applyAlignment="1" applyProtection="1">
      <alignment horizontal="center" vertical="center"/>
      <protection locked="0"/>
    </xf>
    <xf numFmtId="0" fontId="17" fillId="6" borderId="18" xfId="0" applyFont="1" applyFill="1" applyBorder="1" applyAlignment="1">
      <alignment vertical="center"/>
    </xf>
    <xf numFmtId="0" fontId="17" fillId="6" borderId="19" xfId="0" applyFont="1" applyFill="1" applyBorder="1" applyAlignment="1">
      <alignment vertical="center"/>
    </xf>
    <xf numFmtId="0" fontId="17" fillId="6" borderId="19" xfId="0" applyFont="1" applyFill="1" applyBorder="1" applyAlignment="1">
      <alignment horizontal="justify" vertical="center"/>
    </xf>
    <xf numFmtId="9" fontId="17" fillId="6" borderId="19" xfId="3" applyFont="1" applyFill="1" applyBorder="1" applyAlignment="1">
      <alignment vertical="center"/>
    </xf>
    <xf numFmtId="9" fontId="17" fillId="6" borderId="20" xfId="3" applyFont="1" applyFill="1" applyBorder="1" applyAlignment="1">
      <alignment vertical="center"/>
    </xf>
    <xf numFmtId="0" fontId="20" fillId="6" borderId="3" xfId="0" applyFont="1" applyFill="1" applyBorder="1" applyAlignment="1">
      <alignment vertical="center"/>
    </xf>
    <xf numFmtId="1" fontId="21" fillId="0" borderId="2" xfId="3" applyNumberFormat="1" applyFont="1" applyFill="1" applyBorder="1" applyAlignment="1">
      <alignment vertical="center"/>
    </xf>
    <xf numFmtId="9" fontId="17" fillId="6" borderId="10" xfId="3" applyFont="1" applyFill="1" applyBorder="1" applyAlignment="1">
      <alignment vertical="center"/>
    </xf>
    <xf numFmtId="0" fontId="17" fillId="6" borderId="3" xfId="0" applyFont="1" applyFill="1" applyBorder="1" applyAlignment="1">
      <alignment vertical="center"/>
    </xf>
    <xf numFmtId="0" fontId="18" fillId="20" borderId="107" xfId="0" applyFont="1" applyFill="1" applyBorder="1" applyAlignment="1">
      <alignment horizontal="center" vertical="center" wrapText="1"/>
    </xf>
    <xf numFmtId="0" fontId="17" fillId="0" borderId="1" xfId="0" applyFont="1" applyFill="1" applyBorder="1" applyAlignment="1">
      <alignment vertical="center"/>
    </xf>
    <xf numFmtId="0" fontId="17" fillId="20" borderId="26" xfId="0" applyFont="1" applyFill="1" applyBorder="1" applyAlignment="1">
      <alignment vertical="center"/>
    </xf>
    <xf numFmtId="0" fontId="17" fillId="20" borderId="11" xfId="0" applyFont="1" applyFill="1" applyBorder="1" applyAlignment="1">
      <alignment vertical="center"/>
    </xf>
    <xf numFmtId="0" fontId="8" fillId="13" borderId="27" xfId="0" applyFont="1" applyFill="1" applyBorder="1" applyAlignment="1" applyProtection="1">
      <alignment vertical="center" wrapText="1"/>
    </xf>
    <xf numFmtId="0" fontId="8" fillId="13" borderId="2" xfId="0" applyFont="1" applyFill="1" applyBorder="1" applyAlignment="1" applyProtection="1">
      <alignment horizontal="left" vertical="center" wrapText="1"/>
    </xf>
    <xf numFmtId="0" fontId="29" fillId="9" borderId="54" xfId="0" applyFont="1" applyFill="1" applyBorder="1" applyAlignment="1">
      <alignment horizontal="center" vertical="center"/>
    </xf>
    <xf numFmtId="0" fontId="8" fillId="10" borderId="54" xfId="0" applyFont="1" applyFill="1" applyBorder="1" applyAlignment="1">
      <alignment horizontal="center" vertical="center" wrapText="1"/>
    </xf>
    <xf numFmtId="0" fontId="29" fillId="9" borderId="54" xfId="0" applyFont="1" applyFill="1" applyBorder="1" applyAlignment="1">
      <alignment horizontal="center" vertical="center"/>
    </xf>
    <xf numFmtId="0" fontId="8" fillId="10" borderId="54" xfId="0" applyFont="1" applyFill="1" applyBorder="1" applyAlignment="1">
      <alignment horizontal="center" vertical="center" wrapText="1"/>
    </xf>
    <xf numFmtId="0" fontId="4" fillId="0" borderId="55" xfId="0" applyFont="1" applyFill="1" applyBorder="1" applyAlignment="1">
      <alignment horizontal="justify"/>
    </xf>
    <xf numFmtId="9" fontId="18" fillId="6" borderId="0" xfId="3" applyFont="1" applyFill="1" applyBorder="1" applyAlignment="1">
      <alignment horizontal="left" vertical="center"/>
    </xf>
    <xf numFmtId="9" fontId="17" fillId="14" borderId="72" xfId="3" applyFont="1" applyFill="1" applyBorder="1" applyAlignment="1">
      <alignment horizontal="left" vertical="center"/>
    </xf>
    <xf numFmtId="9" fontId="17" fillId="14" borderId="73" xfId="3" applyFont="1" applyFill="1" applyBorder="1" applyAlignment="1">
      <alignment horizontal="left" vertical="center"/>
    </xf>
    <xf numFmtId="0" fontId="17" fillId="12" borderId="54" xfId="0" applyFont="1" applyFill="1" applyBorder="1" applyAlignment="1">
      <alignment horizontal="left" vertical="center" wrapText="1"/>
    </xf>
    <xf numFmtId="0" fontId="17" fillId="12" borderId="76" xfId="0" applyFont="1" applyFill="1" applyBorder="1" applyAlignment="1">
      <alignment horizontal="center" vertical="center" wrapText="1"/>
    </xf>
    <xf numFmtId="0" fontId="17" fillId="12" borderId="77" xfId="0" applyFont="1" applyFill="1" applyBorder="1" applyAlignment="1">
      <alignment horizontal="center" vertical="center" wrapText="1"/>
    </xf>
    <xf numFmtId="0" fontId="17" fillId="12" borderId="63" xfId="0" applyFont="1" applyFill="1" applyBorder="1" applyAlignment="1">
      <alignment horizontal="center" vertical="center" wrapText="1"/>
    </xf>
    <xf numFmtId="0" fontId="17" fillId="12" borderId="79" xfId="0" applyFont="1" applyFill="1" applyBorder="1" applyAlignment="1">
      <alignment horizontal="center" vertical="center" wrapText="1"/>
    </xf>
    <xf numFmtId="0" fontId="17" fillId="12" borderId="80" xfId="0" applyFont="1" applyFill="1" applyBorder="1" applyAlignment="1">
      <alignment horizontal="center" vertical="center" wrapText="1"/>
    </xf>
    <xf numFmtId="0" fontId="17" fillId="12" borderId="67" xfId="0" applyFont="1" applyFill="1" applyBorder="1" applyAlignment="1">
      <alignment horizontal="center" vertical="center" wrapText="1"/>
    </xf>
    <xf numFmtId="0" fontId="17" fillId="12" borderId="78" xfId="0" applyFont="1" applyFill="1" applyBorder="1" applyAlignment="1">
      <alignment horizontal="center" vertical="center" wrapText="1"/>
    </xf>
    <xf numFmtId="0" fontId="17" fillId="12" borderId="81" xfId="0" applyFont="1" applyFill="1" applyBorder="1" applyAlignment="1">
      <alignment horizontal="center" vertical="center" wrapText="1"/>
    </xf>
    <xf numFmtId="0" fontId="17" fillId="12" borderId="54" xfId="0" applyFont="1" applyFill="1" applyBorder="1" applyAlignment="1">
      <alignment horizontal="center" vertical="center" wrapText="1"/>
    </xf>
    <xf numFmtId="1" fontId="17" fillId="0" borderId="54" xfId="0" applyNumberFormat="1" applyFont="1" applyFill="1" applyBorder="1" applyAlignment="1">
      <alignment horizontal="center" vertical="center"/>
    </xf>
    <xf numFmtId="0" fontId="17" fillId="0" borderId="54" xfId="0" applyFont="1" applyFill="1" applyBorder="1" applyAlignment="1">
      <alignment horizontal="center" vertical="center"/>
    </xf>
    <xf numFmtId="0" fontId="39" fillId="12" borderId="75" xfId="0" applyFont="1" applyFill="1" applyBorder="1" applyAlignment="1">
      <alignment horizontal="center" vertical="center"/>
    </xf>
    <xf numFmtId="0" fontId="39" fillId="12" borderId="50" xfId="0" applyFont="1" applyFill="1" applyBorder="1" applyAlignment="1">
      <alignment horizontal="center" vertical="center"/>
    </xf>
    <xf numFmtId="0" fontId="39" fillId="12" borderId="56" xfId="0" applyFont="1" applyFill="1" applyBorder="1" applyAlignment="1">
      <alignment horizontal="center" vertical="center"/>
    </xf>
    <xf numFmtId="0" fontId="17" fillId="6" borderId="0" xfId="0" applyFont="1" applyFill="1" applyBorder="1" applyAlignment="1">
      <alignment horizontal="center" vertical="center"/>
    </xf>
    <xf numFmtId="0" fontId="40" fillId="0" borderId="75" xfId="0" applyFont="1" applyFill="1" applyBorder="1" applyAlignment="1">
      <alignment horizontal="center" vertical="center"/>
    </xf>
    <xf numFmtId="0" fontId="40" fillId="0" borderId="50" xfId="0" applyFont="1" applyFill="1" applyBorder="1" applyAlignment="1">
      <alignment horizontal="center" vertical="center"/>
    </xf>
    <xf numFmtId="0" fontId="40" fillId="0" borderId="56" xfId="0" applyFont="1" applyFill="1" applyBorder="1" applyAlignment="1">
      <alignment horizontal="center" vertical="center"/>
    </xf>
    <xf numFmtId="0" fontId="17" fillId="19" borderId="54" xfId="0" applyFont="1" applyFill="1" applyBorder="1" applyAlignment="1">
      <alignment horizontal="center" vertical="center"/>
    </xf>
    <xf numFmtId="0" fontId="43" fillId="12" borderId="54" xfId="0" applyFont="1" applyFill="1" applyBorder="1" applyAlignment="1">
      <alignment horizontal="center" vertical="center" wrapText="1"/>
    </xf>
    <xf numFmtId="0" fontId="43" fillId="12" borderId="44" xfId="0" applyFont="1" applyFill="1" applyBorder="1" applyAlignment="1">
      <alignment horizontal="center" vertical="center" wrapText="1"/>
    </xf>
    <xf numFmtId="0" fontId="43" fillId="12" borderId="51" xfId="0" applyFont="1" applyFill="1" applyBorder="1" applyAlignment="1">
      <alignment horizontal="center" vertical="center" wrapText="1"/>
    </xf>
    <xf numFmtId="0" fontId="20" fillId="12" borderId="54" xfId="0" applyFont="1" applyFill="1" applyBorder="1" applyAlignment="1">
      <alignment horizontal="center" vertical="center" wrapText="1"/>
    </xf>
    <xf numFmtId="0" fontId="20" fillId="12" borderId="75" xfId="0" applyFont="1" applyFill="1" applyBorder="1" applyAlignment="1">
      <alignment horizontal="center" vertical="center" wrapText="1"/>
    </xf>
    <xf numFmtId="0" fontId="42" fillId="12" borderId="75" xfId="0" applyFont="1" applyFill="1" applyBorder="1" applyAlignment="1">
      <alignment horizontal="center" vertical="center" wrapText="1"/>
    </xf>
    <xf numFmtId="0" fontId="42" fillId="12" borderId="50" xfId="0" applyFont="1" applyFill="1" applyBorder="1" applyAlignment="1">
      <alignment horizontal="center" vertical="center" wrapText="1"/>
    </xf>
    <xf numFmtId="0" fontId="42" fillId="12" borderId="56" xfId="0" applyFont="1" applyFill="1" applyBorder="1" applyAlignment="1">
      <alignment horizontal="center" vertical="center" wrapText="1"/>
    </xf>
    <xf numFmtId="0" fontId="42" fillId="12" borderId="54" xfId="0" applyFont="1" applyFill="1" applyBorder="1" applyAlignment="1">
      <alignment horizontal="center" vertical="center" wrapText="1"/>
    </xf>
    <xf numFmtId="0" fontId="43" fillId="12" borderId="55" xfId="0" applyFont="1" applyFill="1" applyBorder="1" applyAlignment="1">
      <alignment horizontal="center" vertical="center" wrapText="1"/>
    </xf>
    <xf numFmtId="0" fontId="43" fillId="12" borderId="53" xfId="0" applyFont="1" applyFill="1" applyBorder="1" applyAlignment="1">
      <alignment horizontal="center" vertical="center" wrapText="1"/>
    </xf>
    <xf numFmtId="0" fontId="20" fillId="12" borderId="44" xfId="0" applyFont="1" applyFill="1" applyBorder="1" applyAlignment="1">
      <alignment horizontal="center" vertical="center" wrapText="1"/>
    </xf>
    <xf numFmtId="0" fontId="20" fillId="12" borderId="45" xfId="0" applyFont="1" applyFill="1" applyBorder="1" applyAlignment="1">
      <alignment horizontal="center" vertical="center" wrapText="1"/>
    </xf>
    <xf numFmtId="0" fontId="20" fillId="12" borderId="46" xfId="0" applyFont="1" applyFill="1" applyBorder="1" applyAlignment="1">
      <alignment horizontal="center" vertical="center" wrapText="1"/>
    </xf>
    <xf numFmtId="0" fontId="20" fillId="12" borderId="47" xfId="0" applyFont="1" applyFill="1" applyBorder="1" applyAlignment="1">
      <alignment horizontal="center" vertical="center" wrapText="1"/>
    </xf>
    <xf numFmtId="0" fontId="20" fillId="12" borderId="0" xfId="0" applyFont="1" applyFill="1" applyBorder="1" applyAlignment="1">
      <alignment horizontal="center" vertical="center" wrapText="1"/>
    </xf>
    <xf numFmtId="0" fontId="20" fillId="12" borderId="49" xfId="0" applyFont="1" applyFill="1" applyBorder="1" applyAlignment="1">
      <alignment horizontal="center" vertical="center" wrapText="1"/>
    </xf>
    <xf numFmtId="0" fontId="20" fillId="12" borderId="51" xfId="0" applyFont="1" applyFill="1" applyBorder="1" applyAlignment="1">
      <alignment horizontal="center" vertical="center" wrapText="1"/>
    </xf>
    <xf numFmtId="0" fontId="20" fillId="12" borderId="48" xfId="0" applyFont="1" applyFill="1" applyBorder="1" applyAlignment="1">
      <alignment horizontal="center" vertical="center" wrapText="1"/>
    </xf>
    <xf numFmtId="0" fontId="20" fillId="12" borderId="52" xfId="0" applyFont="1" applyFill="1" applyBorder="1" applyAlignment="1">
      <alignment horizontal="center" vertical="center" wrapText="1"/>
    </xf>
    <xf numFmtId="0" fontId="39" fillId="12" borderId="54" xfId="0" applyFont="1" applyFill="1" applyBorder="1" applyAlignment="1">
      <alignment horizontal="center" vertical="center"/>
    </xf>
    <xf numFmtId="0" fontId="39" fillId="8" borderId="92" xfId="0" applyFont="1" applyFill="1" applyBorder="1" applyAlignment="1">
      <alignment horizontal="center" vertical="center"/>
    </xf>
    <xf numFmtId="0" fontId="39" fillId="8" borderId="74" xfId="0" applyFont="1" applyFill="1" applyBorder="1" applyAlignment="1">
      <alignment horizontal="center" vertical="center"/>
    </xf>
    <xf numFmtId="0" fontId="41" fillId="12" borderId="5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33" xfId="0" applyFont="1" applyFill="1" applyBorder="1" applyAlignment="1">
      <alignment horizontal="center" vertical="center" wrapText="1"/>
    </xf>
    <xf numFmtId="0" fontId="5" fillId="5" borderId="34" xfId="0" applyFont="1" applyFill="1" applyBorder="1" applyAlignment="1">
      <alignment horizontal="center" vertical="center" wrapText="1"/>
    </xf>
    <xf numFmtId="0" fontId="5" fillId="5" borderId="35" xfId="0" applyFont="1" applyFill="1" applyBorder="1" applyAlignment="1">
      <alignment horizontal="center" vertical="center" wrapText="1"/>
    </xf>
    <xf numFmtId="0" fontId="5" fillId="5" borderId="2" xfId="0" applyFont="1" applyFill="1" applyBorder="1" applyAlignment="1">
      <alignment horizontal="center" vertical="center"/>
    </xf>
    <xf numFmtId="0" fontId="9" fillId="0" borderId="0" xfId="0" applyFont="1" applyAlignment="1">
      <alignment horizontal="center" vertical="center"/>
    </xf>
    <xf numFmtId="0" fontId="5" fillId="5" borderId="36"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42"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3" fillId="7" borderId="2" xfId="0" applyFont="1" applyFill="1" applyBorder="1" applyAlignment="1">
      <alignment horizontal="center" vertical="center"/>
    </xf>
    <xf numFmtId="0" fontId="5" fillId="5" borderId="40"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41" xfId="0" applyFont="1" applyFill="1" applyBorder="1" applyAlignment="1">
      <alignment horizontal="center" vertical="center" wrapText="1"/>
    </xf>
    <xf numFmtId="0" fontId="5" fillId="7" borderId="33" xfId="0" applyFont="1" applyFill="1" applyBorder="1" applyAlignment="1">
      <alignment horizontal="center" vertical="center" wrapText="1"/>
    </xf>
    <xf numFmtId="0" fontId="5" fillId="7" borderId="34" xfId="0" applyFont="1" applyFill="1" applyBorder="1" applyAlignment="1">
      <alignment horizontal="center" vertical="center" wrapText="1"/>
    </xf>
    <xf numFmtId="0" fontId="5" fillId="7" borderId="35"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7" borderId="28" xfId="0" applyFont="1" applyFill="1" applyBorder="1" applyAlignment="1">
      <alignment horizontal="center" vertical="center" wrapText="1"/>
    </xf>
    <xf numFmtId="0" fontId="3" fillId="7" borderId="30" xfId="0" applyFont="1" applyFill="1" applyBorder="1" applyAlignment="1">
      <alignment horizontal="center" vertical="center" wrapText="1"/>
    </xf>
    <xf numFmtId="0" fontId="3" fillId="7" borderId="29"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5" fillId="5" borderId="29"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39" xfId="0" applyFont="1" applyFill="1" applyBorder="1" applyAlignment="1">
      <alignment horizontal="center" vertical="center" wrapText="1"/>
    </xf>
    <xf numFmtId="1" fontId="11" fillId="5" borderId="36" xfId="0" applyNumberFormat="1" applyFont="1" applyFill="1" applyBorder="1" applyAlignment="1">
      <alignment horizontal="center" vertical="center" wrapText="1"/>
    </xf>
    <xf numFmtId="1" fontId="11" fillId="5" borderId="37" xfId="0" applyNumberFormat="1" applyFont="1" applyFill="1" applyBorder="1" applyAlignment="1">
      <alignment horizontal="center" vertical="center" wrapText="1"/>
    </xf>
    <xf numFmtId="1" fontId="11" fillId="5" borderId="42" xfId="0" applyNumberFormat="1" applyFont="1" applyFill="1" applyBorder="1" applyAlignment="1">
      <alignment horizontal="center" vertical="center" wrapText="1"/>
    </xf>
    <xf numFmtId="1" fontId="11" fillId="5" borderId="38" xfId="0" applyNumberFormat="1" applyFont="1" applyFill="1" applyBorder="1" applyAlignment="1">
      <alignment horizontal="center" vertical="center" wrapText="1"/>
    </xf>
    <xf numFmtId="1" fontId="11" fillId="5" borderId="0" xfId="0" applyNumberFormat="1" applyFont="1" applyFill="1" applyBorder="1" applyAlignment="1">
      <alignment horizontal="center" vertical="center" wrapText="1"/>
    </xf>
    <xf numFmtId="1" fontId="11" fillId="5" borderId="39" xfId="0" applyNumberFormat="1" applyFont="1" applyFill="1" applyBorder="1" applyAlignment="1">
      <alignment horizontal="center" vertical="center" wrapText="1"/>
    </xf>
    <xf numFmtId="1" fontId="11" fillId="5" borderId="40" xfId="0" applyNumberFormat="1" applyFont="1" applyFill="1" applyBorder="1" applyAlignment="1">
      <alignment horizontal="center" vertical="center" wrapText="1"/>
    </xf>
    <xf numFmtId="1" fontId="11" fillId="5" borderId="26" xfId="0" applyNumberFormat="1" applyFont="1" applyFill="1" applyBorder="1" applyAlignment="1">
      <alignment horizontal="center" vertical="center" wrapText="1"/>
    </xf>
    <xf numFmtId="1" fontId="11" fillId="5" borderId="41" xfId="0" applyNumberFormat="1" applyFont="1" applyFill="1" applyBorder="1" applyAlignment="1">
      <alignment horizontal="center" vertical="center" wrapText="1"/>
    </xf>
    <xf numFmtId="0" fontId="2" fillId="5" borderId="2" xfId="0" applyFont="1" applyFill="1" applyBorder="1" applyAlignment="1">
      <alignment horizontal="center" vertical="center" wrapText="1"/>
    </xf>
    <xf numFmtId="165" fontId="0" fillId="7" borderId="2" xfId="5" applyNumberFormat="1" applyFont="1" applyFill="1" applyBorder="1" applyAlignment="1">
      <alignment horizontal="center" vertical="center"/>
    </xf>
    <xf numFmtId="9" fontId="0" fillId="5" borderId="2" xfId="3" applyFont="1" applyFill="1" applyBorder="1" applyAlignment="1">
      <alignment horizontal="center" vertical="center"/>
    </xf>
    <xf numFmtId="0" fontId="5" fillId="0" borderId="2" xfId="0" applyFont="1" applyFill="1" applyBorder="1" applyAlignment="1">
      <alignment horizontal="center" vertical="center" wrapText="1"/>
    </xf>
    <xf numFmtId="9" fontId="5" fillId="0" borderId="2" xfId="0" applyNumberFormat="1" applyFont="1" applyFill="1" applyBorder="1" applyAlignment="1">
      <alignment horizontal="center" vertical="center" wrapText="1"/>
    </xf>
    <xf numFmtId="0" fontId="0" fillId="2" borderId="29"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21" xfId="0" applyFont="1" applyFill="1" applyBorder="1" applyAlignment="1">
      <alignment horizontal="center" vertical="center" wrapText="1"/>
    </xf>
    <xf numFmtId="0" fontId="3" fillId="0" borderId="0" xfId="0" applyFont="1" applyAlignment="1">
      <alignment horizontal="center" vertical="center"/>
    </xf>
    <xf numFmtId="0" fontId="0" fillId="2" borderId="3"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9"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9"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2" fillId="5" borderId="31" xfId="0" applyFont="1" applyFill="1" applyBorder="1" applyAlignment="1">
      <alignment horizontal="center" vertical="center" wrapText="1"/>
    </xf>
    <xf numFmtId="0" fontId="2" fillId="5" borderId="29" xfId="0" applyFont="1" applyFill="1" applyBorder="1" applyAlignment="1">
      <alignment horizontal="center" vertical="center" wrapText="1"/>
    </xf>
    <xf numFmtId="0" fontId="2" fillId="5" borderId="32" xfId="0" applyFont="1" applyFill="1" applyBorder="1" applyAlignment="1">
      <alignment horizontal="center" vertical="center" wrapText="1"/>
    </xf>
    <xf numFmtId="9" fontId="17" fillId="12" borderId="89" xfId="3" applyFont="1" applyFill="1" applyBorder="1" applyAlignment="1">
      <alignment horizontal="center" vertical="center"/>
    </xf>
    <xf numFmtId="9" fontId="17" fillId="12" borderId="57" xfId="3" applyFont="1" applyFill="1" applyBorder="1" applyAlignment="1">
      <alignment horizontal="center" vertical="center"/>
    </xf>
    <xf numFmtId="9" fontId="17" fillId="12" borderId="90" xfId="3" applyFont="1" applyFill="1" applyBorder="1" applyAlignment="1">
      <alignment horizontal="center" vertical="center"/>
    </xf>
    <xf numFmtId="9" fontId="20" fillId="6" borderId="0" xfId="3" applyFont="1" applyFill="1" applyBorder="1" applyAlignment="1">
      <alignment horizontal="right" vertical="center"/>
    </xf>
    <xf numFmtId="9" fontId="20" fillId="6" borderId="39" xfId="3" applyFont="1" applyFill="1" applyBorder="1" applyAlignment="1">
      <alignment horizontal="right" vertical="center"/>
    </xf>
    <xf numFmtId="1" fontId="10" fillId="12" borderId="57" xfId="0" applyNumberFormat="1" applyFont="1" applyFill="1" applyBorder="1" applyAlignment="1">
      <alignment horizontal="center" vertical="center" wrapText="1"/>
    </xf>
    <xf numFmtId="0" fontId="17" fillId="11" borderId="57" xfId="0" applyFont="1" applyFill="1" applyBorder="1" applyAlignment="1">
      <alignment horizontal="center" vertical="center" wrapText="1"/>
    </xf>
    <xf numFmtId="1" fontId="25" fillId="11" borderId="57" xfId="0" applyNumberFormat="1" applyFont="1" applyFill="1" applyBorder="1" applyAlignment="1">
      <alignment horizontal="center" vertical="center"/>
    </xf>
    <xf numFmtId="0" fontId="20" fillId="12" borderId="78" xfId="0" applyFont="1" applyFill="1" applyBorder="1" applyAlignment="1" applyProtection="1">
      <alignment horizontal="center" vertical="center" wrapText="1"/>
      <protection locked="0"/>
    </xf>
    <xf numFmtId="0" fontId="20" fillId="12" borderId="77" xfId="0" applyFont="1" applyFill="1" applyBorder="1" applyAlignment="1" applyProtection="1">
      <alignment horizontal="center" vertical="center" wrapText="1"/>
      <protection locked="0"/>
    </xf>
    <xf numFmtId="0" fontId="20" fillId="12" borderId="63" xfId="0" applyFont="1" applyFill="1" applyBorder="1" applyAlignment="1" applyProtection="1">
      <alignment horizontal="center" vertical="center" wrapText="1"/>
      <protection locked="0"/>
    </xf>
    <xf numFmtId="0" fontId="20" fillId="12" borderId="91" xfId="0" applyFont="1" applyFill="1" applyBorder="1" applyAlignment="1" applyProtection="1">
      <alignment horizontal="center" vertical="center" wrapText="1"/>
      <protection locked="0"/>
    </xf>
    <xf numFmtId="0" fontId="20" fillId="12" borderId="0" xfId="0" applyFont="1" applyFill="1" applyBorder="1" applyAlignment="1" applyProtection="1">
      <alignment horizontal="center" vertical="center" wrapText="1"/>
      <protection locked="0"/>
    </xf>
    <xf numFmtId="0" fontId="20" fillId="12" borderId="65" xfId="0" applyFont="1" applyFill="1" applyBorder="1" applyAlignment="1" applyProtection="1">
      <alignment horizontal="center" vertical="center" wrapText="1"/>
      <protection locked="0"/>
    </xf>
    <xf numFmtId="0" fontId="20" fillId="12" borderId="81" xfId="0" applyFont="1" applyFill="1" applyBorder="1" applyAlignment="1" applyProtection="1">
      <alignment horizontal="center" vertical="center" wrapText="1"/>
      <protection locked="0"/>
    </xf>
    <xf numFmtId="0" fontId="20" fillId="12" borderId="80" xfId="0" applyFont="1" applyFill="1" applyBorder="1" applyAlignment="1" applyProtection="1">
      <alignment horizontal="center" vertical="center" wrapText="1"/>
      <protection locked="0"/>
    </xf>
    <xf numFmtId="0" fontId="20" fillId="12" borderId="67" xfId="0" applyFont="1" applyFill="1" applyBorder="1" applyAlignment="1" applyProtection="1">
      <alignment horizontal="center" vertical="center" wrapText="1"/>
      <protection locked="0"/>
    </xf>
    <xf numFmtId="0" fontId="17" fillId="12" borderId="57" xfId="0" applyFont="1" applyFill="1" applyBorder="1" applyAlignment="1">
      <alignment horizontal="center" vertical="center" textRotation="90" wrapText="1"/>
    </xf>
    <xf numFmtId="9" fontId="17" fillId="12" borderId="57" xfId="3" applyFont="1" applyFill="1" applyBorder="1" applyAlignment="1">
      <alignment horizontal="center" vertical="center" textRotation="90" wrapText="1"/>
    </xf>
    <xf numFmtId="0" fontId="17" fillId="12" borderId="57" xfId="0" applyFont="1" applyFill="1" applyBorder="1" applyAlignment="1">
      <alignment horizontal="center" vertical="center" wrapText="1"/>
    </xf>
    <xf numFmtId="1" fontId="25" fillId="12" borderId="57" xfId="0" applyNumberFormat="1" applyFont="1" applyFill="1" applyBorder="1" applyAlignment="1">
      <alignment horizontal="center" vertical="center"/>
    </xf>
    <xf numFmtId="0" fontId="17" fillId="6" borderId="57" xfId="0" applyFont="1" applyFill="1" applyBorder="1" applyAlignment="1">
      <alignment horizontal="center" vertical="center" textRotation="90" wrapText="1"/>
    </xf>
    <xf numFmtId="167" fontId="17" fillId="12" borderId="57" xfId="0" applyNumberFormat="1" applyFont="1" applyFill="1" applyBorder="1" applyAlignment="1">
      <alignment horizontal="center" vertical="center" textRotation="90" wrapText="1"/>
    </xf>
    <xf numFmtId="0" fontId="20" fillId="12" borderId="78" xfId="0" applyFont="1" applyFill="1" applyBorder="1" applyAlignment="1">
      <alignment horizontal="center" vertical="center" wrapText="1"/>
    </xf>
    <xf numFmtId="0" fontId="20" fillId="12" borderId="77" xfId="0" applyFont="1" applyFill="1" applyBorder="1" applyAlignment="1">
      <alignment horizontal="center" vertical="center" wrapText="1"/>
    </xf>
    <xf numFmtId="0" fontId="20" fillId="12" borderId="63" xfId="0" applyFont="1" applyFill="1" applyBorder="1" applyAlignment="1">
      <alignment horizontal="center" vertical="center" wrapText="1"/>
    </xf>
    <xf numFmtId="0" fontId="20" fillId="12" borderId="81" xfId="0" applyFont="1" applyFill="1" applyBorder="1" applyAlignment="1">
      <alignment horizontal="center" vertical="center" wrapText="1"/>
    </xf>
    <xf numFmtId="0" fontId="20" fillId="12" borderId="80" xfId="0" applyFont="1" applyFill="1" applyBorder="1" applyAlignment="1">
      <alignment horizontal="center" vertical="center" wrapText="1"/>
    </xf>
    <xf numFmtId="0" fontId="20" fillId="12" borderId="67" xfId="0" applyFont="1" applyFill="1" applyBorder="1" applyAlignment="1">
      <alignment horizontal="center" vertical="center" wrapText="1"/>
    </xf>
    <xf numFmtId="0" fontId="10" fillId="11" borderId="57" xfId="0" applyFont="1" applyFill="1" applyBorder="1" applyAlignment="1">
      <alignment horizontal="center" vertical="center"/>
    </xf>
    <xf numFmtId="0" fontId="29" fillId="12" borderId="57" xfId="0" applyFont="1" applyFill="1" applyBorder="1" applyAlignment="1">
      <alignment horizontal="center" vertical="center" wrapText="1"/>
    </xf>
    <xf numFmtId="10" fontId="19" fillId="12" borderId="57" xfId="4" applyNumberFormat="1" applyFont="1" applyFill="1" applyBorder="1" applyAlignment="1">
      <alignment horizontal="center" vertical="center"/>
    </xf>
    <xf numFmtId="0" fontId="20" fillId="12" borderId="57" xfId="0" applyFont="1" applyFill="1" applyBorder="1" applyAlignment="1">
      <alignment horizontal="center" vertical="center" wrapText="1"/>
    </xf>
    <xf numFmtId="0" fontId="20" fillId="12" borderId="64" xfId="0" applyFont="1" applyFill="1" applyBorder="1" applyAlignment="1">
      <alignment horizontal="center" vertical="center" wrapText="1"/>
    </xf>
    <xf numFmtId="0" fontId="20" fillId="12" borderId="66" xfId="0" applyFont="1" applyFill="1" applyBorder="1" applyAlignment="1">
      <alignment horizontal="center" vertical="center" wrapText="1"/>
    </xf>
    <xf numFmtId="0" fontId="20" fillId="12" borderId="68" xfId="0" applyFont="1" applyFill="1" applyBorder="1" applyAlignment="1">
      <alignment horizontal="center" vertical="center" wrapText="1"/>
    </xf>
    <xf numFmtId="0" fontId="29" fillId="12" borderId="87" xfId="0" applyFont="1" applyFill="1" applyBorder="1" applyAlignment="1">
      <alignment horizontal="center" vertical="center" wrapText="1"/>
    </xf>
    <xf numFmtId="0" fontId="29" fillId="12" borderId="98" xfId="0" applyFont="1" applyFill="1" applyBorder="1" applyAlignment="1">
      <alignment horizontal="center" vertical="center" wrapText="1"/>
    </xf>
    <xf numFmtId="0" fontId="29" fillId="12" borderId="69" xfId="0" applyFont="1" applyFill="1" applyBorder="1" applyAlignment="1">
      <alignment horizontal="center" vertical="center" wrapText="1"/>
    </xf>
    <xf numFmtId="0" fontId="29" fillId="9" borderId="47" xfId="0" applyFont="1" applyFill="1" applyBorder="1" applyAlignment="1">
      <alignment horizontal="right" vertical="center" wrapText="1"/>
    </xf>
    <xf numFmtId="0" fontId="29" fillId="9" borderId="49" xfId="0" applyFont="1" applyFill="1" applyBorder="1" applyAlignment="1">
      <alignment horizontal="right" vertical="center" wrapText="1"/>
    </xf>
    <xf numFmtId="0" fontId="29" fillId="9" borderId="0" xfId="0" applyFont="1" applyFill="1" applyBorder="1" applyAlignment="1">
      <alignment horizontal="right" vertical="center"/>
    </xf>
    <xf numFmtId="0" fontId="29" fillId="9" borderId="49" xfId="0" applyFont="1" applyFill="1" applyBorder="1" applyAlignment="1">
      <alignment horizontal="right" vertical="center"/>
    </xf>
    <xf numFmtId="0" fontId="24" fillId="8" borderId="44" xfId="0" applyFont="1" applyFill="1" applyBorder="1" applyAlignment="1">
      <alignment horizontal="center" vertical="center"/>
    </xf>
    <xf numFmtId="0" fontId="24" fillId="8" borderId="45" xfId="0" applyFont="1" applyFill="1" applyBorder="1" applyAlignment="1">
      <alignment horizontal="center" vertical="center"/>
    </xf>
    <xf numFmtId="0" fontId="24" fillId="8" borderId="46" xfId="0" applyFont="1" applyFill="1" applyBorder="1" applyAlignment="1">
      <alignment horizontal="center" vertical="center"/>
    </xf>
    <xf numFmtId="0" fontId="29" fillId="9" borderId="53" xfId="0" applyFont="1" applyFill="1" applyBorder="1" applyAlignment="1">
      <alignment horizontal="center" vertical="center"/>
    </xf>
    <xf numFmtId="0" fontId="29" fillId="9" borderId="54" xfId="0" applyFont="1" applyFill="1" applyBorder="1" applyAlignment="1">
      <alignment horizontal="center" vertical="center"/>
    </xf>
    <xf numFmtId="0" fontId="29" fillId="9" borderId="53" xfId="0" applyFont="1" applyFill="1" applyBorder="1" applyAlignment="1">
      <alignment horizontal="center" vertical="center" wrapText="1"/>
    </xf>
    <xf numFmtId="0" fontId="29" fillId="10" borderId="54" xfId="0" applyFont="1" applyFill="1" applyBorder="1" applyAlignment="1">
      <alignment horizontal="center" vertical="center" wrapText="1"/>
    </xf>
    <xf numFmtId="0" fontId="8" fillId="10" borderId="54" xfId="0" applyFont="1" applyFill="1" applyBorder="1" applyAlignment="1">
      <alignment horizontal="center" vertical="center" wrapText="1"/>
    </xf>
    <xf numFmtId="2" fontId="8" fillId="0" borderId="54" xfId="2" quotePrefix="1" applyNumberFormat="1" applyFont="1" applyFill="1" applyBorder="1" applyAlignment="1">
      <alignment horizontal="center" vertical="center" wrapText="1"/>
    </xf>
    <xf numFmtId="0" fontId="10" fillId="12" borderId="54" xfId="0" applyFont="1" applyFill="1" applyBorder="1" applyAlignment="1" applyProtection="1">
      <alignment horizontal="center" vertical="center"/>
      <protection locked="0"/>
    </xf>
    <xf numFmtId="0" fontId="18" fillId="12" borderId="54" xfId="0" applyFont="1" applyFill="1" applyBorder="1" applyAlignment="1">
      <alignment horizontal="center" vertical="center" wrapText="1"/>
    </xf>
    <xf numFmtId="0" fontId="18" fillId="12" borderId="55" xfId="0" applyFont="1" applyFill="1" applyBorder="1" applyAlignment="1">
      <alignment horizontal="center" vertical="center" wrapText="1"/>
    </xf>
    <xf numFmtId="0" fontId="17" fillId="12" borderId="50" xfId="0" applyFont="1" applyFill="1" applyBorder="1" applyAlignment="1">
      <alignment horizontal="center" vertical="center"/>
    </xf>
    <xf numFmtId="0" fontId="17" fillId="12" borderId="44" xfId="0" applyFont="1" applyFill="1" applyBorder="1" applyAlignment="1">
      <alignment horizontal="center" vertical="center"/>
    </xf>
    <xf numFmtId="0" fontId="17" fillId="12" borderId="45" xfId="0" applyFont="1" applyFill="1" applyBorder="1" applyAlignment="1">
      <alignment horizontal="center" vertical="center"/>
    </xf>
    <xf numFmtId="0" fontId="17" fillId="12" borderId="47" xfId="0" applyFont="1" applyFill="1" applyBorder="1" applyAlignment="1">
      <alignment horizontal="center" vertical="center"/>
    </xf>
    <xf numFmtId="0" fontId="17" fillId="12" borderId="0" xfId="0" applyFont="1" applyFill="1" applyBorder="1" applyAlignment="1">
      <alignment horizontal="center" vertical="center"/>
    </xf>
    <xf numFmtId="0" fontId="17" fillId="12" borderId="51" xfId="0" applyFont="1" applyFill="1" applyBorder="1" applyAlignment="1">
      <alignment horizontal="center" vertical="center"/>
    </xf>
    <xf numFmtId="0" fontId="17" fillId="12" borderId="48" xfId="0" applyFont="1" applyFill="1" applyBorder="1" applyAlignment="1">
      <alignment horizontal="center" vertical="center"/>
    </xf>
    <xf numFmtId="0" fontId="17" fillId="12" borderId="53" xfId="0" applyFont="1" applyFill="1" applyBorder="1" applyAlignment="1">
      <alignment horizontal="center" vertical="center"/>
    </xf>
    <xf numFmtId="2" fontId="8" fillId="2" borderId="33" xfId="2" quotePrefix="1" applyNumberFormat="1" applyFont="1" applyFill="1" applyBorder="1" applyAlignment="1">
      <alignment horizontal="center" vertical="center" wrapText="1"/>
    </xf>
    <xf numFmtId="2" fontId="8" fillId="2" borderId="34" xfId="2" quotePrefix="1" applyNumberFormat="1" applyFont="1" applyFill="1" applyBorder="1" applyAlignment="1">
      <alignment horizontal="center" vertical="center" wrapText="1"/>
    </xf>
    <xf numFmtId="2" fontId="8" fillId="2" borderId="35" xfId="2" quotePrefix="1" applyNumberFormat="1" applyFont="1" applyFill="1" applyBorder="1" applyAlignment="1">
      <alignment horizontal="center" vertical="center" wrapText="1"/>
    </xf>
    <xf numFmtId="2" fontId="8" fillId="2" borderId="40" xfId="2" quotePrefix="1" applyNumberFormat="1" applyFont="1" applyFill="1" applyBorder="1" applyAlignment="1">
      <alignment horizontal="center" vertical="center" wrapText="1"/>
    </xf>
    <xf numFmtId="2" fontId="8" fillId="2" borderId="26" xfId="2" quotePrefix="1" applyNumberFormat="1" applyFont="1" applyFill="1" applyBorder="1" applyAlignment="1">
      <alignment horizontal="center" vertical="center" wrapText="1"/>
    </xf>
    <xf numFmtId="2" fontId="8" fillId="2" borderId="41" xfId="2" quotePrefix="1" applyNumberFormat="1" applyFont="1" applyFill="1" applyBorder="1" applyAlignment="1">
      <alignment horizontal="center" vertical="center" wrapText="1"/>
    </xf>
    <xf numFmtId="0" fontId="49" fillId="0" borderId="27" xfId="0" applyFont="1" applyBorder="1" applyAlignment="1">
      <alignment horizontal="justify" vertical="center" wrapText="1"/>
    </xf>
    <xf numFmtId="0" fontId="49" fillId="0" borderId="43" xfId="0" applyFont="1" applyBorder="1" applyAlignment="1">
      <alignment horizontal="justify" vertical="center" wrapText="1"/>
    </xf>
    <xf numFmtId="0" fontId="50" fillId="0" borderId="27" xfId="0" applyFont="1" applyBorder="1" applyAlignment="1">
      <alignment horizontal="justify" vertical="center" wrapText="1"/>
    </xf>
    <xf numFmtId="0" fontId="50" fillId="0" borderId="43" xfId="0" applyFont="1" applyBorder="1" applyAlignment="1">
      <alignment horizontal="justify" vertical="center" wrapText="1"/>
    </xf>
    <xf numFmtId="0" fontId="50" fillId="0" borderId="27" xfId="0" applyFont="1" applyBorder="1" applyAlignment="1">
      <alignment horizontal="center" vertical="center" wrapText="1"/>
    </xf>
    <xf numFmtId="0" fontId="50" fillId="0" borderId="62" xfId="0" applyFont="1" applyBorder="1" applyAlignment="1">
      <alignment horizontal="center" vertical="center" wrapText="1"/>
    </xf>
    <xf numFmtId="0" fontId="50" fillId="0" borderId="43" xfId="0" applyFont="1" applyBorder="1" applyAlignment="1">
      <alignment horizontal="center" vertical="center" wrapText="1"/>
    </xf>
    <xf numFmtId="0" fontId="49" fillId="0" borderId="62" xfId="0" applyFont="1" applyBorder="1" applyAlignment="1">
      <alignment horizontal="justify" vertical="center" wrapText="1"/>
    </xf>
    <xf numFmtId="0" fontId="50" fillId="0" borderId="62" xfId="0" applyFont="1" applyBorder="1" applyAlignment="1">
      <alignment horizontal="justify" vertical="center" wrapText="1"/>
    </xf>
    <xf numFmtId="0" fontId="49" fillId="17" borderId="27" xfId="0" applyFont="1" applyFill="1" applyBorder="1" applyAlignment="1">
      <alignment horizontal="justify" vertical="center" wrapText="1"/>
    </xf>
    <xf numFmtId="0" fontId="49" fillId="17" borderId="62" xfId="0" applyFont="1" applyFill="1" applyBorder="1" applyAlignment="1">
      <alignment horizontal="justify" vertical="center" wrapText="1"/>
    </xf>
    <xf numFmtId="0" fontId="49" fillId="17" borderId="43" xfId="0" applyFont="1" applyFill="1" applyBorder="1" applyAlignment="1">
      <alignment horizontal="justify" vertical="center" wrapText="1"/>
    </xf>
    <xf numFmtId="0" fontId="50" fillId="17" borderId="27" xfId="0" applyFont="1" applyFill="1" applyBorder="1" applyAlignment="1">
      <alignment horizontal="justify" vertical="center" wrapText="1"/>
    </xf>
    <xf numFmtId="0" fontId="50" fillId="17" borderId="62" xfId="0" applyFont="1" applyFill="1" applyBorder="1" applyAlignment="1">
      <alignment horizontal="justify" vertical="center" wrapText="1"/>
    </xf>
    <xf numFmtId="0" fontId="50" fillId="17" borderId="43" xfId="0" applyFont="1" applyFill="1" applyBorder="1" applyAlignment="1">
      <alignment horizontal="justify" vertical="center" wrapText="1"/>
    </xf>
    <xf numFmtId="0" fontId="49" fillId="16" borderId="33" xfId="0" applyFont="1" applyFill="1" applyBorder="1" applyAlignment="1">
      <alignment horizontal="center" vertical="center" wrapText="1"/>
    </xf>
    <xf numFmtId="0" fontId="49" fillId="16" borderId="34" xfId="0" applyFont="1" applyFill="1" applyBorder="1" applyAlignment="1">
      <alignment horizontal="center" vertical="center" wrapText="1"/>
    </xf>
    <xf numFmtId="0" fontId="49" fillId="16" borderId="35" xfId="0" applyFont="1" applyFill="1" applyBorder="1" applyAlignment="1">
      <alignment horizontal="center" vertical="center" wrapText="1"/>
    </xf>
    <xf numFmtId="0" fontId="56" fillId="0" borderId="97" xfId="0" applyFont="1" applyBorder="1" applyAlignment="1">
      <alignment vertical="center" wrapText="1"/>
    </xf>
    <xf numFmtId="0" fontId="56" fillId="0" borderId="96" xfId="0" applyFont="1" applyBorder="1" applyAlignment="1">
      <alignment vertical="center" wrapText="1"/>
    </xf>
    <xf numFmtId="0" fontId="56" fillId="0" borderId="95" xfId="0" applyFont="1" applyBorder="1" applyAlignment="1">
      <alignment vertical="center" wrapText="1"/>
    </xf>
    <xf numFmtId="0" fontId="58" fillId="0" borderId="97" xfId="0" applyFont="1" applyBorder="1" applyAlignment="1">
      <alignment horizontal="justify" vertical="center" wrapText="1"/>
    </xf>
    <xf numFmtId="0" fontId="58" fillId="0" borderId="96" xfId="0" applyFont="1" applyBorder="1" applyAlignment="1">
      <alignment horizontal="justify" vertical="center" wrapText="1"/>
    </xf>
    <xf numFmtId="0" fontId="58" fillId="0" borderId="95" xfId="0" applyFont="1" applyBorder="1" applyAlignment="1">
      <alignment horizontal="justify" vertical="center" wrapText="1"/>
    </xf>
    <xf numFmtId="0" fontId="58" fillId="0" borderId="97" xfId="0" applyFont="1" applyBorder="1" applyAlignment="1">
      <alignment vertical="center" wrapText="1"/>
    </xf>
    <xf numFmtId="0" fontId="58" fillId="0" borderId="96" xfId="0" applyFont="1" applyBorder="1" applyAlignment="1">
      <alignment vertical="center" wrapText="1"/>
    </xf>
    <xf numFmtId="0" fontId="58" fillId="0" borderId="95" xfId="0" applyFont="1" applyBorder="1" applyAlignment="1">
      <alignment vertical="center" wrapText="1"/>
    </xf>
    <xf numFmtId="0" fontId="57" fillId="0" borderId="97" xfId="0" applyFont="1" applyBorder="1" applyAlignment="1">
      <alignment horizontal="justify" vertical="center" wrapText="1"/>
    </xf>
    <xf numFmtId="0" fontId="57" fillId="0" borderId="96" xfId="0" applyFont="1" applyBorder="1" applyAlignment="1">
      <alignment horizontal="justify" vertical="center" wrapText="1"/>
    </xf>
    <xf numFmtId="0" fontId="57" fillId="0" borderId="95" xfId="0" applyFont="1" applyBorder="1" applyAlignment="1">
      <alignment horizontal="justify" vertical="center" wrapText="1"/>
    </xf>
    <xf numFmtId="0" fontId="10" fillId="13" borderId="2" xfId="0" applyFont="1" applyFill="1" applyBorder="1" applyAlignment="1" applyProtection="1">
      <alignment horizontal="center" vertical="center"/>
      <protection locked="0"/>
    </xf>
    <xf numFmtId="0" fontId="18" fillId="20" borderId="99" xfId="0" applyFont="1" applyFill="1" applyBorder="1" applyAlignment="1">
      <alignment horizontal="center" vertical="center" wrapText="1"/>
    </xf>
    <xf numFmtId="0" fontId="18" fillId="20" borderId="100" xfId="0" applyFont="1" applyFill="1" applyBorder="1" applyAlignment="1">
      <alignment horizontal="center" vertical="center" wrapText="1"/>
    </xf>
    <xf numFmtId="0" fontId="18" fillId="20" borderId="101" xfId="0" applyFont="1" applyFill="1" applyBorder="1" applyAlignment="1">
      <alignment horizontal="center" vertical="center" wrapText="1"/>
    </xf>
    <xf numFmtId="0" fontId="18" fillId="20" borderId="102" xfId="0" applyFont="1" applyFill="1" applyBorder="1" applyAlignment="1">
      <alignment horizontal="center" vertical="center" wrapText="1"/>
    </xf>
    <xf numFmtId="0" fontId="18" fillId="20" borderId="1" xfId="0" applyFont="1" applyFill="1" applyBorder="1" applyAlignment="1">
      <alignment horizontal="center" vertical="center" wrapText="1"/>
    </xf>
    <xf numFmtId="0" fontId="18" fillId="20" borderId="103" xfId="0" applyFont="1" applyFill="1" applyBorder="1" applyAlignment="1">
      <alignment horizontal="center" vertical="center" wrapText="1"/>
    </xf>
    <xf numFmtId="0" fontId="18" fillId="20" borderId="104" xfId="0" applyFont="1" applyFill="1" applyBorder="1" applyAlignment="1">
      <alignment horizontal="center" vertical="center" wrapText="1"/>
    </xf>
    <xf numFmtId="0" fontId="18" fillId="20" borderId="105" xfId="0" applyFont="1" applyFill="1" applyBorder="1" applyAlignment="1">
      <alignment horizontal="center" vertical="center" wrapText="1"/>
    </xf>
    <xf numFmtId="0" fontId="18" fillId="20" borderId="106" xfId="0" applyFont="1" applyFill="1" applyBorder="1" applyAlignment="1">
      <alignment horizontal="center" vertical="center" wrapText="1"/>
    </xf>
    <xf numFmtId="0" fontId="18" fillId="20" borderId="36" xfId="0" applyFont="1" applyFill="1" applyBorder="1" applyAlignment="1">
      <alignment horizontal="center" vertical="center" wrapText="1"/>
    </xf>
    <xf numFmtId="0" fontId="18" fillId="20" borderId="42" xfId="0" applyFont="1" applyFill="1" applyBorder="1" applyAlignment="1">
      <alignment horizontal="center" vertical="center" wrapText="1"/>
    </xf>
    <xf numFmtId="0" fontId="18" fillId="20" borderId="40" xfId="0" applyFont="1" applyFill="1" applyBorder="1" applyAlignment="1">
      <alignment horizontal="center" vertical="center" wrapText="1"/>
    </xf>
    <xf numFmtId="0" fontId="18" fillId="20" borderId="41" xfId="0" applyFont="1" applyFill="1" applyBorder="1" applyAlignment="1">
      <alignment horizontal="center" vertical="center" wrapText="1"/>
    </xf>
    <xf numFmtId="0" fontId="17" fillId="20" borderId="36" xfId="0" applyFont="1" applyFill="1" applyBorder="1" applyAlignment="1">
      <alignment horizontal="center" vertical="center"/>
    </xf>
    <xf numFmtId="0" fontId="17" fillId="20" borderId="37" xfId="0" applyFont="1" applyFill="1" applyBorder="1" applyAlignment="1">
      <alignment horizontal="center" vertical="center"/>
    </xf>
    <xf numFmtId="0" fontId="17" fillId="20" borderId="38" xfId="0" applyFont="1" applyFill="1" applyBorder="1" applyAlignment="1">
      <alignment horizontal="center" vertical="center"/>
    </xf>
    <xf numFmtId="0" fontId="17" fillId="20" borderId="0" xfId="0" applyFont="1" applyFill="1" applyBorder="1" applyAlignment="1">
      <alignment horizontal="center" vertical="center"/>
    </xf>
    <xf numFmtId="0" fontId="17" fillId="20" borderId="40" xfId="0" applyFont="1" applyFill="1" applyBorder="1" applyAlignment="1">
      <alignment horizontal="center" vertical="center"/>
    </xf>
    <xf numFmtId="0" fontId="17" fillId="20" borderId="26" xfId="0" applyFont="1" applyFill="1" applyBorder="1" applyAlignment="1">
      <alignment horizontal="center" vertical="center"/>
    </xf>
    <xf numFmtId="0" fontId="18" fillId="20" borderId="37" xfId="0" applyFont="1" applyFill="1" applyBorder="1" applyAlignment="1">
      <alignment horizontal="center" vertical="center" wrapText="1"/>
    </xf>
    <xf numFmtId="0" fontId="18" fillId="20" borderId="0" xfId="0" applyFont="1" applyFill="1" applyBorder="1" applyAlignment="1">
      <alignment horizontal="center" vertical="center" wrapText="1"/>
    </xf>
    <xf numFmtId="0" fontId="18" fillId="20" borderId="39" xfId="0" applyFont="1" applyFill="1" applyBorder="1" applyAlignment="1">
      <alignment horizontal="center" vertical="center" wrapText="1"/>
    </xf>
    <xf numFmtId="0" fontId="18" fillId="20" borderId="26" xfId="0" applyFont="1" applyFill="1" applyBorder="1" applyAlignment="1">
      <alignment horizontal="center" vertical="center" wrapText="1"/>
    </xf>
    <xf numFmtId="0" fontId="17" fillId="20" borderId="2" xfId="0" applyFont="1" applyFill="1" applyBorder="1" applyAlignment="1">
      <alignment horizontal="center" vertical="center" wrapText="1"/>
    </xf>
    <xf numFmtId="2" fontId="8" fillId="13" borderId="33" xfId="2" quotePrefix="1" applyNumberFormat="1" applyFont="1" applyFill="1" applyBorder="1" applyAlignment="1">
      <alignment horizontal="center" vertical="center" wrapText="1"/>
    </xf>
    <xf numFmtId="2" fontId="8" fillId="13" borderId="34" xfId="2" quotePrefix="1" applyNumberFormat="1" applyFont="1" applyFill="1" applyBorder="1" applyAlignment="1">
      <alignment horizontal="center" vertical="center" wrapText="1"/>
    </xf>
    <xf numFmtId="2" fontId="8" fillId="13" borderId="35" xfId="2" quotePrefix="1" applyNumberFormat="1" applyFont="1" applyFill="1" applyBorder="1" applyAlignment="1">
      <alignment horizontal="center" vertical="center" wrapText="1"/>
    </xf>
    <xf numFmtId="0" fontId="17" fillId="20" borderId="2" xfId="0" applyFont="1" applyFill="1" applyBorder="1" applyAlignment="1">
      <alignment horizontal="center" vertical="center"/>
    </xf>
    <xf numFmtId="0" fontId="17" fillId="20" borderId="43" xfId="0" applyFont="1" applyFill="1" applyBorder="1" applyAlignment="1">
      <alignment horizontal="center" vertical="center"/>
    </xf>
  </cellXfs>
  <cellStyles count="7">
    <cellStyle name="Collegamento ipertestuale" xfId="1" builtinId="8"/>
    <cellStyle name="Migliaia" xfId="2" builtinId="3"/>
    <cellStyle name="Migliaia [0]" xfId="6" builtinId="6"/>
    <cellStyle name="Normale" xfId="0" builtinId="0"/>
    <cellStyle name="Percentuale" xfId="3" builtinId="5"/>
    <cellStyle name="Percentuale 2" xfId="4" xr:uid="{00000000-0005-0000-0000-000005000000}"/>
    <cellStyle name="Valuta" xfId="5" builtinId="4"/>
  </cellStyles>
  <dxfs count="359">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theme" Target="theme/theme1.xml"/><Relationship Id="rId8" Type="http://schemas.openxmlformats.org/officeDocument/2006/relationships/worksheet" Target="worksheets/sheet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Performance 2019</a:t>
            </a:r>
          </a:p>
        </c:rich>
      </c:tx>
      <c:overlay val="0"/>
    </c:title>
    <c:autoTitleDeleted val="0"/>
    <c:view3D>
      <c:rotX val="15"/>
      <c:rotY val="20"/>
      <c:rAngAx val="1"/>
    </c:view3D>
    <c:floor>
      <c:thickness val="0"/>
    </c:floor>
    <c:sideWall>
      <c:thickness val="0"/>
    </c:sideWall>
    <c:backWall>
      <c:thickness val="0"/>
    </c:backWall>
    <c:plotArea>
      <c:layout/>
      <c:bar3DChart>
        <c:barDir val="col"/>
        <c:grouping val="stacked"/>
        <c:varyColors val="0"/>
        <c:ser>
          <c:idx val="0"/>
          <c:order val="0"/>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Grafici!$A$1:$J$1</c:f>
              <c:strCache>
                <c:ptCount val="10"/>
                <c:pt idx="0">
                  <c:v>Nunzio Liberti</c:v>
                </c:pt>
                <c:pt idx="1">
                  <c:v>0</c:v>
                </c:pt>
                <c:pt idx="2">
                  <c:v>0</c:v>
                </c:pt>
                <c:pt idx="3">
                  <c:v>0</c:v>
                </c:pt>
                <c:pt idx="4">
                  <c:v>0</c:v>
                </c:pt>
                <c:pt idx="5">
                  <c:v>0</c:v>
                </c:pt>
                <c:pt idx="6">
                  <c:v>0</c:v>
                </c:pt>
                <c:pt idx="7">
                  <c:v>0</c:v>
                </c:pt>
                <c:pt idx="8">
                  <c:v>0</c:v>
                </c:pt>
                <c:pt idx="9">
                  <c:v>0</c:v>
                </c:pt>
              </c:strCache>
            </c:strRef>
          </c:cat>
          <c:val>
            <c:numRef>
              <c:f>Grafici!$A$1:$J$1</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A479-4125-A7FE-87E415B77E23}"/>
            </c:ext>
          </c:extLst>
        </c:ser>
        <c:ser>
          <c:idx val="1"/>
          <c:order val="1"/>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Grafici!$A$1:$J$1</c:f>
              <c:strCache>
                <c:ptCount val="10"/>
                <c:pt idx="0">
                  <c:v>Nunzio Liberti</c:v>
                </c:pt>
                <c:pt idx="1">
                  <c:v>0</c:v>
                </c:pt>
                <c:pt idx="2">
                  <c:v>0</c:v>
                </c:pt>
                <c:pt idx="3">
                  <c:v>0</c:v>
                </c:pt>
                <c:pt idx="4">
                  <c:v>0</c:v>
                </c:pt>
                <c:pt idx="5">
                  <c:v>0</c:v>
                </c:pt>
                <c:pt idx="6">
                  <c:v>0</c:v>
                </c:pt>
                <c:pt idx="7">
                  <c:v>0</c:v>
                </c:pt>
                <c:pt idx="8">
                  <c:v>0</c:v>
                </c:pt>
                <c:pt idx="9">
                  <c:v>0</c:v>
                </c:pt>
              </c:strCache>
            </c:strRef>
          </c:cat>
          <c:val>
            <c:numRef>
              <c:f>Grafici!$A$2:$J$2</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A479-4125-A7FE-87E415B77E23}"/>
            </c:ext>
          </c:extLst>
        </c:ser>
        <c:dLbls>
          <c:showLegendKey val="0"/>
          <c:showVal val="1"/>
          <c:showCatName val="0"/>
          <c:showSerName val="0"/>
          <c:showPercent val="0"/>
          <c:showBubbleSize val="0"/>
        </c:dLbls>
        <c:gapWidth val="95"/>
        <c:gapDepth val="95"/>
        <c:shape val="box"/>
        <c:axId val="205054720"/>
        <c:axId val="205056256"/>
        <c:axId val="0"/>
      </c:bar3DChart>
      <c:catAx>
        <c:axId val="205054720"/>
        <c:scaling>
          <c:orientation val="minMax"/>
        </c:scaling>
        <c:delete val="0"/>
        <c:axPos val="b"/>
        <c:numFmt formatCode="General" sourceLinked="1"/>
        <c:majorTickMark val="none"/>
        <c:minorTickMark val="none"/>
        <c:tickLblPos val="nextTo"/>
        <c:crossAx val="205056256"/>
        <c:crosses val="autoZero"/>
        <c:auto val="1"/>
        <c:lblAlgn val="ctr"/>
        <c:lblOffset val="100"/>
        <c:noMultiLvlLbl val="0"/>
      </c:catAx>
      <c:valAx>
        <c:axId val="205056256"/>
        <c:scaling>
          <c:orientation val="minMax"/>
        </c:scaling>
        <c:delete val="1"/>
        <c:axPos val="l"/>
        <c:numFmt formatCode="General" sourceLinked="1"/>
        <c:majorTickMark val="none"/>
        <c:minorTickMark val="none"/>
        <c:tickLblPos val="nextTo"/>
        <c:crossAx val="205054720"/>
        <c:crosses val="autoZero"/>
        <c:crossBetween val="between"/>
      </c:valAx>
    </c:plotArea>
    <c:plotVisOnly val="1"/>
    <c:dispBlanksAs val="gap"/>
    <c:showDLblsOverMax val="0"/>
  </c:chart>
  <c:printSettings>
    <c:headerFooter/>
    <c:pageMargins b="0.75" l="0.7" r="0.7" t="0.75" header="0.3" footer="0.3"/>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323850</xdr:colOff>
      <xdr:row>21</xdr:row>
      <xdr:rowOff>123826</xdr:rowOff>
    </xdr:to>
    <xdr:graphicFrame macro="">
      <xdr:nvGraphicFramePr>
        <xdr:cNvPr id="3" name="Grafico 2">
          <a:extLst>
            <a:ext uri="{FF2B5EF4-FFF2-40B4-BE49-F238E27FC236}">
              <a16:creationId xmlns:a16="http://schemas.microsoft.com/office/drawing/2014/main" id="{00000000-0008-0000-1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11</xdr:row>
      <xdr:rowOff>0</xdr:rowOff>
    </xdr:from>
    <xdr:to>
      <xdr:col>2</xdr:col>
      <xdr:colOff>104775</xdr:colOff>
      <xdr:row>11</xdr:row>
      <xdr:rowOff>104775</xdr:rowOff>
    </xdr:to>
    <xdr:pic>
      <xdr:nvPicPr>
        <xdr:cNvPr id="2" name="Immagine 1" descr="*">
          <a:extLst>
            <a:ext uri="{FF2B5EF4-FFF2-40B4-BE49-F238E27FC236}">
              <a16:creationId xmlns:a16="http://schemas.microsoft.com/office/drawing/2014/main" id="{00000000-0008-0000-1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09156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xdr:row>
      <xdr:rowOff>0</xdr:rowOff>
    </xdr:from>
    <xdr:to>
      <xdr:col>2</xdr:col>
      <xdr:colOff>104775</xdr:colOff>
      <xdr:row>12</xdr:row>
      <xdr:rowOff>104775</xdr:rowOff>
    </xdr:to>
    <xdr:pic>
      <xdr:nvPicPr>
        <xdr:cNvPr id="3" name="Immagine 2" descr="*">
          <a:extLst>
            <a:ext uri="{FF2B5EF4-FFF2-40B4-BE49-F238E27FC236}">
              <a16:creationId xmlns:a16="http://schemas.microsoft.com/office/drawing/2014/main" id="{00000000-0008-0000-1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11061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13</xdr:row>
      <xdr:rowOff>0</xdr:rowOff>
    </xdr:from>
    <xdr:to>
      <xdr:col>2</xdr:col>
      <xdr:colOff>104775</xdr:colOff>
      <xdr:row>13</xdr:row>
      <xdr:rowOff>104775</xdr:rowOff>
    </xdr:to>
    <xdr:pic>
      <xdr:nvPicPr>
        <xdr:cNvPr id="4" name="Immagine 3" descr="*">
          <a:extLst>
            <a:ext uri="{FF2B5EF4-FFF2-40B4-BE49-F238E27FC236}">
              <a16:creationId xmlns:a16="http://schemas.microsoft.com/office/drawing/2014/main" id="{00000000-0008-0000-1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13823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14</xdr:row>
      <xdr:rowOff>0</xdr:rowOff>
    </xdr:from>
    <xdr:to>
      <xdr:col>2</xdr:col>
      <xdr:colOff>104775</xdr:colOff>
      <xdr:row>14</xdr:row>
      <xdr:rowOff>104775</xdr:rowOff>
    </xdr:to>
    <xdr:pic>
      <xdr:nvPicPr>
        <xdr:cNvPr id="5" name="Immagine 4" descr="*">
          <a:extLst>
            <a:ext uri="{FF2B5EF4-FFF2-40B4-BE49-F238E27FC236}">
              <a16:creationId xmlns:a16="http://schemas.microsoft.com/office/drawing/2014/main" id="{00000000-0008-0000-1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18205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15</xdr:row>
      <xdr:rowOff>0</xdr:rowOff>
    </xdr:from>
    <xdr:to>
      <xdr:col>2</xdr:col>
      <xdr:colOff>104775</xdr:colOff>
      <xdr:row>15</xdr:row>
      <xdr:rowOff>104775</xdr:rowOff>
    </xdr:to>
    <xdr:pic>
      <xdr:nvPicPr>
        <xdr:cNvPr id="6" name="Immagine 5" descr="*">
          <a:extLst>
            <a:ext uri="{FF2B5EF4-FFF2-40B4-BE49-F238E27FC236}">
              <a16:creationId xmlns:a16="http://schemas.microsoft.com/office/drawing/2014/main" id="{00000000-0008-0000-15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20967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xdr:row>
      <xdr:rowOff>0</xdr:rowOff>
    </xdr:from>
    <xdr:to>
      <xdr:col>2</xdr:col>
      <xdr:colOff>104775</xdr:colOff>
      <xdr:row>16</xdr:row>
      <xdr:rowOff>104775</xdr:rowOff>
    </xdr:to>
    <xdr:pic>
      <xdr:nvPicPr>
        <xdr:cNvPr id="7" name="Immagine 6" descr="*">
          <a:extLst>
            <a:ext uri="{FF2B5EF4-FFF2-40B4-BE49-F238E27FC236}">
              <a16:creationId xmlns:a16="http://schemas.microsoft.com/office/drawing/2014/main" id="{00000000-0008-0000-15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23729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20</xdr:row>
      <xdr:rowOff>0</xdr:rowOff>
    </xdr:from>
    <xdr:to>
      <xdr:col>2</xdr:col>
      <xdr:colOff>104775</xdr:colOff>
      <xdr:row>20</xdr:row>
      <xdr:rowOff>104775</xdr:rowOff>
    </xdr:to>
    <xdr:pic>
      <xdr:nvPicPr>
        <xdr:cNvPr id="8" name="Immagine 7" descr="*">
          <a:extLst>
            <a:ext uri="{FF2B5EF4-FFF2-40B4-BE49-F238E27FC236}">
              <a16:creationId xmlns:a16="http://schemas.microsoft.com/office/drawing/2014/main" id="{00000000-0008-0000-1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72307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21</xdr:row>
      <xdr:rowOff>0</xdr:rowOff>
    </xdr:from>
    <xdr:to>
      <xdr:col>2</xdr:col>
      <xdr:colOff>104775</xdr:colOff>
      <xdr:row>21</xdr:row>
      <xdr:rowOff>104775</xdr:rowOff>
    </xdr:to>
    <xdr:pic>
      <xdr:nvPicPr>
        <xdr:cNvPr id="9" name="Immagine 8" descr="*">
          <a:extLst>
            <a:ext uri="{FF2B5EF4-FFF2-40B4-BE49-F238E27FC236}">
              <a16:creationId xmlns:a16="http://schemas.microsoft.com/office/drawing/2014/main" id="{00000000-0008-0000-15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74212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xdr:row>
      <xdr:rowOff>0</xdr:rowOff>
    </xdr:from>
    <xdr:to>
      <xdr:col>2</xdr:col>
      <xdr:colOff>104775</xdr:colOff>
      <xdr:row>22</xdr:row>
      <xdr:rowOff>104775</xdr:rowOff>
    </xdr:to>
    <xdr:pic>
      <xdr:nvPicPr>
        <xdr:cNvPr id="10" name="Immagine 9" descr="*">
          <a:extLst>
            <a:ext uri="{FF2B5EF4-FFF2-40B4-BE49-F238E27FC236}">
              <a16:creationId xmlns:a16="http://schemas.microsoft.com/office/drawing/2014/main" id="{00000000-0008-0000-15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76974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23</xdr:row>
      <xdr:rowOff>0</xdr:rowOff>
    </xdr:from>
    <xdr:to>
      <xdr:col>2</xdr:col>
      <xdr:colOff>104775</xdr:colOff>
      <xdr:row>23</xdr:row>
      <xdr:rowOff>104775</xdr:rowOff>
    </xdr:to>
    <xdr:pic>
      <xdr:nvPicPr>
        <xdr:cNvPr id="11" name="Immagine 10" descr="*">
          <a:extLst>
            <a:ext uri="{FF2B5EF4-FFF2-40B4-BE49-F238E27FC236}">
              <a16:creationId xmlns:a16="http://schemas.microsoft.com/office/drawing/2014/main" id="{00000000-0008-0000-15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81356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24</xdr:row>
      <xdr:rowOff>0</xdr:rowOff>
    </xdr:from>
    <xdr:to>
      <xdr:col>2</xdr:col>
      <xdr:colOff>104775</xdr:colOff>
      <xdr:row>24</xdr:row>
      <xdr:rowOff>104775</xdr:rowOff>
    </xdr:to>
    <xdr:pic>
      <xdr:nvPicPr>
        <xdr:cNvPr id="12" name="Immagine 11" descr="*">
          <a:extLst>
            <a:ext uri="{FF2B5EF4-FFF2-40B4-BE49-F238E27FC236}">
              <a16:creationId xmlns:a16="http://schemas.microsoft.com/office/drawing/2014/main" id="{00000000-0008-0000-15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84118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26</xdr:row>
      <xdr:rowOff>0</xdr:rowOff>
    </xdr:from>
    <xdr:to>
      <xdr:col>2</xdr:col>
      <xdr:colOff>104775</xdr:colOff>
      <xdr:row>26</xdr:row>
      <xdr:rowOff>104775</xdr:rowOff>
    </xdr:to>
    <xdr:pic>
      <xdr:nvPicPr>
        <xdr:cNvPr id="13" name="Immagine 12" descr="*">
          <a:extLst>
            <a:ext uri="{FF2B5EF4-FFF2-40B4-BE49-F238E27FC236}">
              <a16:creationId xmlns:a16="http://schemas.microsoft.com/office/drawing/2014/main" id="{00000000-0008-0000-15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93357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27</xdr:row>
      <xdr:rowOff>0</xdr:rowOff>
    </xdr:from>
    <xdr:to>
      <xdr:col>2</xdr:col>
      <xdr:colOff>104775</xdr:colOff>
      <xdr:row>27</xdr:row>
      <xdr:rowOff>104775</xdr:rowOff>
    </xdr:to>
    <xdr:pic>
      <xdr:nvPicPr>
        <xdr:cNvPr id="14" name="Immagine 13" descr="*">
          <a:extLst>
            <a:ext uri="{FF2B5EF4-FFF2-40B4-BE49-F238E27FC236}">
              <a16:creationId xmlns:a16="http://schemas.microsoft.com/office/drawing/2014/main" id="{00000000-0008-0000-15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95262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28</xdr:row>
      <xdr:rowOff>0</xdr:rowOff>
    </xdr:from>
    <xdr:to>
      <xdr:col>2</xdr:col>
      <xdr:colOff>104775</xdr:colOff>
      <xdr:row>28</xdr:row>
      <xdr:rowOff>104775</xdr:rowOff>
    </xdr:to>
    <xdr:pic>
      <xdr:nvPicPr>
        <xdr:cNvPr id="15" name="Immagine 14" descr="*">
          <a:extLst>
            <a:ext uri="{FF2B5EF4-FFF2-40B4-BE49-F238E27FC236}">
              <a16:creationId xmlns:a16="http://schemas.microsoft.com/office/drawing/2014/main" id="{00000000-0008-0000-15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98024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29</xdr:row>
      <xdr:rowOff>0</xdr:rowOff>
    </xdr:from>
    <xdr:to>
      <xdr:col>2</xdr:col>
      <xdr:colOff>104775</xdr:colOff>
      <xdr:row>29</xdr:row>
      <xdr:rowOff>104775</xdr:rowOff>
    </xdr:to>
    <xdr:pic>
      <xdr:nvPicPr>
        <xdr:cNvPr id="16" name="Immagine 15" descr="*">
          <a:extLst>
            <a:ext uri="{FF2B5EF4-FFF2-40B4-BE49-F238E27FC236}">
              <a16:creationId xmlns:a16="http://schemas.microsoft.com/office/drawing/2014/main" id="{00000000-0008-0000-15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02406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30</xdr:row>
      <xdr:rowOff>0</xdr:rowOff>
    </xdr:from>
    <xdr:to>
      <xdr:col>2</xdr:col>
      <xdr:colOff>104775</xdr:colOff>
      <xdr:row>30</xdr:row>
      <xdr:rowOff>104775</xdr:rowOff>
    </xdr:to>
    <xdr:pic>
      <xdr:nvPicPr>
        <xdr:cNvPr id="17" name="Immagine 16" descr="*">
          <a:extLst>
            <a:ext uri="{FF2B5EF4-FFF2-40B4-BE49-F238E27FC236}">
              <a16:creationId xmlns:a16="http://schemas.microsoft.com/office/drawing/2014/main" id="{00000000-0008-0000-15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05168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33</xdr:row>
      <xdr:rowOff>0</xdr:rowOff>
    </xdr:from>
    <xdr:to>
      <xdr:col>2</xdr:col>
      <xdr:colOff>104775</xdr:colOff>
      <xdr:row>33</xdr:row>
      <xdr:rowOff>104775</xdr:rowOff>
    </xdr:to>
    <xdr:pic>
      <xdr:nvPicPr>
        <xdr:cNvPr id="18" name="Immagine 17" descr="*">
          <a:extLst>
            <a:ext uri="{FF2B5EF4-FFF2-40B4-BE49-F238E27FC236}">
              <a16:creationId xmlns:a16="http://schemas.microsoft.com/office/drawing/2014/main" id="{00000000-0008-0000-15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35458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34</xdr:row>
      <xdr:rowOff>0</xdr:rowOff>
    </xdr:from>
    <xdr:to>
      <xdr:col>2</xdr:col>
      <xdr:colOff>104775</xdr:colOff>
      <xdr:row>34</xdr:row>
      <xdr:rowOff>104775</xdr:rowOff>
    </xdr:to>
    <xdr:pic>
      <xdr:nvPicPr>
        <xdr:cNvPr id="19" name="Immagine 18" descr="*">
          <a:extLst>
            <a:ext uri="{FF2B5EF4-FFF2-40B4-BE49-F238E27FC236}">
              <a16:creationId xmlns:a16="http://schemas.microsoft.com/office/drawing/2014/main" id="{00000000-0008-0000-15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37363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35</xdr:row>
      <xdr:rowOff>0</xdr:rowOff>
    </xdr:from>
    <xdr:to>
      <xdr:col>2</xdr:col>
      <xdr:colOff>104775</xdr:colOff>
      <xdr:row>35</xdr:row>
      <xdr:rowOff>104775</xdr:rowOff>
    </xdr:to>
    <xdr:pic>
      <xdr:nvPicPr>
        <xdr:cNvPr id="20" name="Immagine 19" descr="*">
          <a:extLst>
            <a:ext uri="{FF2B5EF4-FFF2-40B4-BE49-F238E27FC236}">
              <a16:creationId xmlns:a16="http://schemas.microsoft.com/office/drawing/2014/main" id="{00000000-0008-0000-15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40125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36</xdr:row>
      <xdr:rowOff>0</xdr:rowOff>
    </xdr:from>
    <xdr:to>
      <xdr:col>2</xdr:col>
      <xdr:colOff>104775</xdr:colOff>
      <xdr:row>36</xdr:row>
      <xdr:rowOff>104775</xdr:rowOff>
    </xdr:to>
    <xdr:pic>
      <xdr:nvPicPr>
        <xdr:cNvPr id="21" name="Immagine 20" descr="*">
          <a:extLst>
            <a:ext uri="{FF2B5EF4-FFF2-40B4-BE49-F238E27FC236}">
              <a16:creationId xmlns:a16="http://schemas.microsoft.com/office/drawing/2014/main" id="{00000000-0008-0000-15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44506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37</xdr:row>
      <xdr:rowOff>0</xdr:rowOff>
    </xdr:from>
    <xdr:to>
      <xdr:col>2</xdr:col>
      <xdr:colOff>104775</xdr:colOff>
      <xdr:row>37</xdr:row>
      <xdr:rowOff>104775</xdr:rowOff>
    </xdr:to>
    <xdr:pic>
      <xdr:nvPicPr>
        <xdr:cNvPr id="22" name="Immagine 21" descr="*">
          <a:extLst>
            <a:ext uri="{FF2B5EF4-FFF2-40B4-BE49-F238E27FC236}">
              <a16:creationId xmlns:a16="http://schemas.microsoft.com/office/drawing/2014/main" id="{00000000-0008-0000-15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47269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39</xdr:row>
      <xdr:rowOff>0</xdr:rowOff>
    </xdr:from>
    <xdr:to>
      <xdr:col>2</xdr:col>
      <xdr:colOff>104775</xdr:colOff>
      <xdr:row>39</xdr:row>
      <xdr:rowOff>104775</xdr:rowOff>
    </xdr:to>
    <xdr:pic>
      <xdr:nvPicPr>
        <xdr:cNvPr id="23" name="Immagine 22" descr="*">
          <a:extLst>
            <a:ext uri="{FF2B5EF4-FFF2-40B4-BE49-F238E27FC236}">
              <a16:creationId xmlns:a16="http://schemas.microsoft.com/office/drawing/2014/main" id="{00000000-0008-0000-15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6508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40</xdr:row>
      <xdr:rowOff>0</xdr:rowOff>
    </xdr:from>
    <xdr:to>
      <xdr:col>2</xdr:col>
      <xdr:colOff>104775</xdr:colOff>
      <xdr:row>40</xdr:row>
      <xdr:rowOff>104775</xdr:rowOff>
    </xdr:to>
    <xdr:pic>
      <xdr:nvPicPr>
        <xdr:cNvPr id="24" name="Immagine 23" descr="*">
          <a:extLst>
            <a:ext uri="{FF2B5EF4-FFF2-40B4-BE49-F238E27FC236}">
              <a16:creationId xmlns:a16="http://schemas.microsoft.com/office/drawing/2014/main" id="{00000000-0008-0000-15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8413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41</xdr:row>
      <xdr:rowOff>0</xdr:rowOff>
    </xdr:from>
    <xdr:to>
      <xdr:col>2</xdr:col>
      <xdr:colOff>104775</xdr:colOff>
      <xdr:row>41</xdr:row>
      <xdr:rowOff>104775</xdr:rowOff>
    </xdr:to>
    <xdr:pic>
      <xdr:nvPicPr>
        <xdr:cNvPr id="25" name="Immagine 24" descr="*">
          <a:extLst>
            <a:ext uri="{FF2B5EF4-FFF2-40B4-BE49-F238E27FC236}">
              <a16:creationId xmlns:a16="http://schemas.microsoft.com/office/drawing/2014/main" id="{00000000-0008-0000-15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61175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42</xdr:row>
      <xdr:rowOff>0</xdr:rowOff>
    </xdr:from>
    <xdr:to>
      <xdr:col>2</xdr:col>
      <xdr:colOff>104775</xdr:colOff>
      <xdr:row>42</xdr:row>
      <xdr:rowOff>104775</xdr:rowOff>
    </xdr:to>
    <xdr:pic>
      <xdr:nvPicPr>
        <xdr:cNvPr id="26" name="Immagine 25" descr="*">
          <a:extLst>
            <a:ext uri="{FF2B5EF4-FFF2-40B4-BE49-F238E27FC236}">
              <a16:creationId xmlns:a16="http://schemas.microsoft.com/office/drawing/2014/main" id="{00000000-0008-0000-15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65557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43</xdr:row>
      <xdr:rowOff>0</xdr:rowOff>
    </xdr:from>
    <xdr:to>
      <xdr:col>2</xdr:col>
      <xdr:colOff>104775</xdr:colOff>
      <xdr:row>43</xdr:row>
      <xdr:rowOff>104775</xdr:rowOff>
    </xdr:to>
    <xdr:pic>
      <xdr:nvPicPr>
        <xdr:cNvPr id="27" name="Immagine 26" descr="*">
          <a:extLst>
            <a:ext uri="{FF2B5EF4-FFF2-40B4-BE49-F238E27FC236}">
              <a16:creationId xmlns:a16="http://schemas.microsoft.com/office/drawing/2014/main" id="{00000000-0008-0000-15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68319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46</xdr:row>
      <xdr:rowOff>0</xdr:rowOff>
    </xdr:from>
    <xdr:to>
      <xdr:col>2</xdr:col>
      <xdr:colOff>104775</xdr:colOff>
      <xdr:row>46</xdr:row>
      <xdr:rowOff>104775</xdr:rowOff>
    </xdr:to>
    <xdr:pic>
      <xdr:nvPicPr>
        <xdr:cNvPr id="28" name="Immagine 27" descr="*">
          <a:extLst>
            <a:ext uri="{FF2B5EF4-FFF2-40B4-BE49-F238E27FC236}">
              <a16:creationId xmlns:a16="http://schemas.microsoft.com/office/drawing/2014/main" id="{00000000-0008-0000-15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01847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47</xdr:row>
      <xdr:rowOff>0</xdr:rowOff>
    </xdr:from>
    <xdr:to>
      <xdr:col>2</xdr:col>
      <xdr:colOff>104775</xdr:colOff>
      <xdr:row>47</xdr:row>
      <xdr:rowOff>104775</xdr:rowOff>
    </xdr:to>
    <xdr:pic>
      <xdr:nvPicPr>
        <xdr:cNvPr id="29" name="Immagine 28" descr="*">
          <a:extLst>
            <a:ext uri="{FF2B5EF4-FFF2-40B4-BE49-F238E27FC236}">
              <a16:creationId xmlns:a16="http://schemas.microsoft.com/office/drawing/2014/main" id="{00000000-0008-0000-15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03752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48</xdr:row>
      <xdr:rowOff>0</xdr:rowOff>
    </xdr:from>
    <xdr:to>
      <xdr:col>2</xdr:col>
      <xdr:colOff>104775</xdr:colOff>
      <xdr:row>48</xdr:row>
      <xdr:rowOff>104775</xdr:rowOff>
    </xdr:to>
    <xdr:pic>
      <xdr:nvPicPr>
        <xdr:cNvPr id="30" name="Immagine 29" descr="*">
          <a:extLst>
            <a:ext uri="{FF2B5EF4-FFF2-40B4-BE49-F238E27FC236}">
              <a16:creationId xmlns:a16="http://schemas.microsoft.com/office/drawing/2014/main" id="{00000000-0008-0000-15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06514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49</xdr:row>
      <xdr:rowOff>0</xdr:rowOff>
    </xdr:from>
    <xdr:to>
      <xdr:col>2</xdr:col>
      <xdr:colOff>104775</xdr:colOff>
      <xdr:row>49</xdr:row>
      <xdr:rowOff>104775</xdr:rowOff>
    </xdr:to>
    <xdr:pic>
      <xdr:nvPicPr>
        <xdr:cNvPr id="31" name="Immagine 30" descr="*">
          <a:extLst>
            <a:ext uri="{FF2B5EF4-FFF2-40B4-BE49-F238E27FC236}">
              <a16:creationId xmlns:a16="http://schemas.microsoft.com/office/drawing/2014/main" id="{00000000-0008-0000-15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10896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50</xdr:row>
      <xdr:rowOff>0</xdr:rowOff>
    </xdr:from>
    <xdr:to>
      <xdr:col>2</xdr:col>
      <xdr:colOff>104775</xdr:colOff>
      <xdr:row>50</xdr:row>
      <xdr:rowOff>104775</xdr:rowOff>
    </xdr:to>
    <xdr:pic>
      <xdr:nvPicPr>
        <xdr:cNvPr id="32" name="Immagine 31" descr="*">
          <a:extLst>
            <a:ext uri="{FF2B5EF4-FFF2-40B4-BE49-F238E27FC236}">
              <a16:creationId xmlns:a16="http://schemas.microsoft.com/office/drawing/2014/main" id="{00000000-0008-0000-15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13658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53</xdr:row>
      <xdr:rowOff>0</xdr:rowOff>
    </xdr:from>
    <xdr:to>
      <xdr:col>2</xdr:col>
      <xdr:colOff>104775</xdr:colOff>
      <xdr:row>53</xdr:row>
      <xdr:rowOff>104775</xdr:rowOff>
    </xdr:to>
    <xdr:pic>
      <xdr:nvPicPr>
        <xdr:cNvPr id="33" name="Immagine 32" descr="*">
          <a:extLst>
            <a:ext uri="{FF2B5EF4-FFF2-40B4-BE49-F238E27FC236}">
              <a16:creationId xmlns:a16="http://schemas.microsoft.com/office/drawing/2014/main" id="{00000000-0008-0000-15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52044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54</xdr:row>
      <xdr:rowOff>0</xdr:rowOff>
    </xdr:from>
    <xdr:to>
      <xdr:col>2</xdr:col>
      <xdr:colOff>104775</xdr:colOff>
      <xdr:row>54</xdr:row>
      <xdr:rowOff>104775</xdr:rowOff>
    </xdr:to>
    <xdr:pic>
      <xdr:nvPicPr>
        <xdr:cNvPr id="34" name="Immagine 33" descr="*">
          <a:extLst>
            <a:ext uri="{FF2B5EF4-FFF2-40B4-BE49-F238E27FC236}">
              <a16:creationId xmlns:a16="http://schemas.microsoft.com/office/drawing/2014/main" id="{00000000-0008-0000-15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53949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55</xdr:row>
      <xdr:rowOff>0</xdr:rowOff>
    </xdr:from>
    <xdr:to>
      <xdr:col>2</xdr:col>
      <xdr:colOff>104775</xdr:colOff>
      <xdr:row>55</xdr:row>
      <xdr:rowOff>104775</xdr:rowOff>
    </xdr:to>
    <xdr:pic>
      <xdr:nvPicPr>
        <xdr:cNvPr id="35" name="Immagine 34" descr="*">
          <a:extLst>
            <a:ext uri="{FF2B5EF4-FFF2-40B4-BE49-F238E27FC236}">
              <a16:creationId xmlns:a16="http://schemas.microsoft.com/office/drawing/2014/main" id="{00000000-0008-0000-15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56711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56</xdr:row>
      <xdr:rowOff>0</xdr:rowOff>
    </xdr:from>
    <xdr:to>
      <xdr:col>2</xdr:col>
      <xdr:colOff>104775</xdr:colOff>
      <xdr:row>56</xdr:row>
      <xdr:rowOff>104775</xdr:rowOff>
    </xdr:to>
    <xdr:pic>
      <xdr:nvPicPr>
        <xdr:cNvPr id="36" name="Immagine 35" descr="*">
          <a:extLst>
            <a:ext uri="{FF2B5EF4-FFF2-40B4-BE49-F238E27FC236}">
              <a16:creationId xmlns:a16="http://schemas.microsoft.com/office/drawing/2014/main" id="{00000000-0008-0000-15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61092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57</xdr:row>
      <xdr:rowOff>0</xdr:rowOff>
    </xdr:from>
    <xdr:to>
      <xdr:col>2</xdr:col>
      <xdr:colOff>104775</xdr:colOff>
      <xdr:row>57</xdr:row>
      <xdr:rowOff>104775</xdr:rowOff>
    </xdr:to>
    <xdr:pic>
      <xdr:nvPicPr>
        <xdr:cNvPr id="37" name="Immagine 36" descr="*">
          <a:extLst>
            <a:ext uri="{FF2B5EF4-FFF2-40B4-BE49-F238E27FC236}">
              <a16:creationId xmlns:a16="http://schemas.microsoft.com/office/drawing/2014/main" id="{00000000-0008-0000-15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63855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59</xdr:row>
      <xdr:rowOff>0</xdr:rowOff>
    </xdr:from>
    <xdr:to>
      <xdr:col>2</xdr:col>
      <xdr:colOff>104775</xdr:colOff>
      <xdr:row>59</xdr:row>
      <xdr:rowOff>104775</xdr:rowOff>
    </xdr:to>
    <xdr:pic>
      <xdr:nvPicPr>
        <xdr:cNvPr id="38" name="Immagine 37" descr="*">
          <a:extLst>
            <a:ext uri="{FF2B5EF4-FFF2-40B4-BE49-F238E27FC236}">
              <a16:creationId xmlns:a16="http://schemas.microsoft.com/office/drawing/2014/main" id="{00000000-0008-0000-15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73094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60</xdr:row>
      <xdr:rowOff>0</xdr:rowOff>
    </xdr:from>
    <xdr:to>
      <xdr:col>2</xdr:col>
      <xdr:colOff>104775</xdr:colOff>
      <xdr:row>60</xdr:row>
      <xdr:rowOff>104775</xdr:rowOff>
    </xdr:to>
    <xdr:pic>
      <xdr:nvPicPr>
        <xdr:cNvPr id="39" name="Immagine 38" descr="*">
          <a:extLst>
            <a:ext uri="{FF2B5EF4-FFF2-40B4-BE49-F238E27FC236}">
              <a16:creationId xmlns:a16="http://schemas.microsoft.com/office/drawing/2014/main" id="{00000000-0008-0000-15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74999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61</xdr:row>
      <xdr:rowOff>0</xdr:rowOff>
    </xdr:from>
    <xdr:to>
      <xdr:col>2</xdr:col>
      <xdr:colOff>104775</xdr:colOff>
      <xdr:row>61</xdr:row>
      <xdr:rowOff>104775</xdr:rowOff>
    </xdr:to>
    <xdr:pic>
      <xdr:nvPicPr>
        <xdr:cNvPr id="40" name="Immagine 39" descr="*">
          <a:extLst>
            <a:ext uri="{FF2B5EF4-FFF2-40B4-BE49-F238E27FC236}">
              <a16:creationId xmlns:a16="http://schemas.microsoft.com/office/drawing/2014/main" id="{00000000-0008-0000-15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77761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62</xdr:row>
      <xdr:rowOff>0</xdr:rowOff>
    </xdr:from>
    <xdr:to>
      <xdr:col>2</xdr:col>
      <xdr:colOff>104775</xdr:colOff>
      <xdr:row>62</xdr:row>
      <xdr:rowOff>104775</xdr:rowOff>
    </xdr:to>
    <xdr:pic>
      <xdr:nvPicPr>
        <xdr:cNvPr id="41" name="Immagine 40" descr="*">
          <a:extLst>
            <a:ext uri="{FF2B5EF4-FFF2-40B4-BE49-F238E27FC236}">
              <a16:creationId xmlns:a16="http://schemas.microsoft.com/office/drawing/2014/main" id="{00000000-0008-0000-15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82143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63</xdr:row>
      <xdr:rowOff>0</xdr:rowOff>
    </xdr:from>
    <xdr:to>
      <xdr:col>2</xdr:col>
      <xdr:colOff>104775</xdr:colOff>
      <xdr:row>63</xdr:row>
      <xdr:rowOff>104775</xdr:rowOff>
    </xdr:to>
    <xdr:pic>
      <xdr:nvPicPr>
        <xdr:cNvPr id="42" name="Immagine 41" descr="*">
          <a:extLst>
            <a:ext uri="{FF2B5EF4-FFF2-40B4-BE49-F238E27FC236}">
              <a16:creationId xmlns:a16="http://schemas.microsoft.com/office/drawing/2014/main" id="{00000000-0008-0000-15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84905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69</xdr:row>
      <xdr:rowOff>0</xdr:rowOff>
    </xdr:from>
    <xdr:to>
      <xdr:col>2</xdr:col>
      <xdr:colOff>104775</xdr:colOff>
      <xdr:row>69</xdr:row>
      <xdr:rowOff>104775</xdr:rowOff>
    </xdr:to>
    <xdr:pic>
      <xdr:nvPicPr>
        <xdr:cNvPr id="43" name="Immagine 42" descr="*">
          <a:extLst>
            <a:ext uri="{FF2B5EF4-FFF2-40B4-BE49-F238E27FC236}">
              <a16:creationId xmlns:a16="http://schemas.microsoft.com/office/drawing/2014/main" id="{00000000-0008-0000-1500-00002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00443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70</xdr:row>
      <xdr:rowOff>0</xdr:rowOff>
    </xdr:from>
    <xdr:to>
      <xdr:col>2</xdr:col>
      <xdr:colOff>104775</xdr:colOff>
      <xdr:row>70</xdr:row>
      <xdr:rowOff>104775</xdr:rowOff>
    </xdr:to>
    <xdr:pic>
      <xdr:nvPicPr>
        <xdr:cNvPr id="44" name="Immagine 43" descr="*">
          <a:extLst>
            <a:ext uri="{FF2B5EF4-FFF2-40B4-BE49-F238E27FC236}">
              <a16:creationId xmlns:a16="http://schemas.microsoft.com/office/drawing/2014/main" id="{00000000-0008-0000-15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02348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71</xdr:row>
      <xdr:rowOff>0</xdr:rowOff>
    </xdr:from>
    <xdr:to>
      <xdr:col>2</xdr:col>
      <xdr:colOff>104775</xdr:colOff>
      <xdr:row>71</xdr:row>
      <xdr:rowOff>104775</xdr:rowOff>
    </xdr:to>
    <xdr:pic>
      <xdr:nvPicPr>
        <xdr:cNvPr id="45" name="Immagine 44" descr="*">
          <a:extLst>
            <a:ext uri="{FF2B5EF4-FFF2-40B4-BE49-F238E27FC236}">
              <a16:creationId xmlns:a16="http://schemas.microsoft.com/office/drawing/2014/main" id="{00000000-0008-0000-15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05110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72</xdr:row>
      <xdr:rowOff>0</xdr:rowOff>
    </xdr:from>
    <xdr:to>
      <xdr:col>2</xdr:col>
      <xdr:colOff>104775</xdr:colOff>
      <xdr:row>72</xdr:row>
      <xdr:rowOff>104775</xdr:rowOff>
    </xdr:to>
    <xdr:pic>
      <xdr:nvPicPr>
        <xdr:cNvPr id="46" name="Immagine 45" descr="*">
          <a:extLst>
            <a:ext uri="{FF2B5EF4-FFF2-40B4-BE49-F238E27FC236}">
              <a16:creationId xmlns:a16="http://schemas.microsoft.com/office/drawing/2014/main" id="{00000000-0008-0000-15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09492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73</xdr:row>
      <xdr:rowOff>0</xdr:rowOff>
    </xdr:from>
    <xdr:to>
      <xdr:col>2</xdr:col>
      <xdr:colOff>104775</xdr:colOff>
      <xdr:row>73</xdr:row>
      <xdr:rowOff>104775</xdr:rowOff>
    </xdr:to>
    <xdr:pic>
      <xdr:nvPicPr>
        <xdr:cNvPr id="47" name="Immagine 46" descr="*">
          <a:extLst>
            <a:ext uri="{FF2B5EF4-FFF2-40B4-BE49-F238E27FC236}">
              <a16:creationId xmlns:a16="http://schemas.microsoft.com/office/drawing/2014/main" id="{00000000-0008-0000-15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12254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76</xdr:row>
      <xdr:rowOff>0</xdr:rowOff>
    </xdr:from>
    <xdr:to>
      <xdr:col>2</xdr:col>
      <xdr:colOff>104775</xdr:colOff>
      <xdr:row>76</xdr:row>
      <xdr:rowOff>104775</xdr:rowOff>
    </xdr:to>
    <xdr:pic>
      <xdr:nvPicPr>
        <xdr:cNvPr id="48" name="Immagine 47" descr="*">
          <a:extLst>
            <a:ext uri="{FF2B5EF4-FFF2-40B4-BE49-F238E27FC236}">
              <a16:creationId xmlns:a16="http://schemas.microsoft.com/office/drawing/2014/main" id="{00000000-0008-0000-1500-00003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44449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77</xdr:row>
      <xdr:rowOff>0</xdr:rowOff>
    </xdr:from>
    <xdr:to>
      <xdr:col>2</xdr:col>
      <xdr:colOff>104775</xdr:colOff>
      <xdr:row>77</xdr:row>
      <xdr:rowOff>104775</xdr:rowOff>
    </xdr:to>
    <xdr:pic>
      <xdr:nvPicPr>
        <xdr:cNvPr id="49" name="Immagine 48" descr="*">
          <a:extLst>
            <a:ext uri="{FF2B5EF4-FFF2-40B4-BE49-F238E27FC236}">
              <a16:creationId xmlns:a16="http://schemas.microsoft.com/office/drawing/2014/main" id="{00000000-0008-0000-1500-00003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46354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78</xdr:row>
      <xdr:rowOff>0</xdr:rowOff>
    </xdr:from>
    <xdr:to>
      <xdr:col>2</xdr:col>
      <xdr:colOff>104775</xdr:colOff>
      <xdr:row>78</xdr:row>
      <xdr:rowOff>104775</xdr:rowOff>
    </xdr:to>
    <xdr:pic>
      <xdr:nvPicPr>
        <xdr:cNvPr id="50" name="Immagine 49" descr="*">
          <a:extLst>
            <a:ext uri="{FF2B5EF4-FFF2-40B4-BE49-F238E27FC236}">
              <a16:creationId xmlns:a16="http://schemas.microsoft.com/office/drawing/2014/main" id="{00000000-0008-0000-15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49116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79</xdr:row>
      <xdr:rowOff>0</xdr:rowOff>
    </xdr:from>
    <xdr:to>
      <xdr:col>2</xdr:col>
      <xdr:colOff>104775</xdr:colOff>
      <xdr:row>79</xdr:row>
      <xdr:rowOff>104775</xdr:rowOff>
    </xdr:to>
    <xdr:pic>
      <xdr:nvPicPr>
        <xdr:cNvPr id="51" name="Immagine 50" descr="*">
          <a:extLst>
            <a:ext uri="{FF2B5EF4-FFF2-40B4-BE49-F238E27FC236}">
              <a16:creationId xmlns:a16="http://schemas.microsoft.com/office/drawing/2014/main" id="{00000000-0008-0000-1500-00003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53497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80</xdr:row>
      <xdr:rowOff>0</xdr:rowOff>
    </xdr:from>
    <xdr:to>
      <xdr:col>2</xdr:col>
      <xdr:colOff>104775</xdr:colOff>
      <xdr:row>80</xdr:row>
      <xdr:rowOff>104775</xdr:rowOff>
    </xdr:to>
    <xdr:pic>
      <xdr:nvPicPr>
        <xdr:cNvPr id="52" name="Immagine 51" descr="*">
          <a:extLst>
            <a:ext uri="{FF2B5EF4-FFF2-40B4-BE49-F238E27FC236}">
              <a16:creationId xmlns:a16="http://schemas.microsoft.com/office/drawing/2014/main" id="{00000000-0008-0000-1500-00003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56260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82</xdr:row>
      <xdr:rowOff>0</xdr:rowOff>
    </xdr:from>
    <xdr:to>
      <xdr:col>2</xdr:col>
      <xdr:colOff>104775</xdr:colOff>
      <xdr:row>82</xdr:row>
      <xdr:rowOff>104775</xdr:rowOff>
    </xdr:to>
    <xdr:pic>
      <xdr:nvPicPr>
        <xdr:cNvPr id="53" name="Immagine 52" descr="*">
          <a:extLst>
            <a:ext uri="{FF2B5EF4-FFF2-40B4-BE49-F238E27FC236}">
              <a16:creationId xmlns:a16="http://schemas.microsoft.com/office/drawing/2014/main" id="{00000000-0008-0000-15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84930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83</xdr:row>
      <xdr:rowOff>0</xdr:rowOff>
    </xdr:from>
    <xdr:to>
      <xdr:col>2</xdr:col>
      <xdr:colOff>104775</xdr:colOff>
      <xdr:row>83</xdr:row>
      <xdr:rowOff>104775</xdr:rowOff>
    </xdr:to>
    <xdr:pic>
      <xdr:nvPicPr>
        <xdr:cNvPr id="54" name="Immagine 53" descr="*">
          <a:extLst>
            <a:ext uri="{FF2B5EF4-FFF2-40B4-BE49-F238E27FC236}">
              <a16:creationId xmlns:a16="http://schemas.microsoft.com/office/drawing/2014/main" id="{00000000-0008-0000-1500-00003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86835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84</xdr:row>
      <xdr:rowOff>0</xdr:rowOff>
    </xdr:from>
    <xdr:to>
      <xdr:col>2</xdr:col>
      <xdr:colOff>104775</xdr:colOff>
      <xdr:row>84</xdr:row>
      <xdr:rowOff>104775</xdr:rowOff>
    </xdr:to>
    <xdr:pic>
      <xdr:nvPicPr>
        <xdr:cNvPr id="55" name="Immagine 54" descr="*">
          <a:extLst>
            <a:ext uri="{FF2B5EF4-FFF2-40B4-BE49-F238E27FC236}">
              <a16:creationId xmlns:a16="http://schemas.microsoft.com/office/drawing/2014/main" id="{00000000-0008-0000-1500-00003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89597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85</xdr:row>
      <xdr:rowOff>0</xdr:rowOff>
    </xdr:from>
    <xdr:to>
      <xdr:col>2</xdr:col>
      <xdr:colOff>104775</xdr:colOff>
      <xdr:row>85</xdr:row>
      <xdr:rowOff>104775</xdr:rowOff>
    </xdr:to>
    <xdr:pic>
      <xdr:nvPicPr>
        <xdr:cNvPr id="56" name="Immagine 55" descr="*">
          <a:extLst>
            <a:ext uri="{FF2B5EF4-FFF2-40B4-BE49-F238E27FC236}">
              <a16:creationId xmlns:a16="http://schemas.microsoft.com/office/drawing/2014/main" id="{00000000-0008-0000-1500-00003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93979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86</xdr:row>
      <xdr:rowOff>0</xdr:rowOff>
    </xdr:from>
    <xdr:to>
      <xdr:col>2</xdr:col>
      <xdr:colOff>104775</xdr:colOff>
      <xdr:row>86</xdr:row>
      <xdr:rowOff>104775</xdr:rowOff>
    </xdr:to>
    <xdr:pic>
      <xdr:nvPicPr>
        <xdr:cNvPr id="57" name="Immagine 56" descr="*">
          <a:extLst>
            <a:ext uri="{FF2B5EF4-FFF2-40B4-BE49-F238E27FC236}">
              <a16:creationId xmlns:a16="http://schemas.microsoft.com/office/drawing/2014/main" id="{00000000-0008-0000-1500-00003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96741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88</xdr:row>
      <xdr:rowOff>0</xdr:rowOff>
    </xdr:from>
    <xdr:to>
      <xdr:col>2</xdr:col>
      <xdr:colOff>104775</xdr:colOff>
      <xdr:row>88</xdr:row>
      <xdr:rowOff>104775</xdr:rowOff>
    </xdr:to>
    <xdr:pic>
      <xdr:nvPicPr>
        <xdr:cNvPr id="58" name="Immagine 57" descr="*">
          <a:extLst>
            <a:ext uri="{FF2B5EF4-FFF2-40B4-BE49-F238E27FC236}">
              <a16:creationId xmlns:a16="http://schemas.microsoft.com/office/drawing/2014/main" id="{00000000-0008-0000-1500-00003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15696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89</xdr:row>
      <xdr:rowOff>0</xdr:rowOff>
    </xdr:from>
    <xdr:to>
      <xdr:col>2</xdr:col>
      <xdr:colOff>104775</xdr:colOff>
      <xdr:row>89</xdr:row>
      <xdr:rowOff>104775</xdr:rowOff>
    </xdr:to>
    <xdr:pic>
      <xdr:nvPicPr>
        <xdr:cNvPr id="59" name="Immagine 58" descr="*">
          <a:extLst>
            <a:ext uri="{FF2B5EF4-FFF2-40B4-BE49-F238E27FC236}">
              <a16:creationId xmlns:a16="http://schemas.microsoft.com/office/drawing/2014/main" id="{00000000-0008-0000-1500-00003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17601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90</xdr:row>
      <xdr:rowOff>0</xdr:rowOff>
    </xdr:from>
    <xdr:to>
      <xdr:col>2</xdr:col>
      <xdr:colOff>104775</xdr:colOff>
      <xdr:row>90</xdr:row>
      <xdr:rowOff>104775</xdr:rowOff>
    </xdr:to>
    <xdr:pic>
      <xdr:nvPicPr>
        <xdr:cNvPr id="60" name="Immagine 59" descr="*">
          <a:extLst>
            <a:ext uri="{FF2B5EF4-FFF2-40B4-BE49-F238E27FC236}">
              <a16:creationId xmlns:a16="http://schemas.microsoft.com/office/drawing/2014/main" id="{00000000-0008-0000-1500-00003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20363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91</xdr:row>
      <xdr:rowOff>0</xdr:rowOff>
    </xdr:from>
    <xdr:to>
      <xdr:col>2</xdr:col>
      <xdr:colOff>104775</xdr:colOff>
      <xdr:row>91</xdr:row>
      <xdr:rowOff>104775</xdr:rowOff>
    </xdr:to>
    <xdr:pic>
      <xdr:nvPicPr>
        <xdr:cNvPr id="61" name="Immagine 60" descr="*">
          <a:extLst>
            <a:ext uri="{FF2B5EF4-FFF2-40B4-BE49-F238E27FC236}">
              <a16:creationId xmlns:a16="http://schemas.microsoft.com/office/drawing/2014/main" id="{00000000-0008-0000-1500-00003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24744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92</xdr:row>
      <xdr:rowOff>0</xdr:rowOff>
    </xdr:from>
    <xdr:to>
      <xdr:col>2</xdr:col>
      <xdr:colOff>104775</xdr:colOff>
      <xdr:row>92</xdr:row>
      <xdr:rowOff>104775</xdr:rowOff>
    </xdr:to>
    <xdr:pic>
      <xdr:nvPicPr>
        <xdr:cNvPr id="62" name="Immagine 61" descr="*">
          <a:extLst>
            <a:ext uri="{FF2B5EF4-FFF2-40B4-BE49-F238E27FC236}">
              <a16:creationId xmlns:a16="http://schemas.microsoft.com/office/drawing/2014/main" id="{00000000-0008-0000-1500-00003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27507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94</xdr:row>
      <xdr:rowOff>0</xdr:rowOff>
    </xdr:from>
    <xdr:to>
      <xdr:col>2</xdr:col>
      <xdr:colOff>104775</xdr:colOff>
      <xdr:row>94</xdr:row>
      <xdr:rowOff>104775</xdr:rowOff>
    </xdr:to>
    <xdr:pic>
      <xdr:nvPicPr>
        <xdr:cNvPr id="63" name="Immagine 62" descr="*">
          <a:extLst>
            <a:ext uri="{FF2B5EF4-FFF2-40B4-BE49-F238E27FC236}">
              <a16:creationId xmlns:a16="http://schemas.microsoft.com/office/drawing/2014/main" id="{00000000-0008-0000-1500-00003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67226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95</xdr:row>
      <xdr:rowOff>0</xdr:rowOff>
    </xdr:from>
    <xdr:to>
      <xdr:col>2</xdr:col>
      <xdr:colOff>104775</xdr:colOff>
      <xdr:row>95</xdr:row>
      <xdr:rowOff>104775</xdr:rowOff>
    </xdr:to>
    <xdr:pic>
      <xdr:nvPicPr>
        <xdr:cNvPr id="64" name="Immagine 63" descr="*">
          <a:extLst>
            <a:ext uri="{FF2B5EF4-FFF2-40B4-BE49-F238E27FC236}">
              <a16:creationId xmlns:a16="http://schemas.microsoft.com/office/drawing/2014/main" id="{00000000-0008-0000-1500-00004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69131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96</xdr:row>
      <xdr:rowOff>0</xdr:rowOff>
    </xdr:from>
    <xdr:to>
      <xdr:col>2</xdr:col>
      <xdr:colOff>104775</xdr:colOff>
      <xdr:row>96</xdr:row>
      <xdr:rowOff>104775</xdr:rowOff>
    </xdr:to>
    <xdr:pic>
      <xdr:nvPicPr>
        <xdr:cNvPr id="65" name="Immagine 64" descr="*">
          <a:extLst>
            <a:ext uri="{FF2B5EF4-FFF2-40B4-BE49-F238E27FC236}">
              <a16:creationId xmlns:a16="http://schemas.microsoft.com/office/drawing/2014/main" id="{00000000-0008-0000-1500-00004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71893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97</xdr:row>
      <xdr:rowOff>0</xdr:rowOff>
    </xdr:from>
    <xdr:to>
      <xdr:col>2</xdr:col>
      <xdr:colOff>104775</xdr:colOff>
      <xdr:row>97</xdr:row>
      <xdr:rowOff>104775</xdr:rowOff>
    </xdr:to>
    <xdr:pic>
      <xdr:nvPicPr>
        <xdr:cNvPr id="66" name="Immagine 65" descr="*">
          <a:extLst>
            <a:ext uri="{FF2B5EF4-FFF2-40B4-BE49-F238E27FC236}">
              <a16:creationId xmlns:a16="http://schemas.microsoft.com/office/drawing/2014/main" id="{00000000-0008-0000-1500-00004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76275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98</xdr:row>
      <xdr:rowOff>0</xdr:rowOff>
    </xdr:from>
    <xdr:to>
      <xdr:col>2</xdr:col>
      <xdr:colOff>104775</xdr:colOff>
      <xdr:row>98</xdr:row>
      <xdr:rowOff>104775</xdr:rowOff>
    </xdr:to>
    <xdr:pic>
      <xdr:nvPicPr>
        <xdr:cNvPr id="67" name="Immagine 66" descr="*">
          <a:extLst>
            <a:ext uri="{FF2B5EF4-FFF2-40B4-BE49-F238E27FC236}">
              <a16:creationId xmlns:a16="http://schemas.microsoft.com/office/drawing/2014/main" id="{00000000-0008-0000-1500-00004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79037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101</xdr:row>
      <xdr:rowOff>0</xdr:rowOff>
    </xdr:from>
    <xdr:to>
      <xdr:col>2</xdr:col>
      <xdr:colOff>104775</xdr:colOff>
      <xdr:row>101</xdr:row>
      <xdr:rowOff>104775</xdr:rowOff>
    </xdr:to>
    <xdr:pic>
      <xdr:nvPicPr>
        <xdr:cNvPr id="68" name="Immagine 67" descr="*">
          <a:extLst>
            <a:ext uri="{FF2B5EF4-FFF2-40B4-BE49-F238E27FC236}">
              <a16:creationId xmlns:a16="http://schemas.microsoft.com/office/drawing/2014/main" id="{00000000-0008-0000-1500-00004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700087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102</xdr:row>
      <xdr:rowOff>0</xdr:rowOff>
    </xdr:from>
    <xdr:to>
      <xdr:col>2</xdr:col>
      <xdr:colOff>104775</xdr:colOff>
      <xdr:row>102</xdr:row>
      <xdr:rowOff>104775</xdr:rowOff>
    </xdr:to>
    <xdr:pic>
      <xdr:nvPicPr>
        <xdr:cNvPr id="69" name="Immagine 68" descr="*">
          <a:extLst>
            <a:ext uri="{FF2B5EF4-FFF2-40B4-BE49-F238E27FC236}">
              <a16:creationId xmlns:a16="http://schemas.microsoft.com/office/drawing/2014/main" id="{00000000-0008-0000-1500-00004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735711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103</xdr:row>
      <xdr:rowOff>0</xdr:rowOff>
    </xdr:from>
    <xdr:to>
      <xdr:col>2</xdr:col>
      <xdr:colOff>104775</xdr:colOff>
      <xdr:row>103</xdr:row>
      <xdr:rowOff>104775</xdr:rowOff>
    </xdr:to>
    <xdr:pic>
      <xdr:nvPicPr>
        <xdr:cNvPr id="70" name="Immagine 69" descr="*">
          <a:extLst>
            <a:ext uri="{FF2B5EF4-FFF2-40B4-BE49-F238E27FC236}">
              <a16:creationId xmlns:a16="http://schemas.microsoft.com/office/drawing/2014/main" id="{00000000-0008-0000-1500-00004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766476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104</xdr:row>
      <xdr:rowOff>0</xdr:rowOff>
    </xdr:from>
    <xdr:to>
      <xdr:col>2</xdr:col>
      <xdr:colOff>104775</xdr:colOff>
      <xdr:row>104</xdr:row>
      <xdr:rowOff>104775</xdr:rowOff>
    </xdr:to>
    <xdr:pic>
      <xdr:nvPicPr>
        <xdr:cNvPr id="71" name="Immagine 70" descr="*">
          <a:extLst>
            <a:ext uri="{FF2B5EF4-FFF2-40B4-BE49-F238E27FC236}">
              <a16:creationId xmlns:a16="http://schemas.microsoft.com/office/drawing/2014/main" id="{00000000-0008-0000-1500-00004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784288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105</xdr:row>
      <xdr:rowOff>0</xdr:rowOff>
    </xdr:from>
    <xdr:to>
      <xdr:col>2</xdr:col>
      <xdr:colOff>104775</xdr:colOff>
      <xdr:row>105</xdr:row>
      <xdr:rowOff>104775</xdr:rowOff>
    </xdr:to>
    <xdr:pic>
      <xdr:nvPicPr>
        <xdr:cNvPr id="72" name="Immagine 71" descr="*">
          <a:extLst>
            <a:ext uri="{FF2B5EF4-FFF2-40B4-BE49-F238E27FC236}">
              <a16:creationId xmlns:a16="http://schemas.microsoft.com/office/drawing/2014/main" id="{00000000-0008-0000-1500-00004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787050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107</xdr:row>
      <xdr:rowOff>0</xdr:rowOff>
    </xdr:from>
    <xdr:to>
      <xdr:col>2</xdr:col>
      <xdr:colOff>104775</xdr:colOff>
      <xdr:row>107</xdr:row>
      <xdr:rowOff>104775</xdr:rowOff>
    </xdr:to>
    <xdr:pic>
      <xdr:nvPicPr>
        <xdr:cNvPr id="73" name="Immagine 72" descr="*">
          <a:extLst>
            <a:ext uri="{FF2B5EF4-FFF2-40B4-BE49-F238E27FC236}">
              <a16:creationId xmlns:a16="http://schemas.microsoft.com/office/drawing/2014/main" id="{00000000-0008-0000-1500-00004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18959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108</xdr:row>
      <xdr:rowOff>0</xdr:rowOff>
    </xdr:from>
    <xdr:to>
      <xdr:col>2</xdr:col>
      <xdr:colOff>104775</xdr:colOff>
      <xdr:row>108</xdr:row>
      <xdr:rowOff>104775</xdr:rowOff>
    </xdr:to>
    <xdr:pic>
      <xdr:nvPicPr>
        <xdr:cNvPr id="74" name="Immagine 73" descr="*">
          <a:extLst>
            <a:ext uri="{FF2B5EF4-FFF2-40B4-BE49-F238E27FC236}">
              <a16:creationId xmlns:a16="http://schemas.microsoft.com/office/drawing/2014/main" id="{00000000-0008-0000-1500-00004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20864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109</xdr:row>
      <xdr:rowOff>0</xdr:rowOff>
    </xdr:from>
    <xdr:to>
      <xdr:col>2</xdr:col>
      <xdr:colOff>104775</xdr:colOff>
      <xdr:row>109</xdr:row>
      <xdr:rowOff>104775</xdr:rowOff>
    </xdr:to>
    <xdr:pic>
      <xdr:nvPicPr>
        <xdr:cNvPr id="75" name="Immagine 74" descr="*">
          <a:extLst>
            <a:ext uri="{FF2B5EF4-FFF2-40B4-BE49-F238E27FC236}">
              <a16:creationId xmlns:a16="http://schemas.microsoft.com/office/drawing/2014/main" id="{00000000-0008-0000-1500-00004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23626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110</xdr:row>
      <xdr:rowOff>0</xdr:rowOff>
    </xdr:from>
    <xdr:to>
      <xdr:col>2</xdr:col>
      <xdr:colOff>104775</xdr:colOff>
      <xdr:row>110</xdr:row>
      <xdr:rowOff>104775</xdr:rowOff>
    </xdr:to>
    <xdr:pic>
      <xdr:nvPicPr>
        <xdr:cNvPr id="76" name="Immagine 75" descr="*">
          <a:extLst>
            <a:ext uri="{FF2B5EF4-FFF2-40B4-BE49-F238E27FC236}">
              <a16:creationId xmlns:a16="http://schemas.microsoft.com/office/drawing/2014/main" id="{00000000-0008-0000-1500-00004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28008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111</xdr:row>
      <xdr:rowOff>0</xdr:rowOff>
    </xdr:from>
    <xdr:to>
      <xdr:col>2</xdr:col>
      <xdr:colOff>104775</xdr:colOff>
      <xdr:row>111</xdr:row>
      <xdr:rowOff>104775</xdr:rowOff>
    </xdr:to>
    <xdr:pic>
      <xdr:nvPicPr>
        <xdr:cNvPr id="77" name="Immagine 76" descr="*">
          <a:extLst>
            <a:ext uri="{FF2B5EF4-FFF2-40B4-BE49-F238E27FC236}">
              <a16:creationId xmlns:a16="http://schemas.microsoft.com/office/drawing/2014/main" id="{00000000-0008-0000-1500-00004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30770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113</xdr:row>
      <xdr:rowOff>0</xdr:rowOff>
    </xdr:from>
    <xdr:to>
      <xdr:col>2</xdr:col>
      <xdr:colOff>104775</xdr:colOff>
      <xdr:row>113</xdr:row>
      <xdr:rowOff>104775</xdr:rowOff>
    </xdr:to>
    <xdr:pic>
      <xdr:nvPicPr>
        <xdr:cNvPr id="78" name="Immagine 77" descr="*">
          <a:extLst>
            <a:ext uri="{FF2B5EF4-FFF2-40B4-BE49-F238E27FC236}">
              <a16:creationId xmlns:a16="http://schemas.microsoft.com/office/drawing/2014/main" id="{00000000-0008-0000-1500-00004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59440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114</xdr:row>
      <xdr:rowOff>0</xdr:rowOff>
    </xdr:from>
    <xdr:to>
      <xdr:col>2</xdr:col>
      <xdr:colOff>104775</xdr:colOff>
      <xdr:row>114</xdr:row>
      <xdr:rowOff>104775</xdr:rowOff>
    </xdr:to>
    <xdr:pic>
      <xdr:nvPicPr>
        <xdr:cNvPr id="79" name="Immagine 78" descr="*">
          <a:extLst>
            <a:ext uri="{FF2B5EF4-FFF2-40B4-BE49-F238E27FC236}">
              <a16:creationId xmlns:a16="http://schemas.microsoft.com/office/drawing/2014/main" id="{00000000-0008-0000-1500-00004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61345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115</xdr:row>
      <xdr:rowOff>0</xdr:rowOff>
    </xdr:from>
    <xdr:to>
      <xdr:col>2</xdr:col>
      <xdr:colOff>104775</xdr:colOff>
      <xdr:row>115</xdr:row>
      <xdr:rowOff>104775</xdr:rowOff>
    </xdr:to>
    <xdr:pic>
      <xdr:nvPicPr>
        <xdr:cNvPr id="80" name="Immagine 79" descr="*">
          <a:extLst>
            <a:ext uri="{FF2B5EF4-FFF2-40B4-BE49-F238E27FC236}">
              <a16:creationId xmlns:a16="http://schemas.microsoft.com/office/drawing/2014/main" id="{00000000-0008-0000-1500-00005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64108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116</xdr:row>
      <xdr:rowOff>0</xdr:rowOff>
    </xdr:from>
    <xdr:to>
      <xdr:col>2</xdr:col>
      <xdr:colOff>104775</xdr:colOff>
      <xdr:row>116</xdr:row>
      <xdr:rowOff>104775</xdr:rowOff>
    </xdr:to>
    <xdr:pic>
      <xdr:nvPicPr>
        <xdr:cNvPr id="81" name="Immagine 80" descr="*">
          <a:extLst>
            <a:ext uri="{FF2B5EF4-FFF2-40B4-BE49-F238E27FC236}">
              <a16:creationId xmlns:a16="http://schemas.microsoft.com/office/drawing/2014/main" id="{00000000-0008-0000-1500-00005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68489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117</xdr:row>
      <xdr:rowOff>0</xdr:rowOff>
    </xdr:from>
    <xdr:to>
      <xdr:col>2</xdr:col>
      <xdr:colOff>104775</xdr:colOff>
      <xdr:row>117</xdr:row>
      <xdr:rowOff>104775</xdr:rowOff>
    </xdr:to>
    <xdr:pic>
      <xdr:nvPicPr>
        <xdr:cNvPr id="82" name="Immagine 81" descr="*">
          <a:extLst>
            <a:ext uri="{FF2B5EF4-FFF2-40B4-BE49-F238E27FC236}">
              <a16:creationId xmlns:a16="http://schemas.microsoft.com/office/drawing/2014/main" id="{00000000-0008-0000-1500-00005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71251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119</xdr:row>
      <xdr:rowOff>0</xdr:rowOff>
    </xdr:from>
    <xdr:to>
      <xdr:col>2</xdr:col>
      <xdr:colOff>104775</xdr:colOff>
      <xdr:row>119</xdr:row>
      <xdr:rowOff>104775</xdr:rowOff>
    </xdr:to>
    <xdr:pic>
      <xdr:nvPicPr>
        <xdr:cNvPr id="83" name="Immagine 82" descr="*">
          <a:extLst>
            <a:ext uri="{FF2B5EF4-FFF2-40B4-BE49-F238E27FC236}">
              <a16:creationId xmlns:a16="http://schemas.microsoft.com/office/drawing/2014/main" id="{00000000-0008-0000-1500-00005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80598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120</xdr:row>
      <xdr:rowOff>0</xdr:rowOff>
    </xdr:from>
    <xdr:to>
      <xdr:col>2</xdr:col>
      <xdr:colOff>104775</xdr:colOff>
      <xdr:row>120</xdr:row>
      <xdr:rowOff>104775</xdr:rowOff>
    </xdr:to>
    <xdr:pic>
      <xdr:nvPicPr>
        <xdr:cNvPr id="84" name="Immagine 83" descr="*">
          <a:extLst>
            <a:ext uri="{FF2B5EF4-FFF2-40B4-BE49-F238E27FC236}">
              <a16:creationId xmlns:a16="http://schemas.microsoft.com/office/drawing/2014/main" id="{00000000-0008-0000-1500-00005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82503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121</xdr:row>
      <xdr:rowOff>0</xdr:rowOff>
    </xdr:from>
    <xdr:to>
      <xdr:col>2</xdr:col>
      <xdr:colOff>104775</xdr:colOff>
      <xdr:row>121</xdr:row>
      <xdr:rowOff>104775</xdr:rowOff>
    </xdr:to>
    <xdr:pic>
      <xdr:nvPicPr>
        <xdr:cNvPr id="85" name="Immagine 84" descr="*">
          <a:extLst>
            <a:ext uri="{FF2B5EF4-FFF2-40B4-BE49-F238E27FC236}">
              <a16:creationId xmlns:a16="http://schemas.microsoft.com/office/drawing/2014/main" id="{00000000-0008-0000-1500-00005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85266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122</xdr:row>
      <xdr:rowOff>0</xdr:rowOff>
    </xdr:from>
    <xdr:to>
      <xdr:col>2</xdr:col>
      <xdr:colOff>104775</xdr:colOff>
      <xdr:row>122</xdr:row>
      <xdr:rowOff>104775</xdr:rowOff>
    </xdr:to>
    <xdr:pic>
      <xdr:nvPicPr>
        <xdr:cNvPr id="86" name="Immagine 85" descr="*">
          <a:extLst>
            <a:ext uri="{FF2B5EF4-FFF2-40B4-BE49-F238E27FC236}">
              <a16:creationId xmlns:a16="http://schemas.microsoft.com/office/drawing/2014/main" id="{00000000-0008-0000-1500-00005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89647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123</xdr:row>
      <xdr:rowOff>0</xdr:rowOff>
    </xdr:from>
    <xdr:to>
      <xdr:col>2</xdr:col>
      <xdr:colOff>104775</xdr:colOff>
      <xdr:row>123</xdr:row>
      <xdr:rowOff>104775</xdr:rowOff>
    </xdr:to>
    <xdr:pic>
      <xdr:nvPicPr>
        <xdr:cNvPr id="87" name="Immagine 86" descr="*">
          <a:extLst>
            <a:ext uri="{FF2B5EF4-FFF2-40B4-BE49-F238E27FC236}">
              <a16:creationId xmlns:a16="http://schemas.microsoft.com/office/drawing/2014/main" id="{00000000-0008-0000-1500-00005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92409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idda/Desktop/CloudStation/Cartelle%20Personali/P.Deidda/Dasein%20Sardegna%20(1)/Nuclei%20%20Valutazione/A%20-%20Kit%20Programmazione%202019/Scheda%20Dipendenti/Scheda%20dipendenti%20201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Fabio%20Fais/AppData/Local/Microsoft/Windows/INetCache/Content.Outlook/AJYTZ8D6/Programmazione%20Obiettivi%20%202021%20Serv.%2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eidda/Desktop/CloudStation/Cartelle%20Personali/P.Deidda/Dasein%20Sardegna%20(1)/Nuclei%20%20Valutazione/A%20-%20Kit%20Programmazione%202020/Programmazione/Programmazione%20Obiettivi%20%202020%20-%20Cdr.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Fabio%20Fais/AppData/Local/Microsoft/Windows/INetCache/Content.Outlook/AJYTZ8D6/Obiettivi%20Perf.%20Individuale%202021_SERV2_finale%20FINANZIAR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rtamenti"/>
      <sheetName val="1"/>
      <sheetName val="2"/>
      <sheetName val="3"/>
      <sheetName val="4"/>
      <sheetName val="5"/>
      <sheetName val="6"/>
      <sheetName val="7"/>
      <sheetName val="8"/>
      <sheetName val="9"/>
      <sheetName val="10"/>
      <sheetName val="11"/>
      <sheetName val="Foglio1"/>
      <sheetName val="Grafici Prestazione"/>
    </sheetNames>
    <sheetDataSet>
      <sheetData sheetId="0">
        <row r="2">
          <cell r="A2" t="str">
            <v>A - Relazione e integrazione</v>
          </cell>
          <cell r="B2" t="str">
            <v>A - Si valutano le capacità comunicative e di apporto concreto nel gruppo di lavoro – di relazione con i colleghi e di partecipazione alla vita organizzativa – di collaborazione ed integrazione nei processi di servizio – di propensione a trasmette le proprie competenze ai colleghi</v>
          </cell>
        </row>
        <row r="3">
          <cell r="A3" t="str">
            <v>B - Assunzione di iniziativa</v>
          </cell>
          <cell r="B3" t="str">
            <v>B - Si valuta il comportamento tenuto in rapporto a situazioni che richiedono, nell’ambito delle proprie competenze, di intraprendere un’azione con un intervento immediato</v>
          </cell>
        </row>
        <row r="4">
          <cell r="A4" t="str">
            <v>C - Tempestività</v>
          </cell>
          <cell r="B4" t="str">
            <v>C - Si valuta il rispetto dei tempi assegnati per l'esecuzione della prestazione e di intervento nei tempi opportuni anche in assenza di istruzioni specifiche</v>
          </cell>
        </row>
        <row r="5">
          <cell r="A5" t="str">
            <v>D - Rapporti con l’unità operativa di appartenenza</v>
          </cell>
          <cell r="B5" t="str">
            <v>D- Si valuta la correttezza dei rapporti intrattenuti con i responsabili/ con eventuali altri vertici direzionali</v>
          </cell>
        </row>
        <row r="6">
          <cell r="A6" t="str">
            <v xml:space="preserve">F- Analisi e soluzione dei problemi. </v>
          </cell>
          <cell r="B6" t="str">
            <v>F - Si valuta la capacità di affrontare situazioni critiche e di risolvere problemi imprevisti, proponendo possibili alternative ed utilizzando le proprie conoscenze. Propensioni intellettuali ed emotive nel superare gli ostacoli</v>
          </cell>
        </row>
        <row r="7">
          <cell r="A7" t="str">
            <v>F - Capacità di formulare proposte per il miglioramento del servizio</v>
          </cell>
          <cell r="B7" t="str">
            <v>F - Si valuta la capacità di presentare ai soggetti competenti proposte di miglioramento del servizio, volte sia al conseguimento di specifici risultati, sia al miglioramento organizzativo dell’ambiente di lavoro.</v>
          </cell>
        </row>
        <row r="8">
          <cell r="A8" t="str">
            <v>G - Accuratezza e diligenza</v>
          </cell>
          <cell r="B8" t="str">
            <v xml:space="preserve">G - Si valuta l'attenzione, la precisione, l’accuratezza e la diligenza nell’assolvere i compiti e le mansioni collegate al ruolo assegnato. </v>
          </cell>
        </row>
        <row r="9">
          <cell r="A9" t="str">
            <v>H - Flessibilità e disponibilità a sostenere impegni di lavoro aggiuntivi</v>
          </cell>
          <cell r="B9" t="str">
            <v xml:space="preserve">H - Si valuta la disponibilità ad adeguarsi alle esigenze dell'incarico ricoperto e a garantire il proprio contributo anche in materie che non sono di specifica competenza, nell'interesse dell'Organizzazione. </v>
          </cell>
        </row>
        <row r="10">
          <cell r="A10" t="str">
            <v>I - Rapporti con l’utenza</v>
          </cell>
          <cell r="B10" t="str">
            <v>I - Si valutano gli atteggiamenti tenuti con i diretti destinatari dei servizi, la predisposizione a prendere in carico le esigenze degli utenti. La capacità di promuovere l’immagine dell’Ente verso l’esterno tramite i comportamenti assunti dai dipendenti.</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enco P.I."/>
      <sheetName val="Elenco P.O."/>
      <sheetName val="8vuota"/>
      <sheetName val="9vuota"/>
      <sheetName val="10vuota"/>
      <sheetName val="Resp. 1"/>
      <sheetName val="Dip. "/>
      <sheetName val="Dip. 2"/>
      <sheetName val="Dip. 3"/>
      <sheetName val="Dip.3"/>
      <sheetName val="Dip. 4"/>
      <sheetName val="Dip. 5"/>
      <sheetName val="Dip. 6"/>
      <sheetName val="Dip. 7"/>
      <sheetName val="Dip. 8"/>
      <sheetName val="Dip. 9"/>
      <sheetName val="Dip.10"/>
      <sheetName val="Report"/>
      <sheetName val="Grafici"/>
      <sheetName val="Foglio1"/>
      <sheetName val="Comp."/>
      <sheetName val="Foglio2"/>
      <sheetName val="Foglio4"/>
      <sheetName val="Foglio3"/>
      <sheetName val="Foglio5"/>
      <sheetName val="Foglio6"/>
    </sheetNames>
    <sheetDataSet>
      <sheetData sheetId="0"/>
      <sheetData sheetId="1">
        <row r="11">
          <cell r="B11" t="str">
            <v xml:space="preserve">Prevenzione della Corruzione e della Trasparenza –  Revisione del PTPCT alla luce del PNA 2019. Aggiornamento e integrazione al PTPCT del Codice di comportamento dell’Ente </v>
          </cell>
          <cell r="C11" t="str">
            <v>Vedi scheda di programmazione</v>
          </cell>
        </row>
        <row r="12">
          <cell r="C12" t="str">
            <v>Vedi scheda di programmazione</v>
          </cell>
        </row>
        <row r="13">
          <cell r="C13" t="str">
            <v>Vedi scheda di programmazione</v>
          </cell>
        </row>
        <row r="14">
          <cell r="C14" t="str">
            <v>Vedi scheda di programmazione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rtamenti"/>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enco"/>
      <sheetName val="a"/>
      <sheetName val="b"/>
      <sheetName val="c"/>
      <sheetName val="e"/>
      <sheetName val="d"/>
      <sheetName val="f"/>
      <sheetName val="g"/>
      <sheetName val="h"/>
      <sheetName val="i"/>
      <sheetName val="l"/>
      <sheetName val="m"/>
      <sheetName val="n"/>
      <sheetName val="o"/>
      <sheetName val="p"/>
      <sheetName val="Report"/>
    </sheetNames>
    <sheetDataSet>
      <sheetData sheetId="0">
        <row r="1">
          <cell r="C1" t="str">
            <v>GOLFO ARANCI</v>
          </cell>
        </row>
        <row r="2">
          <cell r="D2" t="str">
            <v>Garantire il controllo effettivo da parte della stazione appaltante sull’esecuzione delle prestazioni in attuazione dell’art. 31 c. 12 del D.Lgs 50/2016</v>
          </cell>
          <cell r="F2" t="str">
            <v>SERVIZIO 2</v>
          </cell>
        </row>
        <row r="3">
          <cell r="D3" t="str">
            <v>predisposizione di nuovi regolamenti per i concorsi e per l'utilizzo di graduatorie di altri Enti. Gestione procedure concorsuli sulla base del Piano del Fabbisogno del personale approvato con del.   N. 50 del 14/05/202</v>
          </cell>
        </row>
        <row r="4">
          <cell r="D4" t="str">
            <v>Rendicontazione del Fondone Covid-19</v>
          </cell>
        </row>
        <row r="5">
          <cell r="D5" t="str">
            <v>Predisposione atti regolamentari in materia tributaria</v>
          </cell>
        </row>
        <row r="6">
          <cell r="D6" t="str">
            <v>Istituzione Servizio Patrimonio ed Antiabuso</v>
          </cell>
        </row>
        <row r="7">
          <cell r="D7" t="str">
            <v>Recupero  Tari ed IMU relativi alle annualità 2017/2020</v>
          </cell>
        </row>
        <row r="8">
          <cell r="D8" t="str">
            <v>Censimento strutture ricettive ai fine della regolarizzazione dell'imposta di soggiorno</v>
          </cell>
        </row>
        <row r="9">
          <cell r="D9" t="str">
            <v>Rendicontazione dei proventi delle sanzioni al Codice della strada</v>
          </cell>
        </row>
      </sheetData>
      <sheetData sheetId="1">
        <row r="14">
          <cell r="E14" t="str">
            <v>Pianificazione preventiva del controllo effettivo da parte della stazione appaltante sull'esecuzione delle prestazioni. Effettuare il censimento dei lavori e opere, servizi e forniture monitoraggio sulla corretta realizzazione delle prestazioni mediante la predisposizione di una scheda delle prestazioni su cui registrare le attività di controllo. Predisporre relazione conclusiva sullo stato di attuazione del monitoraggio. Condivisione di una scheda da utilizzare per tutti i settori.</v>
          </cell>
        </row>
      </sheetData>
      <sheetData sheetId="2">
        <row r="14">
          <cell r="E14" t="str">
            <v>L'obiettivo attiene alla predisposizione di nuovi regolamenti per i concorsi e per l'utilizzo di graduatorie di altri Enti oltre la predisposizione dei bandi per le seguenti figure:
o	2 istruttori direttivi amministrativi contabili categoria D (1 concorso + 1 progressione verticale);
o	3 istruttori amministrativi categoria C (2 concorso + 1 progressione verticale);
o	1 operaio specializzato con mansioni di necrofono categoria B3 (1 concorso);
o	1 categoria protetta collaboratore amministrativo categoria B3 (1 concorso riservato alle categorie protette);
o	1 vigile categoria C (1 concorso, a tempo determinato x 3 anni).</v>
          </cell>
        </row>
      </sheetData>
      <sheetData sheetId="3"/>
      <sheetData sheetId="4">
        <row r="14">
          <cell r="E14" t="str">
            <v>Approvazione delibera G.C. che istituisce i Servizio Vigilanza Edilizia e gestione patrimonio immobiliare</v>
          </cell>
        </row>
      </sheetData>
      <sheetData sheetId="5">
        <row r="14">
          <cell r="E14" t="str">
            <v>PREDISPOSIZIONE REGOLAMENTO CANONE UNICO PATRIMONIALE,NUOVO REGOLAMENTO TARI.</v>
          </cell>
        </row>
      </sheetData>
      <sheetData sheetId="6">
        <row r="14">
          <cell r="E14" t="str">
            <v>RECUPERO ANNUALITA' 2016 IMU
RECUPERO ANNUALITA' 2018 TARI</v>
          </cell>
        </row>
      </sheetData>
      <sheetData sheetId="7">
        <row r="14">
          <cell r="E14" t="str">
            <v>Obiettivo biennale 2021/2022
Risultato atteso per il 2021 - 30%  censimento</v>
          </cell>
        </row>
      </sheetData>
      <sheetData sheetId="8">
        <row r="14">
          <cell r="E14" t="str">
            <v>L'obiettivo è rendicontare al Ministero dell'interno le 8 annualità dal 2012 al 2018 e il 2020 (il 2019 è stato rendicontato nel 2020).
Tutte le annualità esclusa il 2018 vanno rendicontate e trasmesse entro il 31/12/2021. 
L'annualità 2018 va rendicontata e trasmessa entro il 31/03/2022.</v>
          </cell>
        </row>
      </sheetData>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T41"/>
  <sheetViews>
    <sheetView topLeftCell="A15" zoomScale="90" zoomScaleNormal="90" workbookViewId="0">
      <selection activeCell="O17" sqref="O17"/>
    </sheetView>
  </sheetViews>
  <sheetFormatPr defaultRowHeight="15.75" x14ac:dyDescent="0.25"/>
  <cols>
    <col min="1" max="1" width="1.28515625" style="287" customWidth="1"/>
    <col min="2" max="2" width="53.5703125" style="287" customWidth="1"/>
    <col min="3" max="3" width="57.42578125" style="287" customWidth="1"/>
    <col min="4" max="4" width="68.28515625" style="287" hidden="1" customWidth="1"/>
    <col min="5" max="18" width="6.28515625" style="323" customWidth="1"/>
    <col min="19" max="44" width="9.140625" style="287" customWidth="1"/>
    <col min="45" max="45" width="64" style="311" customWidth="1"/>
    <col min="46" max="46" width="97.85546875" style="311" customWidth="1"/>
    <col min="47" max="49" width="9.140625" style="287" customWidth="1"/>
    <col min="50" max="240" width="9.140625" style="287"/>
    <col min="241" max="241" width="1.28515625" style="287" customWidth="1"/>
    <col min="242" max="242" width="44.85546875" style="287" customWidth="1"/>
    <col min="243" max="243" width="47.28515625" style="287" customWidth="1"/>
    <col min="244" max="244" width="8.140625" style="287" customWidth="1"/>
    <col min="245" max="245" width="8.28515625" style="287" customWidth="1"/>
    <col min="246" max="246" width="5.42578125" style="287" customWidth="1"/>
    <col min="247" max="247" width="8.5703125" style="287" customWidth="1"/>
    <col min="248" max="248" width="13.7109375" style="287" customWidth="1"/>
    <col min="249" max="249" width="15.7109375" style="287" customWidth="1"/>
    <col min="250" max="250" width="14.7109375" style="287" customWidth="1"/>
    <col min="251" max="251" width="15" style="287" customWidth="1"/>
    <col min="252" max="253" width="14.28515625" style="287" customWidth="1"/>
    <col min="254" max="254" width="0" style="287" hidden="1" customWidth="1"/>
    <col min="255" max="255" width="18.85546875" style="287" customWidth="1"/>
    <col min="256" max="268" width="8" style="287" customWidth="1"/>
    <col min="269" max="272" width="9.28515625" style="287" customWidth="1"/>
    <col min="273" max="300" width="9.140625" style="287"/>
    <col min="301" max="301" width="64" style="287" customWidth="1"/>
    <col min="302" max="302" width="97.85546875" style="287" customWidth="1"/>
    <col min="303" max="496" width="9.140625" style="287"/>
    <col min="497" max="497" width="1.28515625" style="287" customWidth="1"/>
    <col min="498" max="498" width="44.85546875" style="287" customWidth="1"/>
    <col min="499" max="499" width="47.28515625" style="287" customWidth="1"/>
    <col min="500" max="500" width="8.140625" style="287" customWidth="1"/>
    <col min="501" max="501" width="8.28515625" style="287" customWidth="1"/>
    <col min="502" max="502" width="5.42578125" style="287" customWidth="1"/>
    <col min="503" max="503" width="8.5703125" style="287" customWidth="1"/>
    <col min="504" max="504" width="13.7109375" style="287" customWidth="1"/>
    <col min="505" max="505" width="15.7109375" style="287" customWidth="1"/>
    <col min="506" max="506" width="14.7109375" style="287" customWidth="1"/>
    <col min="507" max="507" width="15" style="287" customWidth="1"/>
    <col min="508" max="509" width="14.28515625" style="287" customWidth="1"/>
    <col min="510" max="510" width="0" style="287" hidden="1" customWidth="1"/>
    <col min="511" max="511" width="18.85546875" style="287" customWidth="1"/>
    <col min="512" max="524" width="8" style="287" customWidth="1"/>
    <col min="525" max="528" width="9.28515625" style="287" customWidth="1"/>
    <col min="529" max="556" width="9.140625" style="287"/>
    <col min="557" max="557" width="64" style="287" customWidth="1"/>
    <col min="558" max="558" width="97.85546875" style="287" customWidth="1"/>
    <col min="559" max="752" width="9.140625" style="287"/>
    <col min="753" max="753" width="1.28515625" style="287" customWidth="1"/>
    <col min="754" max="754" width="44.85546875" style="287" customWidth="1"/>
    <col min="755" max="755" width="47.28515625" style="287" customWidth="1"/>
    <col min="756" max="756" width="8.140625" style="287" customWidth="1"/>
    <col min="757" max="757" width="8.28515625" style="287" customWidth="1"/>
    <col min="758" max="758" width="5.42578125" style="287" customWidth="1"/>
    <col min="759" max="759" width="8.5703125" style="287" customWidth="1"/>
    <col min="760" max="760" width="13.7109375" style="287" customWidth="1"/>
    <col min="761" max="761" width="15.7109375" style="287" customWidth="1"/>
    <col min="762" max="762" width="14.7109375" style="287" customWidth="1"/>
    <col min="763" max="763" width="15" style="287" customWidth="1"/>
    <col min="764" max="765" width="14.28515625" style="287" customWidth="1"/>
    <col min="766" max="766" width="0" style="287" hidden="1" customWidth="1"/>
    <col min="767" max="767" width="18.85546875" style="287" customWidth="1"/>
    <col min="768" max="780" width="8" style="287" customWidth="1"/>
    <col min="781" max="784" width="9.28515625" style="287" customWidth="1"/>
    <col min="785" max="812" width="9.140625" style="287"/>
    <col min="813" max="813" width="64" style="287" customWidth="1"/>
    <col min="814" max="814" width="97.85546875" style="287" customWidth="1"/>
    <col min="815" max="1008" width="9.140625" style="287"/>
    <col min="1009" max="1009" width="1.28515625" style="287" customWidth="1"/>
    <col min="1010" max="1010" width="44.85546875" style="287" customWidth="1"/>
    <col min="1011" max="1011" width="47.28515625" style="287" customWidth="1"/>
    <col min="1012" max="1012" width="8.140625" style="287" customWidth="1"/>
    <col min="1013" max="1013" width="8.28515625" style="287" customWidth="1"/>
    <col min="1014" max="1014" width="5.42578125" style="287" customWidth="1"/>
    <col min="1015" max="1015" width="8.5703125" style="287" customWidth="1"/>
    <col min="1016" max="1016" width="13.7109375" style="287" customWidth="1"/>
    <col min="1017" max="1017" width="15.7109375" style="287" customWidth="1"/>
    <col min="1018" max="1018" width="14.7109375" style="287" customWidth="1"/>
    <col min="1019" max="1019" width="15" style="287" customWidth="1"/>
    <col min="1020" max="1021" width="14.28515625" style="287" customWidth="1"/>
    <col min="1022" max="1022" width="0" style="287" hidden="1" customWidth="1"/>
    <col min="1023" max="1023" width="18.85546875" style="287" customWidth="1"/>
    <col min="1024" max="1036" width="8" style="287" customWidth="1"/>
    <col min="1037" max="1040" width="9.28515625" style="287" customWidth="1"/>
    <col min="1041" max="1068" width="9.140625" style="287"/>
    <col min="1069" max="1069" width="64" style="287" customWidth="1"/>
    <col min="1070" max="1070" width="97.85546875" style="287" customWidth="1"/>
    <col min="1071" max="1264" width="9.140625" style="287"/>
    <col min="1265" max="1265" width="1.28515625" style="287" customWidth="1"/>
    <col min="1266" max="1266" width="44.85546875" style="287" customWidth="1"/>
    <col min="1267" max="1267" width="47.28515625" style="287" customWidth="1"/>
    <col min="1268" max="1268" width="8.140625" style="287" customWidth="1"/>
    <col min="1269" max="1269" width="8.28515625" style="287" customWidth="1"/>
    <col min="1270" max="1270" width="5.42578125" style="287" customWidth="1"/>
    <col min="1271" max="1271" width="8.5703125" style="287" customWidth="1"/>
    <col min="1272" max="1272" width="13.7109375" style="287" customWidth="1"/>
    <col min="1273" max="1273" width="15.7109375" style="287" customWidth="1"/>
    <col min="1274" max="1274" width="14.7109375" style="287" customWidth="1"/>
    <col min="1275" max="1275" width="15" style="287" customWidth="1"/>
    <col min="1276" max="1277" width="14.28515625" style="287" customWidth="1"/>
    <col min="1278" max="1278" width="0" style="287" hidden="1" customWidth="1"/>
    <col min="1279" max="1279" width="18.85546875" style="287" customWidth="1"/>
    <col min="1280" max="1292" width="8" style="287" customWidth="1"/>
    <col min="1293" max="1296" width="9.28515625" style="287" customWidth="1"/>
    <col min="1297" max="1324" width="9.140625" style="287"/>
    <col min="1325" max="1325" width="64" style="287" customWidth="1"/>
    <col min="1326" max="1326" width="97.85546875" style="287" customWidth="1"/>
    <col min="1327" max="1520" width="9.140625" style="287"/>
    <col min="1521" max="1521" width="1.28515625" style="287" customWidth="1"/>
    <col min="1522" max="1522" width="44.85546875" style="287" customWidth="1"/>
    <col min="1523" max="1523" width="47.28515625" style="287" customWidth="1"/>
    <col min="1524" max="1524" width="8.140625" style="287" customWidth="1"/>
    <col min="1525" max="1525" width="8.28515625" style="287" customWidth="1"/>
    <col min="1526" max="1526" width="5.42578125" style="287" customWidth="1"/>
    <col min="1527" max="1527" width="8.5703125" style="287" customWidth="1"/>
    <col min="1528" max="1528" width="13.7109375" style="287" customWidth="1"/>
    <col min="1529" max="1529" width="15.7109375" style="287" customWidth="1"/>
    <col min="1530" max="1530" width="14.7109375" style="287" customWidth="1"/>
    <col min="1531" max="1531" width="15" style="287" customWidth="1"/>
    <col min="1532" max="1533" width="14.28515625" style="287" customWidth="1"/>
    <col min="1534" max="1534" width="0" style="287" hidden="1" customWidth="1"/>
    <col min="1535" max="1535" width="18.85546875" style="287" customWidth="1"/>
    <col min="1536" max="1548" width="8" style="287" customWidth="1"/>
    <col min="1549" max="1552" width="9.28515625" style="287" customWidth="1"/>
    <col min="1553" max="1580" width="9.140625" style="287"/>
    <col min="1581" max="1581" width="64" style="287" customWidth="1"/>
    <col min="1582" max="1582" width="97.85546875" style="287" customWidth="1"/>
    <col min="1583" max="1776" width="9.140625" style="287"/>
    <col min="1777" max="1777" width="1.28515625" style="287" customWidth="1"/>
    <col min="1778" max="1778" width="44.85546875" style="287" customWidth="1"/>
    <col min="1779" max="1779" width="47.28515625" style="287" customWidth="1"/>
    <col min="1780" max="1780" width="8.140625" style="287" customWidth="1"/>
    <col min="1781" max="1781" width="8.28515625" style="287" customWidth="1"/>
    <col min="1782" max="1782" width="5.42578125" style="287" customWidth="1"/>
    <col min="1783" max="1783" width="8.5703125" style="287" customWidth="1"/>
    <col min="1784" max="1784" width="13.7109375" style="287" customWidth="1"/>
    <col min="1785" max="1785" width="15.7109375" style="287" customWidth="1"/>
    <col min="1786" max="1786" width="14.7109375" style="287" customWidth="1"/>
    <col min="1787" max="1787" width="15" style="287" customWidth="1"/>
    <col min="1788" max="1789" width="14.28515625" style="287" customWidth="1"/>
    <col min="1790" max="1790" width="0" style="287" hidden="1" customWidth="1"/>
    <col min="1791" max="1791" width="18.85546875" style="287" customWidth="1"/>
    <col min="1792" max="1804" width="8" style="287" customWidth="1"/>
    <col min="1805" max="1808" width="9.28515625" style="287" customWidth="1"/>
    <col min="1809" max="1836" width="9.140625" style="287"/>
    <col min="1837" max="1837" width="64" style="287" customWidth="1"/>
    <col min="1838" max="1838" width="97.85546875" style="287" customWidth="1"/>
    <col min="1839" max="2032" width="9.140625" style="287"/>
    <col min="2033" max="2033" width="1.28515625" style="287" customWidth="1"/>
    <col min="2034" max="2034" width="44.85546875" style="287" customWidth="1"/>
    <col min="2035" max="2035" width="47.28515625" style="287" customWidth="1"/>
    <col min="2036" max="2036" width="8.140625" style="287" customWidth="1"/>
    <col min="2037" max="2037" width="8.28515625" style="287" customWidth="1"/>
    <col min="2038" max="2038" width="5.42578125" style="287" customWidth="1"/>
    <col min="2039" max="2039" width="8.5703125" style="287" customWidth="1"/>
    <col min="2040" max="2040" width="13.7109375" style="287" customWidth="1"/>
    <col min="2041" max="2041" width="15.7109375" style="287" customWidth="1"/>
    <col min="2042" max="2042" width="14.7109375" style="287" customWidth="1"/>
    <col min="2043" max="2043" width="15" style="287" customWidth="1"/>
    <col min="2044" max="2045" width="14.28515625" style="287" customWidth="1"/>
    <col min="2046" max="2046" width="0" style="287" hidden="1" customWidth="1"/>
    <col min="2047" max="2047" width="18.85546875" style="287" customWidth="1"/>
    <col min="2048" max="2060" width="8" style="287" customWidth="1"/>
    <col min="2061" max="2064" width="9.28515625" style="287" customWidth="1"/>
    <col min="2065" max="2092" width="9.140625" style="287"/>
    <col min="2093" max="2093" width="64" style="287" customWidth="1"/>
    <col min="2094" max="2094" width="97.85546875" style="287" customWidth="1"/>
    <col min="2095" max="2288" width="9.140625" style="287"/>
    <col min="2289" max="2289" width="1.28515625" style="287" customWidth="1"/>
    <col min="2290" max="2290" width="44.85546875" style="287" customWidth="1"/>
    <col min="2291" max="2291" width="47.28515625" style="287" customWidth="1"/>
    <col min="2292" max="2292" width="8.140625" style="287" customWidth="1"/>
    <col min="2293" max="2293" width="8.28515625" style="287" customWidth="1"/>
    <col min="2294" max="2294" width="5.42578125" style="287" customWidth="1"/>
    <col min="2295" max="2295" width="8.5703125" style="287" customWidth="1"/>
    <col min="2296" max="2296" width="13.7109375" style="287" customWidth="1"/>
    <col min="2297" max="2297" width="15.7109375" style="287" customWidth="1"/>
    <col min="2298" max="2298" width="14.7109375" style="287" customWidth="1"/>
    <col min="2299" max="2299" width="15" style="287" customWidth="1"/>
    <col min="2300" max="2301" width="14.28515625" style="287" customWidth="1"/>
    <col min="2302" max="2302" width="0" style="287" hidden="1" customWidth="1"/>
    <col min="2303" max="2303" width="18.85546875" style="287" customWidth="1"/>
    <col min="2304" max="2316" width="8" style="287" customWidth="1"/>
    <col min="2317" max="2320" width="9.28515625" style="287" customWidth="1"/>
    <col min="2321" max="2348" width="9.140625" style="287"/>
    <col min="2349" max="2349" width="64" style="287" customWidth="1"/>
    <col min="2350" max="2350" width="97.85546875" style="287" customWidth="1"/>
    <col min="2351" max="2544" width="9.140625" style="287"/>
    <col min="2545" max="2545" width="1.28515625" style="287" customWidth="1"/>
    <col min="2546" max="2546" width="44.85546875" style="287" customWidth="1"/>
    <col min="2547" max="2547" width="47.28515625" style="287" customWidth="1"/>
    <col min="2548" max="2548" width="8.140625" style="287" customWidth="1"/>
    <col min="2549" max="2549" width="8.28515625" style="287" customWidth="1"/>
    <col min="2550" max="2550" width="5.42578125" style="287" customWidth="1"/>
    <col min="2551" max="2551" width="8.5703125" style="287" customWidth="1"/>
    <col min="2552" max="2552" width="13.7109375" style="287" customWidth="1"/>
    <col min="2553" max="2553" width="15.7109375" style="287" customWidth="1"/>
    <col min="2554" max="2554" width="14.7109375" style="287" customWidth="1"/>
    <col min="2555" max="2555" width="15" style="287" customWidth="1"/>
    <col min="2556" max="2557" width="14.28515625" style="287" customWidth="1"/>
    <col min="2558" max="2558" width="0" style="287" hidden="1" customWidth="1"/>
    <col min="2559" max="2559" width="18.85546875" style="287" customWidth="1"/>
    <col min="2560" max="2572" width="8" style="287" customWidth="1"/>
    <col min="2573" max="2576" width="9.28515625" style="287" customWidth="1"/>
    <col min="2577" max="2604" width="9.140625" style="287"/>
    <col min="2605" max="2605" width="64" style="287" customWidth="1"/>
    <col min="2606" max="2606" width="97.85546875" style="287" customWidth="1"/>
    <col min="2607" max="2800" width="9.140625" style="287"/>
    <col min="2801" max="2801" width="1.28515625" style="287" customWidth="1"/>
    <col min="2802" max="2802" width="44.85546875" style="287" customWidth="1"/>
    <col min="2803" max="2803" width="47.28515625" style="287" customWidth="1"/>
    <col min="2804" max="2804" width="8.140625" style="287" customWidth="1"/>
    <col min="2805" max="2805" width="8.28515625" style="287" customWidth="1"/>
    <col min="2806" max="2806" width="5.42578125" style="287" customWidth="1"/>
    <col min="2807" max="2807" width="8.5703125" style="287" customWidth="1"/>
    <col min="2808" max="2808" width="13.7109375" style="287" customWidth="1"/>
    <col min="2809" max="2809" width="15.7109375" style="287" customWidth="1"/>
    <col min="2810" max="2810" width="14.7109375" style="287" customWidth="1"/>
    <col min="2811" max="2811" width="15" style="287" customWidth="1"/>
    <col min="2812" max="2813" width="14.28515625" style="287" customWidth="1"/>
    <col min="2814" max="2814" width="0" style="287" hidden="1" customWidth="1"/>
    <col min="2815" max="2815" width="18.85546875" style="287" customWidth="1"/>
    <col min="2816" max="2828" width="8" style="287" customWidth="1"/>
    <col min="2829" max="2832" width="9.28515625" style="287" customWidth="1"/>
    <col min="2833" max="2860" width="9.140625" style="287"/>
    <col min="2861" max="2861" width="64" style="287" customWidth="1"/>
    <col min="2862" max="2862" width="97.85546875" style="287" customWidth="1"/>
    <col min="2863" max="3056" width="9.140625" style="287"/>
    <col min="3057" max="3057" width="1.28515625" style="287" customWidth="1"/>
    <col min="3058" max="3058" width="44.85546875" style="287" customWidth="1"/>
    <col min="3059" max="3059" width="47.28515625" style="287" customWidth="1"/>
    <col min="3060" max="3060" width="8.140625" style="287" customWidth="1"/>
    <col min="3061" max="3061" width="8.28515625" style="287" customWidth="1"/>
    <col min="3062" max="3062" width="5.42578125" style="287" customWidth="1"/>
    <col min="3063" max="3063" width="8.5703125" style="287" customWidth="1"/>
    <col min="3064" max="3064" width="13.7109375" style="287" customWidth="1"/>
    <col min="3065" max="3065" width="15.7109375" style="287" customWidth="1"/>
    <col min="3066" max="3066" width="14.7109375" style="287" customWidth="1"/>
    <col min="3067" max="3067" width="15" style="287" customWidth="1"/>
    <col min="3068" max="3069" width="14.28515625" style="287" customWidth="1"/>
    <col min="3070" max="3070" width="0" style="287" hidden="1" customWidth="1"/>
    <col min="3071" max="3071" width="18.85546875" style="287" customWidth="1"/>
    <col min="3072" max="3084" width="8" style="287" customWidth="1"/>
    <col min="3085" max="3088" width="9.28515625" style="287" customWidth="1"/>
    <col min="3089" max="3116" width="9.140625" style="287"/>
    <col min="3117" max="3117" width="64" style="287" customWidth="1"/>
    <col min="3118" max="3118" width="97.85546875" style="287" customWidth="1"/>
    <col min="3119" max="3312" width="9.140625" style="287"/>
    <col min="3313" max="3313" width="1.28515625" style="287" customWidth="1"/>
    <col min="3314" max="3314" width="44.85546875" style="287" customWidth="1"/>
    <col min="3315" max="3315" width="47.28515625" style="287" customWidth="1"/>
    <col min="3316" max="3316" width="8.140625" style="287" customWidth="1"/>
    <col min="3317" max="3317" width="8.28515625" style="287" customWidth="1"/>
    <col min="3318" max="3318" width="5.42578125" style="287" customWidth="1"/>
    <col min="3319" max="3319" width="8.5703125" style="287" customWidth="1"/>
    <col min="3320" max="3320" width="13.7109375" style="287" customWidth="1"/>
    <col min="3321" max="3321" width="15.7109375" style="287" customWidth="1"/>
    <col min="3322" max="3322" width="14.7109375" style="287" customWidth="1"/>
    <col min="3323" max="3323" width="15" style="287" customWidth="1"/>
    <col min="3324" max="3325" width="14.28515625" style="287" customWidth="1"/>
    <col min="3326" max="3326" width="0" style="287" hidden="1" customWidth="1"/>
    <col min="3327" max="3327" width="18.85546875" style="287" customWidth="1"/>
    <col min="3328" max="3340" width="8" style="287" customWidth="1"/>
    <col min="3341" max="3344" width="9.28515625" style="287" customWidth="1"/>
    <col min="3345" max="3372" width="9.140625" style="287"/>
    <col min="3373" max="3373" width="64" style="287" customWidth="1"/>
    <col min="3374" max="3374" width="97.85546875" style="287" customWidth="1"/>
    <col min="3375" max="3568" width="9.140625" style="287"/>
    <col min="3569" max="3569" width="1.28515625" style="287" customWidth="1"/>
    <col min="3570" max="3570" width="44.85546875" style="287" customWidth="1"/>
    <col min="3571" max="3571" width="47.28515625" style="287" customWidth="1"/>
    <col min="3572" max="3572" width="8.140625" style="287" customWidth="1"/>
    <col min="3573" max="3573" width="8.28515625" style="287" customWidth="1"/>
    <col min="3574" max="3574" width="5.42578125" style="287" customWidth="1"/>
    <col min="3575" max="3575" width="8.5703125" style="287" customWidth="1"/>
    <col min="3576" max="3576" width="13.7109375" style="287" customWidth="1"/>
    <col min="3577" max="3577" width="15.7109375" style="287" customWidth="1"/>
    <col min="3578" max="3578" width="14.7109375" style="287" customWidth="1"/>
    <col min="3579" max="3579" width="15" style="287" customWidth="1"/>
    <col min="3580" max="3581" width="14.28515625" style="287" customWidth="1"/>
    <col min="3582" max="3582" width="0" style="287" hidden="1" customWidth="1"/>
    <col min="3583" max="3583" width="18.85546875" style="287" customWidth="1"/>
    <col min="3584" max="3596" width="8" style="287" customWidth="1"/>
    <col min="3597" max="3600" width="9.28515625" style="287" customWidth="1"/>
    <col min="3601" max="3628" width="9.140625" style="287"/>
    <col min="3629" max="3629" width="64" style="287" customWidth="1"/>
    <col min="3630" max="3630" width="97.85546875" style="287" customWidth="1"/>
    <col min="3631" max="3824" width="9.140625" style="287"/>
    <col min="3825" max="3825" width="1.28515625" style="287" customWidth="1"/>
    <col min="3826" max="3826" width="44.85546875" style="287" customWidth="1"/>
    <col min="3827" max="3827" width="47.28515625" style="287" customWidth="1"/>
    <col min="3828" max="3828" width="8.140625" style="287" customWidth="1"/>
    <col min="3829" max="3829" width="8.28515625" style="287" customWidth="1"/>
    <col min="3830" max="3830" width="5.42578125" style="287" customWidth="1"/>
    <col min="3831" max="3831" width="8.5703125" style="287" customWidth="1"/>
    <col min="3832" max="3832" width="13.7109375" style="287" customWidth="1"/>
    <col min="3833" max="3833" width="15.7109375" style="287" customWidth="1"/>
    <col min="3834" max="3834" width="14.7109375" style="287" customWidth="1"/>
    <col min="3835" max="3835" width="15" style="287" customWidth="1"/>
    <col min="3836" max="3837" width="14.28515625" style="287" customWidth="1"/>
    <col min="3838" max="3838" width="0" style="287" hidden="1" customWidth="1"/>
    <col min="3839" max="3839" width="18.85546875" style="287" customWidth="1"/>
    <col min="3840" max="3852" width="8" style="287" customWidth="1"/>
    <col min="3853" max="3856" width="9.28515625" style="287" customWidth="1"/>
    <col min="3857" max="3884" width="9.140625" style="287"/>
    <col min="3885" max="3885" width="64" style="287" customWidth="1"/>
    <col min="3886" max="3886" width="97.85546875" style="287" customWidth="1"/>
    <col min="3887" max="4080" width="9.140625" style="287"/>
    <col min="4081" max="4081" width="1.28515625" style="287" customWidth="1"/>
    <col min="4082" max="4082" width="44.85546875" style="287" customWidth="1"/>
    <col min="4083" max="4083" width="47.28515625" style="287" customWidth="1"/>
    <col min="4084" max="4084" width="8.140625" style="287" customWidth="1"/>
    <col min="4085" max="4085" width="8.28515625" style="287" customWidth="1"/>
    <col min="4086" max="4086" width="5.42578125" style="287" customWidth="1"/>
    <col min="4087" max="4087" width="8.5703125" style="287" customWidth="1"/>
    <col min="4088" max="4088" width="13.7109375" style="287" customWidth="1"/>
    <col min="4089" max="4089" width="15.7109375" style="287" customWidth="1"/>
    <col min="4090" max="4090" width="14.7109375" style="287" customWidth="1"/>
    <col min="4091" max="4091" width="15" style="287" customWidth="1"/>
    <col min="4092" max="4093" width="14.28515625" style="287" customWidth="1"/>
    <col min="4094" max="4094" width="0" style="287" hidden="1" customWidth="1"/>
    <col min="4095" max="4095" width="18.85546875" style="287" customWidth="1"/>
    <col min="4096" max="4108" width="8" style="287" customWidth="1"/>
    <col min="4109" max="4112" width="9.28515625" style="287" customWidth="1"/>
    <col min="4113" max="4140" width="9.140625" style="287"/>
    <col min="4141" max="4141" width="64" style="287" customWidth="1"/>
    <col min="4142" max="4142" width="97.85546875" style="287" customWidth="1"/>
    <col min="4143" max="4336" width="9.140625" style="287"/>
    <col min="4337" max="4337" width="1.28515625" style="287" customWidth="1"/>
    <col min="4338" max="4338" width="44.85546875" style="287" customWidth="1"/>
    <col min="4339" max="4339" width="47.28515625" style="287" customWidth="1"/>
    <col min="4340" max="4340" width="8.140625" style="287" customWidth="1"/>
    <col min="4341" max="4341" width="8.28515625" style="287" customWidth="1"/>
    <col min="4342" max="4342" width="5.42578125" style="287" customWidth="1"/>
    <col min="4343" max="4343" width="8.5703125" style="287" customWidth="1"/>
    <col min="4344" max="4344" width="13.7109375" style="287" customWidth="1"/>
    <col min="4345" max="4345" width="15.7109375" style="287" customWidth="1"/>
    <col min="4346" max="4346" width="14.7109375" style="287" customWidth="1"/>
    <col min="4347" max="4347" width="15" style="287" customWidth="1"/>
    <col min="4348" max="4349" width="14.28515625" style="287" customWidth="1"/>
    <col min="4350" max="4350" width="0" style="287" hidden="1" customWidth="1"/>
    <col min="4351" max="4351" width="18.85546875" style="287" customWidth="1"/>
    <col min="4352" max="4364" width="8" style="287" customWidth="1"/>
    <col min="4365" max="4368" width="9.28515625" style="287" customWidth="1"/>
    <col min="4369" max="4396" width="9.140625" style="287"/>
    <col min="4397" max="4397" width="64" style="287" customWidth="1"/>
    <col min="4398" max="4398" width="97.85546875" style="287" customWidth="1"/>
    <col min="4399" max="4592" width="9.140625" style="287"/>
    <col min="4593" max="4593" width="1.28515625" style="287" customWidth="1"/>
    <col min="4594" max="4594" width="44.85546875" style="287" customWidth="1"/>
    <col min="4595" max="4595" width="47.28515625" style="287" customWidth="1"/>
    <col min="4596" max="4596" width="8.140625" style="287" customWidth="1"/>
    <col min="4597" max="4597" width="8.28515625" style="287" customWidth="1"/>
    <col min="4598" max="4598" width="5.42578125" style="287" customWidth="1"/>
    <col min="4599" max="4599" width="8.5703125" style="287" customWidth="1"/>
    <col min="4600" max="4600" width="13.7109375" style="287" customWidth="1"/>
    <col min="4601" max="4601" width="15.7109375" style="287" customWidth="1"/>
    <col min="4602" max="4602" width="14.7109375" style="287" customWidth="1"/>
    <col min="4603" max="4603" width="15" style="287" customWidth="1"/>
    <col min="4604" max="4605" width="14.28515625" style="287" customWidth="1"/>
    <col min="4606" max="4606" width="0" style="287" hidden="1" customWidth="1"/>
    <col min="4607" max="4607" width="18.85546875" style="287" customWidth="1"/>
    <col min="4608" max="4620" width="8" style="287" customWidth="1"/>
    <col min="4621" max="4624" width="9.28515625" style="287" customWidth="1"/>
    <col min="4625" max="4652" width="9.140625" style="287"/>
    <col min="4653" max="4653" width="64" style="287" customWidth="1"/>
    <col min="4654" max="4654" width="97.85546875" style="287" customWidth="1"/>
    <col min="4655" max="4848" width="9.140625" style="287"/>
    <col min="4849" max="4849" width="1.28515625" style="287" customWidth="1"/>
    <col min="4850" max="4850" width="44.85546875" style="287" customWidth="1"/>
    <col min="4851" max="4851" width="47.28515625" style="287" customWidth="1"/>
    <col min="4852" max="4852" width="8.140625" style="287" customWidth="1"/>
    <col min="4853" max="4853" width="8.28515625" style="287" customWidth="1"/>
    <col min="4854" max="4854" width="5.42578125" style="287" customWidth="1"/>
    <col min="4855" max="4855" width="8.5703125" style="287" customWidth="1"/>
    <col min="4856" max="4856" width="13.7109375" style="287" customWidth="1"/>
    <col min="4857" max="4857" width="15.7109375" style="287" customWidth="1"/>
    <col min="4858" max="4858" width="14.7109375" style="287" customWidth="1"/>
    <col min="4859" max="4859" width="15" style="287" customWidth="1"/>
    <col min="4860" max="4861" width="14.28515625" style="287" customWidth="1"/>
    <col min="4862" max="4862" width="0" style="287" hidden="1" customWidth="1"/>
    <col min="4863" max="4863" width="18.85546875" style="287" customWidth="1"/>
    <col min="4864" max="4876" width="8" style="287" customWidth="1"/>
    <col min="4877" max="4880" width="9.28515625" style="287" customWidth="1"/>
    <col min="4881" max="4908" width="9.140625" style="287"/>
    <col min="4909" max="4909" width="64" style="287" customWidth="1"/>
    <col min="4910" max="4910" width="97.85546875" style="287" customWidth="1"/>
    <col min="4911" max="5104" width="9.140625" style="287"/>
    <col min="5105" max="5105" width="1.28515625" style="287" customWidth="1"/>
    <col min="5106" max="5106" width="44.85546875" style="287" customWidth="1"/>
    <col min="5107" max="5107" width="47.28515625" style="287" customWidth="1"/>
    <col min="5108" max="5108" width="8.140625" style="287" customWidth="1"/>
    <col min="5109" max="5109" width="8.28515625" style="287" customWidth="1"/>
    <col min="5110" max="5110" width="5.42578125" style="287" customWidth="1"/>
    <col min="5111" max="5111" width="8.5703125" style="287" customWidth="1"/>
    <col min="5112" max="5112" width="13.7109375" style="287" customWidth="1"/>
    <col min="5113" max="5113" width="15.7109375" style="287" customWidth="1"/>
    <col min="5114" max="5114" width="14.7109375" style="287" customWidth="1"/>
    <col min="5115" max="5115" width="15" style="287" customWidth="1"/>
    <col min="5116" max="5117" width="14.28515625" style="287" customWidth="1"/>
    <col min="5118" max="5118" width="0" style="287" hidden="1" customWidth="1"/>
    <col min="5119" max="5119" width="18.85546875" style="287" customWidth="1"/>
    <col min="5120" max="5132" width="8" style="287" customWidth="1"/>
    <col min="5133" max="5136" width="9.28515625" style="287" customWidth="1"/>
    <col min="5137" max="5164" width="9.140625" style="287"/>
    <col min="5165" max="5165" width="64" style="287" customWidth="1"/>
    <col min="5166" max="5166" width="97.85546875" style="287" customWidth="1"/>
    <col min="5167" max="5360" width="9.140625" style="287"/>
    <col min="5361" max="5361" width="1.28515625" style="287" customWidth="1"/>
    <col min="5362" max="5362" width="44.85546875" style="287" customWidth="1"/>
    <col min="5363" max="5363" width="47.28515625" style="287" customWidth="1"/>
    <col min="5364" max="5364" width="8.140625" style="287" customWidth="1"/>
    <col min="5365" max="5365" width="8.28515625" style="287" customWidth="1"/>
    <col min="5366" max="5366" width="5.42578125" style="287" customWidth="1"/>
    <col min="5367" max="5367" width="8.5703125" style="287" customWidth="1"/>
    <col min="5368" max="5368" width="13.7109375" style="287" customWidth="1"/>
    <col min="5369" max="5369" width="15.7109375" style="287" customWidth="1"/>
    <col min="5370" max="5370" width="14.7109375" style="287" customWidth="1"/>
    <col min="5371" max="5371" width="15" style="287" customWidth="1"/>
    <col min="5372" max="5373" width="14.28515625" style="287" customWidth="1"/>
    <col min="5374" max="5374" width="0" style="287" hidden="1" customWidth="1"/>
    <col min="5375" max="5375" width="18.85546875" style="287" customWidth="1"/>
    <col min="5376" max="5388" width="8" style="287" customWidth="1"/>
    <col min="5389" max="5392" width="9.28515625" style="287" customWidth="1"/>
    <col min="5393" max="5420" width="9.140625" style="287"/>
    <col min="5421" max="5421" width="64" style="287" customWidth="1"/>
    <col min="5422" max="5422" width="97.85546875" style="287" customWidth="1"/>
    <col min="5423" max="5616" width="9.140625" style="287"/>
    <col min="5617" max="5617" width="1.28515625" style="287" customWidth="1"/>
    <col min="5618" max="5618" width="44.85546875" style="287" customWidth="1"/>
    <col min="5619" max="5619" width="47.28515625" style="287" customWidth="1"/>
    <col min="5620" max="5620" width="8.140625" style="287" customWidth="1"/>
    <col min="5621" max="5621" width="8.28515625" style="287" customWidth="1"/>
    <col min="5622" max="5622" width="5.42578125" style="287" customWidth="1"/>
    <col min="5623" max="5623" width="8.5703125" style="287" customWidth="1"/>
    <col min="5624" max="5624" width="13.7109375" style="287" customWidth="1"/>
    <col min="5625" max="5625" width="15.7109375" style="287" customWidth="1"/>
    <col min="5626" max="5626" width="14.7109375" style="287" customWidth="1"/>
    <col min="5627" max="5627" width="15" style="287" customWidth="1"/>
    <col min="5628" max="5629" width="14.28515625" style="287" customWidth="1"/>
    <col min="5630" max="5630" width="0" style="287" hidden="1" customWidth="1"/>
    <col min="5631" max="5631" width="18.85546875" style="287" customWidth="1"/>
    <col min="5632" max="5644" width="8" style="287" customWidth="1"/>
    <col min="5645" max="5648" width="9.28515625" style="287" customWidth="1"/>
    <col min="5649" max="5676" width="9.140625" style="287"/>
    <col min="5677" max="5677" width="64" style="287" customWidth="1"/>
    <col min="5678" max="5678" width="97.85546875" style="287" customWidth="1"/>
    <col min="5679" max="5872" width="9.140625" style="287"/>
    <col min="5873" max="5873" width="1.28515625" style="287" customWidth="1"/>
    <col min="5874" max="5874" width="44.85546875" style="287" customWidth="1"/>
    <col min="5875" max="5875" width="47.28515625" style="287" customWidth="1"/>
    <col min="5876" max="5876" width="8.140625" style="287" customWidth="1"/>
    <col min="5877" max="5877" width="8.28515625" style="287" customWidth="1"/>
    <col min="5878" max="5878" width="5.42578125" style="287" customWidth="1"/>
    <col min="5879" max="5879" width="8.5703125" style="287" customWidth="1"/>
    <col min="5880" max="5880" width="13.7109375" style="287" customWidth="1"/>
    <col min="5881" max="5881" width="15.7109375" style="287" customWidth="1"/>
    <col min="5882" max="5882" width="14.7109375" style="287" customWidth="1"/>
    <col min="5883" max="5883" width="15" style="287" customWidth="1"/>
    <col min="5884" max="5885" width="14.28515625" style="287" customWidth="1"/>
    <col min="5886" max="5886" width="0" style="287" hidden="1" customWidth="1"/>
    <col min="5887" max="5887" width="18.85546875" style="287" customWidth="1"/>
    <col min="5888" max="5900" width="8" style="287" customWidth="1"/>
    <col min="5901" max="5904" width="9.28515625" style="287" customWidth="1"/>
    <col min="5905" max="5932" width="9.140625" style="287"/>
    <col min="5933" max="5933" width="64" style="287" customWidth="1"/>
    <col min="5934" max="5934" width="97.85546875" style="287" customWidth="1"/>
    <col min="5935" max="6128" width="9.140625" style="287"/>
    <col min="6129" max="6129" width="1.28515625" style="287" customWidth="1"/>
    <col min="6130" max="6130" width="44.85546875" style="287" customWidth="1"/>
    <col min="6131" max="6131" width="47.28515625" style="287" customWidth="1"/>
    <col min="6132" max="6132" width="8.140625" style="287" customWidth="1"/>
    <col min="6133" max="6133" width="8.28515625" style="287" customWidth="1"/>
    <col min="6134" max="6134" width="5.42578125" style="287" customWidth="1"/>
    <col min="6135" max="6135" width="8.5703125" style="287" customWidth="1"/>
    <col min="6136" max="6136" width="13.7109375" style="287" customWidth="1"/>
    <col min="6137" max="6137" width="15.7109375" style="287" customWidth="1"/>
    <col min="6138" max="6138" width="14.7109375" style="287" customWidth="1"/>
    <col min="6139" max="6139" width="15" style="287" customWidth="1"/>
    <col min="6140" max="6141" width="14.28515625" style="287" customWidth="1"/>
    <col min="6142" max="6142" width="0" style="287" hidden="1" customWidth="1"/>
    <col min="6143" max="6143" width="18.85546875" style="287" customWidth="1"/>
    <col min="6144" max="6156" width="8" style="287" customWidth="1"/>
    <col min="6157" max="6160" width="9.28515625" style="287" customWidth="1"/>
    <col min="6161" max="6188" width="9.140625" style="287"/>
    <col min="6189" max="6189" width="64" style="287" customWidth="1"/>
    <col min="6190" max="6190" width="97.85546875" style="287" customWidth="1"/>
    <col min="6191" max="6384" width="9.140625" style="287"/>
    <col min="6385" max="6385" width="1.28515625" style="287" customWidth="1"/>
    <col min="6386" max="6386" width="44.85546875" style="287" customWidth="1"/>
    <col min="6387" max="6387" width="47.28515625" style="287" customWidth="1"/>
    <col min="6388" max="6388" width="8.140625" style="287" customWidth="1"/>
    <col min="6389" max="6389" width="8.28515625" style="287" customWidth="1"/>
    <col min="6390" max="6390" width="5.42578125" style="287" customWidth="1"/>
    <col min="6391" max="6391" width="8.5703125" style="287" customWidth="1"/>
    <col min="6392" max="6392" width="13.7109375" style="287" customWidth="1"/>
    <col min="6393" max="6393" width="15.7109375" style="287" customWidth="1"/>
    <col min="6394" max="6394" width="14.7109375" style="287" customWidth="1"/>
    <col min="6395" max="6395" width="15" style="287" customWidth="1"/>
    <col min="6396" max="6397" width="14.28515625" style="287" customWidth="1"/>
    <col min="6398" max="6398" width="0" style="287" hidden="1" customWidth="1"/>
    <col min="6399" max="6399" width="18.85546875" style="287" customWidth="1"/>
    <col min="6400" max="6412" width="8" style="287" customWidth="1"/>
    <col min="6413" max="6416" width="9.28515625" style="287" customWidth="1"/>
    <col min="6417" max="6444" width="9.140625" style="287"/>
    <col min="6445" max="6445" width="64" style="287" customWidth="1"/>
    <col min="6446" max="6446" width="97.85546875" style="287" customWidth="1"/>
    <col min="6447" max="6640" width="9.140625" style="287"/>
    <col min="6641" max="6641" width="1.28515625" style="287" customWidth="1"/>
    <col min="6642" max="6642" width="44.85546875" style="287" customWidth="1"/>
    <col min="6643" max="6643" width="47.28515625" style="287" customWidth="1"/>
    <col min="6644" max="6644" width="8.140625" style="287" customWidth="1"/>
    <col min="6645" max="6645" width="8.28515625" style="287" customWidth="1"/>
    <col min="6646" max="6646" width="5.42578125" style="287" customWidth="1"/>
    <col min="6647" max="6647" width="8.5703125" style="287" customWidth="1"/>
    <col min="6648" max="6648" width="13.7109375" style="287" customWidth="1"/>
    <col min="6649" max="6649" width="15.7109375" style="287" customWidth="1"/>
    <col min="6650" max="6650" width="14.7109375" style="287" customWidth="1"/>
    <col min="6651" max="6651" width="15" style="287" customWidth="1"/>
    <col min="6652" max="6653" width="14.28515625" style="287" customWidth="1"/>
    <col min="6654" max="6654" width="0" style="287" hidden="1" customWidth="1"/>
    <col min="6655" max="6655" width="18.85546875" style="287" customWidth="1"/>
    <col min="6656" max="6668" width="8" style="287" customWidth="1"/>
    <col min="6669" max="6672" width="9.28515625" style="287" customWidth="1"/>
    <col min="6673" max="6700" width="9.140625" style="287"/>
    <col min="6701" max="6701" width="64" style="287" customWidth="1"/>
    <col min="6702" max="6702" width="97.85546875" style="287" customWidth="1"/>
    <col min="6703" max="6896" width="9.140625" style="287"/>
    <col min="6897" max="6897" width="1.28515625" style="287" customWidth="1"/>
    <col min="6898" max="6898" width="44.85546875" style="287" customWidth="1"/>
    <col min="6899" max="6899" width="47.28515625" style="287" customWidth="1"/>
    <col min="6900" max="6900" width="8.140625" style="287" customWidth="1"/>
    <col min="6901" max="6901" width="8.28515625" style="287" customWidth="1"/>
    <col min="6902" max="6902" width="5.42578125" style="287" customWidth="1"/>
    <col min="6903" max="6903" width="8.5703125" style="287" customWidth="1"/>
    <col min="6904" max="6904" width="13.7109375" style="287" customWidth="1"/>
    <col min="6905" max="6905" width="15.7109375" style="287" customWidth="1"/>
    <col min="6906" max="6906" width="14.7109375" style="287" customWidth="1"/>
    <col min="6907" max="6907" width="15" style="287" customWidth="1"/>
    <col min="6908" max="6909" width="14.28515625" style="287" customWidth="1"/>
    <col min="6910" max="6910" width="0" style="287" hidden="1" customWidth="1"/>
    <col min="6911" max="6911" width="18.85546875" style="287" customWidth="1"/>
    <col min="6912" max="6924" width="8" style="287" customWidth="1"/>
    <col min="6925" max="6928" width="9.28515625" style="287" customWidth="1"/>
    <col min="6929" max="6956" width="9.140625" style="287"/>
    <col min="6957" max="6957" width="64" style="287" customWidth="1"/>
    <col min="6958" max="6958" width="97.85546875" style="287" customWidth="1"/>
    <col min="6959" max="7152" width="9.140625" style="287"/>
    <col min="7153" max="7153" width="1.28515625" style="287" customWidth="1"/>
    <col min="7154" max="7154" width="44.85546875" style="287" customWidth="1"/>
    <col min="7155" max="7155" width="47.28515625" style="287" customWidth="1"/>
    <col min="7156" max="7156" width="8.140625" style="287" customWidth="1"/>
    <col min="7157" max="7157" width="8.28515625" style="287" customWidth="1"/>
    <col min="7158" max="7158" width="5.42578125" style="287" customWidth="1"/>
    <col min="7159" max="7159" width="8.5703125" style="287" customWidth="1"/>
    <col min="7160" max="7160" width="13.7109375" style="287" customWidth="1"/>
    <col min="7161" max="7161" width="15.7109375" style="287" customWidth="1"/>
    <col min="7162" max="7162" width="14.7109375" style="287" customWidth="1"/>
    <col min="7163" max="7163" width="15" style="287" customWidth="1"/>
    <col min="7164" max="7165" width="14.28515625" style="287" customWidth="1"/>
    <col min="7166" max="7166" width="0" style="287" hidden="1" customWidth="1"/>
    <col min="7167" max="7167" width="18.85546875" style="287" customWidth="1"/>
    <col min="7168" max="7180" width="8" style="287" customWidth="1"/>
    <col min="7181" max="7184" width="9.28515625" style="287" customWidth="1"/>
    <col min="7185" max="7212" width="9.140625" style="287"/>
    <col min="7213" max="7213" width="64" style="287" customWidth="1"/>
    <col min="7214" max="7214" width="97.85546875" style="287" customWidth="1"/>
    <col min="7215" max="7408" width="9.140625" style="287"/>
    <col min="7409" max="7409" width="1.28515625" style="287" customWidth="1"/>
    <col min="7410" max="7410" width="44.85546875" style="287" customWidth="1"/>
    <col min="7411" max="7411" width="47.28515625" style="287" customWidth="1"/>
    <col min="7412" max="7412" width="8.140625" style="287" customWidth="1"/>
    <col min="7413" max="7413" width="8.28515625" style="287" customWidth="1"/>
    <col min="7414" max="7414" width="5.42578125" style="287" customWidth="1"/>
    <col min="7415" max="7415" width="8.5703125" style="287" customWidth="1"/>
    <col min="7416" max="7416" width="13.7109375" style="287" customWidth="1"/>
    <col min="7417" max="7417" width="15.7109375" style="287" customWidth="1"/>
    <col min="7418" max="7418" width="14.7109375" style="287" customWidth="1"/>
    <col min="7419" max="7419" width="15" style="287" customWidth="1"/>
    <col min="7420" max="7421" width="14.28515625" style="287" customWidth="1"/>
    <col min="7422" max="7422" width="0" style="287" hidden="1" customWidth="1"/>
    <col min="7423" max="7423" width="18.85546875" style="287" customWidth="1"/>
    <col min="7424" max="7436" width="8" style="287" customWidth="1"/>
    <col min="7437" max="7440" width="9.28515625" style="287" customWidth="1"/>
    <col min="7441" max="7468" width="9.140625" style="287"/>
    <col min="7469" max="7469" width="64" style="287" customWidth="1"/>
    <col min="7470" max="7470" width="97.85546875" style="287" customWidth="1"/>
    <col min="7471" max="7664" width="9.140625" style="287"/>
    <col min="7665" max="7665" width="1.28515625" style="287" customWidth="1"/>
    <col min="7666" max="7666" width="44.85546875" style="287" customWidth="1"/>
    <col min="7667" max="7667" width="47.28515625" style="287" customWidth="1"/>
    <col min="7668" max="7668" width="8.140625" style="287" customWidth="1"/>
    <col min="7669" max="7669" width="8.28515625" style="287" customWidth="1"/>
    <col min="7670" max="7670" width="5.42578125" style="287" customWidth="1"/>
    <col min="7671" max="7671" width="8.5703125" style="287" customWidth="1"/>
    <col min="7672" max="7672" width="13.7109375" style="287" customWidth="1"/>
    <col min="7673" max="7673" width="15.7109375" style="287" customWidth="1"/>
    <col min="7674" max="7674" width="14.7109375" style="287" customWidth="1"/>
    <col min="7675" max="7675" width="15" style="287" customWidth="1"/>
    <col min="7676" max="7677" width="14.28515625" style="287" customWidth="1"/>
    <col min="7678" max="7678" width="0" style="287" hidden="1" customWidth="1"/>
    <col min="7679" max="7679" width="18.85546875" style="287" customWidth="1"/>
    <col min="7680" max="7692" width="8" style="287" customWidth="1"/>
    <col min="7693" max="7696" width="9.28515625" style="287" customWidth="1"/>
    <col min="7697" max="7724" width="9.140625" style="287"/>
    <col min="7725" max="7725" width="64" style="287" customWidth="1"/>
    <col min="7726" max="7726" width="97.85546875" style="287" customWidth="1"/>
    <col min="7727" max="7920" width="9.140625" style="287"/>
    <col min="7921" max="7921" width="1.28515625" style="287" customWidth="1"/>
    <col min="7922" max="7922" width="44.85546875" style="287" customWidth="1"/>
    <col min="7923" max="7923" width="47.28515625" style="287" customWidth="1"/>
    <col min="7924" max="7924" width="8.140625" style="287" customWidth="1"/>
    <col min="7925" max="7925" width="8.28515625" style="287" customWidth="1"/>
    <col min="7926" max="7926" width="5.42578125" style="287" customWidth="1"/>
    <col min="7927" max="7927" width="8.5703125" style="287" customWidth="1"/>
    <col min="7928" max="7928" width="13.7109375" style="287" customWidth="1"/>
    <col min="7929" max="7929" width="15.7109375" style="287" customWidth="1"/>
    <col min="7930" max="7930" width="14.7109375" style="287" customWidth="1"/>
    <col min="7931" max="7931" width="15" style="287" customWidth="1"/>
    <col min="7932" max="7933" width="14.28515625" style="287" customWidth="1"/>
    <col min="7934" max="7934" width="0" style="287" hidden="1" customWidth="1"/>
    <col min="7935" max="7935" width="18.85546875" style="287" customWidth="1"/>
    <col min="7936" max="7948" width="8" style="287" customWidth="1"/>
    <col min="7949" max="7952" width="9.28515625" style="287" customWidth="1"/>
    <col min="7953" max="7980" width="9.140625" style="287"/>
    <col min="7981" max="7981" width="64" style="287" customWidth="1"/>
    <col min="7982" max="7982" width="97.85546875" style="287" customWidth="1"/>
    <col min="7983" max="8176" width="9.140625" style="287"/>
    <col min="8177" max="8177" width="1.28515625" style="287" customWidth="1"/>
    <col min="8178" max="8178" width="44.85546875" style="287" customWidth="1"/>
    <col min="8179" max="8179" width="47.28515625" style="287" customWidth="1"/>
    <col min="8180" max="8180" width="8.140625" style="287" customWidth="1"/>
    <col min="8181" max="8181" width="8.28515625" style="287" customWidth="1"/>
    <col min="8182" max="8182" width="5.42578125" style="287" customWidth="1"/>
    <col min="8183" max="8183" width="8.5703125" style="287" customWidth="1"/>
    <col min="8184" max="8184" width="13.7109375" style="287" customWidth="1"/>
    <col min="8185" max="8185" width="15.7109375" style="287" customWidth="1"/>
    <col min="8186" max="8186" width="14.7109375" style="287" customWidth="1"/>
    <col min="8187" max="8187" width="15" style="287" customWidth="1"/>
    <col min="8188" max="8189" width="14.28515625" style="287" customWidth="1"/>
    <col min="8190" max="8190" width="0" style="287" hidden="1" customWidth="1"/>
    <col min="8191" max="8191" width="18.85546875" style="287" customWidth="1"/>
    <col min="8192" max="8204" width="8" style="287" customWidth="1"/>
    <col min="8205" max="8208" width="9.28515625" style="287" customWidth="1"/>
    <col min="8209" max="8236" width="9.140625" style="287"/>
    <col min="8237" max="8237" width="64" style="287" customWidth="1"/>
    <col min="8238" max="8238" width="97.85546875" style="287" customWidth="1"/>
    <col min="8239" max="8432" width="9.140625" style="287"/>
    <col min="8433" max="8433" width="1.28515625" style="287" customWidth="1"/>
    <col min="8434" max="8434" width="44.85546875" style="287" customWidth="1"/>
    <col min="8435" max="8435" width="47.28515625" style="287" customWidth="1"/>
    <col min="8436" max="8436" width="8.140625" style="287" customWidth="1"/>
    <col min="8437" max="8437" width="8.28515625" style="287" customWidth="1"/>
    <col min="8438" max="8438" width="5.42578125" style="287" customWidth="1"/>
    <col min="8439" max="8439" width="8.5703125" style="287" customWidth="1"/>
    <col min="8440" max="8440" width="13.7109375" style="287" customWidth="1"/>
    <col min="8441" max="8441" width="15.7109375" style="287" customWidth="1"/>
    <col min="8442" max="8442" width="14.7109375" style="287" customWidth="1"/>
    <col min="8443" max="8443" width="15" style="287" customWidth="1"/>
    <col min="8444" max="8445" width="14.28515625" style="287" customWidth="1"/>
    <col min="8446" max="8446" width="0" style="287" hidden="1" customWidth="1"/>
    <col min="8447" max="8447" width="18.85546875" style="287" customWidth="1"/>
    <col min="8448" max="8460" width="8" style="287" customWidth="1"/>
    <col min="8461" max="8464" width="9.28515625" style="287" customWidth="1"/>
    <col min="8465" max="8492" width="9.140625" style="287"/>
    <col min="8493" max="8493" width="64" style="287" customWidth="1"/>
    <col min="8494" max="8494" width="97.85546875" style="287" customWidth="1"/>
    <col min="8495" max="8688" width="9.140625" style="287"/>
    <col min="8689" max="8689" width="1.28515625" style="287" customWidth="1"/>
    <col min="8690" max="8690" width="44.85546875" style="287" customWidth="1"/>
    <col min="8691" max="8691" width="47.28515625" style="287" customWidth="1"/>
    <col min="8692" max="8692" width="8.140625" style="287" customWidth="1"/>
    <col min="8693" max="8693" width="8.28515625" style="287" customWidth="1"/>
    <col min="8694" max="8694" width="5.42578125" style="287" customWidth="1"/>
    <col min="8695" max="8695" width="8.5703125" style="287" customWidth="1"/>
    <col min="8696" max="8696" width="13.7109375" style="287" customWidth="1"/>
    <col min="8697" max="8697" width="15.7109375" style="287" customWidth="1"/>
    <col min="8698" max="8698" width="14.7109375" style="287" customWidth="1"/>
    <col min="8699" max="8699" width="15" style="287" customWidth="1"/>
    <col min="8700" max="8701" width="14.28515625" style="287" customWidth="1"/>
    <col min="8702" max="8702" width="0" style="287" hidden="1" customWidth="1"/>
    <col min="8703" max="8703" width="18.85546875" style="287" customWidth="1"/>
    <col min="8704" max="8716" width="8" style="287" customWidth="1"/>
    <col min="8717" max="8720" width="9.28515625" style="287" customWidth="1"/>
    <col min="8721" max="8748" width="9.140625" style="287"/>
    <col min="8749" max="8749" width="64" style="287" customWidth="1"/>
    <col min="8750" max="8750" width="97.85546875" style="287" customWidth="1"/>
    <col min="8751" max="8944" width="9.140625" style="287"/>
    <col min="8945" max="8945" width="1.28515625" style="287" customWidth="1"/>
    <col min="8946" max="8946" width="44.85546875" style="287" customWidth="1"/>
    <col min="8947" max="8947" width="47.28515625" style="287" customWidth="1"/>
    <col min="8948" max="8948" width="8.140625" style="287" customWidth="1"/>
    <col min="8949" max="8949" width="8.28515625" style="287" customWidth="1"/>
    <col min="8950" max="8950" width="5.42578125" style="287" customWidth="1"/>
    <col min="8951" max="8951" width="8.5703125" style="287" customWidth="1"/>
    <col min="8952" max="8952" width="13.7109375" style="287" customWidth="1"/>
    <col min="8953" max="8953" width="15.7109375" style="287" customWidth="1"/>
    <col min="8954" max="8954" width="14.7109375" style="287" customWidth="1"/>
    <col min="8955" max="8955" width="15" style="287" customWidth="1"/>
    <col min="8956" max="8957" width="14.28515625" style="287" customWidth="1"/>
    <col min="8958" max="8958" width="0" style="287" hidden="1" customWidth="1"/>
    <col min="8959" max="8959" width="18.85546875" style="287" customWidth="1"/>
    <col min="8960" max="8972" width="8" style="287" customWidth="1"/>
    <col min="8973" max="8976" width="9.28515625" style="287" customWidth="1"/>
    <col min="8977" max="9004" width="9.140625" style="287"/>
    <col min="9005" max="9005" width="64" style="287" customWidth="1"/>
    <col min="9006" max="9006" width="97.85546875" style="287" customWidth="1"/>
    <col min="9007" max="9200" width="9.140625" style="287"/>
    <col min="9201" max="9201" width="1.28515625" style="287" customWidth="1"/>
    <col min="9202" max="9202" width="44.85546875" style="287" customWidth="1"/>
    <col min="9203" max="9203" width="47.28515625" style="287" customWidth="1"/>
    <col min="9204" max="9204" width="8.140625" style="287" customWidth="1"/>
    <col min="9205" max="9205" width="8.28515625" style="287" customWidth="1"/>
    <col min="9206" max="9206" width="5.42578125" style="287" customWidth="1"/>
    <col min="9207" max="9207" width="8.5703125" style="287" customWidth="1"/>
    <col min="9208" max="9208" width="13.7109375" style="287" customWidth="1"/>
    <col min="9209" max="9209" width="15.7109375" style="287" customWidth="1"/>
    <col min="9210" max="9210" width="14.7109375" style="287" customWidth="1"/>
    <col min="9211" max="9211" width="15" style="287" customWidth="1"/>
    <col min="9212" max="9213" width="14.28515625" style="287" customWidth="1"/>
    <col min="9214" max="9214" width="0" style="287" hidden="1" customWidth="1"/>
    <col min="9215" max="9215" width="18.85546875" style="287" customWidth="1"/>
    <col min="9216" max="9228" width="8" style="287" customWidth="1"/>
    <col min="9229" max="9232" width="9.28515625" style="287" customWidth="1"/>
    <col min="9233" max="9260" width="9.140625" style="287"/>
    <col min="9261" max="9261" width="64" style="287" customWidth="1"/>
    <col min="9262" max="9262" width="97.85546875" style="287" customWidth="1"/>
    <col min="9263" max="9456" width="9.140625" style="287"/>
    <col min="9457" max="9457" width="1.28515625" style="287" customWidth="1"/>
    <col min="9458" max="9458" width="44.85546875" style="287" customWidth="1"/>
    <col min="9459" max="9459" width="47.28515625" style="287" customWidth="1"/>
    <col min="9460" max="9460" width="8.140625" style="287" customWidth="1"/>
    <col min="9461" max="9461" width="8.28515625" style="287" customWidth="1"/>
    <col min="9462" max="9462" width="5.42578125" style="287" customWidth="1"/>
    <col min="9463" max="9463" width="8.5703125" style="287" customWidth="1"/>
    <col min="9464" max="9464" width="13.7109375" style="287" customWidth="1"/>
    <col min="9465" max="9465" width="15.7109375" style="287" customWidth="1"/>
    <col min="9466" max="9466" width="14.7109375" style="287" customWidth="1"/>
    <col min="9467" max="9467" width="15" style="287" customWidth="1"/>
    <col min="9468" max="9469" width="14.28515625" style="287" customWidth="1"/>
    <col min="9470" max="9470" width="0" style="287" hidden="1" customWidth="1"/>
    <col min="9471" max="9471" width="18.85546875" style="287" customWidth="1"/>
    <col min="9472" max="9484" width="8" style="287" customWidth="1"/>
    <col min="9485" max="9488" width="9.28515625" style="287" customWidth="1"/>
    <col min="9489" max="9516" width="9.140625" style="287"/>
    <col min="9517" max="9517" width="64" style="287" customWidth="1"/>
    <col min="9518" max="9518" width="97.85546875" style="287" customWidth="1"/>
    <col min="9519" max="9712" width="9.140625" style="287"/>
    <col min="9713" max="9713" width="1.28515625" style="287" customWidth="1"/>
    <col min="9714" max="9714" width="44.85546875" style="287" customWidth="1"/>
    <col min="9715" max="9715" width="47.28515625" style="287" customWidth="1"/>
    <col min="9716" max="9716" width="8.140625" style="287" customWidth="1"/>
    <col min="9717" max="9717" width="8.28515625" style="287" customWidth="1"/>
    <col min="9718" max="9718" width="5.42578125" style="287" customWidth="1"/>
    <col min="9719" max="9719" width="8.5703125" style="287" customWidth="1"/>
    <col min="9720" max="9720" width="13.7109375" style="287" customWidth="1"/>
    <col min="9721" max="9721" width="15.7109375" style="287" customWidth="1"/>
    <col min="9722" max="9722" width="14.7109375" style="287" customWidth="1"/>
    <col min="9723" max="9723" width="15" style="287" customWidth="1"/>
    <col min="9724" max="9725" width="14.28515625" style="287" customWidth="1"/>
    <col min="9726" max="9726" width="0" style="287" hidden="1" customWidth="1"/>
    <col min="9727" max="9727" width="18.85546875" style="287" customWidth="1"/>
    <col min="9728" max="9740" width="8" style="287" customWidth="1"/>
    <col min="9741" max="9744" width="9.28515625" style="287" customWidth="1"/>
    <col min="9745" max="9772" width="9.140625" style="287"/>
    <col min="9773" max="9773" width="64" style="287" customWidth="1"/>
    <col min="9774" max="9774" width="97.85546875" style="287" customWidth="1"/>
    <col min="9775" max="9968" width="9.140625" style="287"/>
    <col min="9969" max="9969" width="1.28515625" style="287" customWidth="1"/>
    <col min="9970" max="9970" width="44.85546875" style="287" customWidth="1"/>
    <col min="9971" max="9971" width="47.28515625" style="287" customWidth="1"/>
    <col min="9972" max="9972" width="8.140625" style="287" customWidth="1"/>
    <col min="9973" max="9973" width="8.28515625" style="287" customWidth="1"/>
    <col min="9974" max="9974" width="5.42578125" style="287" customWidth="1"/>
    <col min="9975" max="9975" width="8.5703125" style="287" customWidth="1"/>
    <col min="9976" max="9976" width="13.7109375" style="287" customWidth="1"/>
    <col min="9977" max="9977" width="15.7109375" style="287" customWidth="1"/>
    <col min="9978" max="9978" width="14.7109375" style="287" customWidth="1"/>
    <col min="9979" max="9979" width="15" style="287" customWidth="1"/>
    <col min="9980" max="9981" width="14.28515625" style="287" customWidth="1"/>
    <col min="9982" max="9982" width="0" style="287" hidden="1" customWidth="1"/>
    <col min="9983" max="9983" width="18.85546875" style="287" customWidth="1"/>
    <col min="9984" max="9996" width="8" style="287" customWidth="1"/>
    <col min="9997" max="10000" width="9.28515625" style="287" customWidth="1"/>
    <col min="10001" max="10028" width="9.140625" style="287"/>
    <col min="10029" max="10029" width="64" style="287" customWidth="1"/>
    <col min="10030" max="10030" width="97.85546875" style="287" customWidth="1"/>
    <col min="10031" max="10224" width="9.140625" style="287"/>
    <col min="10225" max="10225" width="1.28515625" style="287" customWidth="1"/>
    <col min="10226" max="10226" width="44.85546875" style="287" customWidth="1"/>
    <col min="10227" max="10227" width="47.28515625" style="287" customWidth="1"/>
    <col min="10228" max="10228" width="8.140625" style="287" customWidth="1"/>
    <col min="10229" max="10229" width="8.28515625" style="287" customWidth="1"/>
    <col min="10230" max="10230" width="5.42578125" style="287" customWidth="1"/>
    <col min="10231" max="10231" width="8.5703125" style="287" customWidth="1"/>
    <col min="10232" max="10232" width="13.7109375" style="287" customWidth="1"/>
    <col min="10233" max="10233" width="15.7109375" style="287" customWidth="1"/>
    <col min="10234" max="10234" width="14.7109375" style="287" customWidth="1"/>
    <col min="10235" max="10235" width="15" style="287" customWidth="1"/>
    <col min="10236" max="10237" width="14.28515625" style="287" customWidth="1"/>
    <col min="10238" max="10238" width="0" style="287" hidden="1" customWidth="1"/>
    <col min="10239" max="10239" width="18.85546875" style="287" customWidth="1"/>
    <col min="10240" max="10252" width="8" style="287" customWidth="1"/>
    <col min="10253" max="10256" width="9.28515625" style="287" customWidth="1"/>
    <col min="10257" max="10284" width="9.140625" style="287"/>
    <col min="10285" max="10285" width="64" style="287" customWidth="1"/>
    <col min="10286" max="10286" width="97.85546875" style="287" customWidth="1"/>
    <col min="10287" max="10480" width="9.140625" style="287"/>
    <col min="10481" max="10481" width="1.28515625" style="287" customWidth="1"/>
    <col min="10482" max="10482" width="44.85546875" style="287" customWidth="1"/>
    <col min="10483" max="10483" width="47.28515625" style="287" customWidth="1"/>
    <col min="10484" max="10484" width="8.140625" style="287" customWidth="1"/>
    <col min="10485" max="10485" width="8.28515625" style="287" customWidth="1"/>
    <col min="10486" max="10486" width="5.42578125" style="287" customWidth="1"/>
    <col min="10487" max="10487" width="8.5703125" style="287" customWidth="1"/>
    <col min="10488" max="10488" width="13.7109375" style="287" customWidth="1"/>
    <col min="10489" max="10489" width="15.7109375" style="287" customWidth="1"/>
    <col min="10490" max="10490" width="14.7109375" style="287" customWidth="1"/>
    <col min="10491" max="10491" width="15" style="287" customWidth="1"/>
    <col min="10492" max="10493" width="14.28515625" style="287" customWidth="1"/>
    <col min="10494" max="10494" width="0" style="287" hidden="1" customWidth="1"/>
    <col min="10495" max="10495" width="18.85546875" style="287" customWidth="1"/>
    <col min="10496" max="10508" width="8" style="287" customWidth="1"/>
    <col min="10509" max="10512" width="9.28515625" style="287" customWidth="1"/>
    <col min="10513" max="10540" width="9.140625" style="287"/>
    <col min="10541" max="10541" width="64" style="287" customWidth="1"/>
    <col min="10542" max="10542" width="97.85546875" style="287" customWidth="1"/>
    <col min="10543" max="10736" width="9.140625" style="287"/>
    <col min="10737" max="10737" width="1.28515625" style="287" customWidth="1"/>
    <col min="10738" max="10738" width="44.85546875" style="287" customWidth="1"/>
    <col min="10739" max="10739" width="47.28515625" style="287" customWidth="1"/>
    <col min="10740" max="10740" width="8.140625" style="287" customWidth="1"/>
    <col min="10741" max="10741" width="8.28515625" style="287" customWidth="1"/>
    <col min="10742" max="10742" width="5.42578125" style="287" customWidth="1"/>
    <col min="10743" max="10743" width="8.5703125" style="287" customWidth="1"/>
    <col min="10744" max="10744" width="13.7109375" style="287" customWidth="1"/>
    <col min="10745" max="10745" width="15.7109375" style="287" customWidth="1"/>
    <col min="10746" max="10746" width="14.7109375" style="287" customWidth="1"/>
    <col min="10747" max="10747" width="15" style="287" customWidth="1"/>
    <col min="10748" max="10749" width="14.28515625" style="287" customWidth="1"/>
    <col min="10750" max="10750" width="0" style="287" hidden="1" customWidth="1"/>
    <col min="10751" max="10751" width="18.85546875" style="287" customWidth="1"/>
    <col min="10752" max="10764" width="8" style="287" customWidth="1"/>
    <col min="10765" max="10768" width="9.28515625" style="287" customWidth="1"/>
    <col min="10769" max="10796" width="9.140625" style="287"/>
    <col min="10797" max="10797" width="64" style="287" customWidth="1"/>
    <col min="10798" max="10798" width="97.85546875" style="287" customWidth="1"/>
    <col min="10799" max="10992" width="9.140625" style="287"/>
    <col min="10993" max="10993" width="1.28515625" style="287" customWidth="1"/>
    <col min="10994" max="10994" width="44.85546875" style="287" customWidth="1"/>
    <col min="10995" max="10995" width="47.28515625" style="287" customWidth="1"/>
    <col min="10996" max="10996" width="8.140625" style="287" customWidth="1"/>
    <col min="10997" max="10997" width="8.28515625" style="287" customWidth="1"/>
    <col min="10998" max="10998" width="5.42578125" style="287" customWidth="1"/>
    <col min="10999" max="10999" width="8.5703125" style="287" customWidth="1"/>
    <col min="11000" max="11000" width="13.7109375" style="287" customWidth="1"/>
    <col min="11001" max="11001" width="15.7109375" style="287" customWidth="1"/>
    <col min="11002" max="11002" width="14.7109375" style="287" customWidth="1"/>
    <col min="11003" max="11003" width="15" style="287" customWidth="1"/>
    <col min="11004" max="11005" width="14.28515625" style="287" customWidth="1"/>
    <col min="11006" max="11006" width="0" style="287" hidden="1" customWidth="1"/>
    <col min="11007" max="11007" width="18.85546875" style="287" customWidth="1"/>
    <col min="11008" max="11020" width="8" style="287" customWidth="1"/>
    <col min="11021" max="11024" width="9.28515625" style="287" customWidth="1"/>
    <col min="11025" max="11052" width="9.140625" style="287"/>
    <col min="11053" max="11053" width="64" style="287" customWidth="1"/>
    <col min="11054" max="11054" width="97.85546875" style="287" customWidth="1"/>
    <col min="11055" max="11248" width="9.140625" style="287"/>
    <col min="11249" max="11249" width="1.28515625" style="287" customWidth="1"/>
    <col min="11250" max="11250" width="44.85546875" style="287" customWidth="1"/>
    <col min="11251" max="11251" width="47.28515625" style="287" customWidth="1"/>
    <col min="11252" max="11252" width="8.140625" style="287" customWidth="1"/>
    <col min="11253" max="11253" width="8.28515625" style="287" customWidth="1"/>
    <col min="11254" max="11254" width="5.42578125" style="287" customWidth="1"/>
    <col min="11255" max="11255" width="8.5703125" style="287" customWidth="1"/>
    <col min="11256" max="11256" width="13.7109375" style="287" customWidth="1"/>
    <col min="11257" max="11257" width="15.7109375" style="287" customWidth="1"/>
    <col min="11258" max="11258" width="14.7109375" style="287" customWidth="1"/>
    <col min="11259" max="11259" width="15" style="287" customWidth="1"/>
    <col min="11260" max="11261" width="14.28515625" style="287" customWidth="1"/>
    <col min="11262" max="11262" width="0" style="287" hidden="1" customWidth="1"/>
    <col min="11263" max="11263" width="18.85546875" style="287" customWidth="1"/>
    <col min="11264" max="11276" width="8" style="287" customWidth="1"/>
    <col min="11277" max="11280" width="9.28515625" style="287" customWidth="1"/>
    <col min="11281" max="11308" width="9.140625" style="287"/>
    <col min="11309" max="11309" width="64" style="287" customWidth="1"/>
    <col min="11310" max="11310" width="97.85546875" style="287" customWidth="1"/>
    <col min="11311" max="11504" width="9.140625" style="287"/>
    <col min="11505" max="11505" width="1.28515625" style="287" customWidth="1"/>
    <col min="11506" max="11506" width="44.85546875" style="287" customWidth="1"/>
    <col min="11507" max="11507" width="47.28515625" style="287" customWidth="1"/>
    <col min="11508" max="11508" width="8.140625" style="287" customWidth="1"/>
    <col min="11509" max="11509" width="8.28515625" style="287" customWidth="1"/>
    <col min="11510" max="11510" width="5.42578125" style="287" customWidth="1"/>
    <col min="11511" max="11511" width="8.5703125" style="287" customWidth="1"/>
    <col min="11512" max="11512" width="13.7109375" style="287" customWidth="1"/>
    <col min="11513" max="11513" width="15.7109375" style="287" customWidth="1"/>
    <col min="11514" max="11514" width="14.7109375" style="287" customWidth="1"/>
    <col min="11515" max="11515" width="15" style="287" customWidth="1"/>
    <col min="11516" max="11517" width="14.28515625" style="287" customWidth="1"/>
    <col min="11518" max="11518" width="0" style="287" hidden="1" customWidth="1"/>
    <col min="11519" max="11519" width="18.85546875" style="287" customWidth="1"/>
    <col min="11520" max="11532" width="8" style="287" customWidth="1"/>
    <col min="11533" max="11536" width="9.28515625" style="287" customWidth="1"/>
    <col min="11537" max="11564" width="9.140625" style="287"/>
    <col min="11565" max="11565" width="64" style="287" customWidth="1"/>
    <col min="11566" max="11566" width="97.85546875" style="287" customWidth="1"/>
    <col min="11567" max="11760" width="9.140625" style="287"/>
    <col min="11761" max="11761" width="1.28515625" style="287" customWidth="1"/>
    <col min="11762" max="11762" width="44.85546875" style="287" customWidth="1"/>
    <col min="11763" max="11763" width="47.28515625" style="287" customWidth="1"/>
    <col min="11764" max="11764" width="8.140625" style="287" customWidth="1"/>
    <col min="11765" max="11765" width="8.28515625" style="287" customWidth="1"/>
    <col min="11766" max="11766" width="5.42578125" style="287" customWidth="1"/>
    <col min="11767" max="11767" width="8.5703125" style="287" customWidth="1"/>
    <col min="11768" max="11768" width="13.7109375" style="287" customWidth="1"/>
    <col min="11769" max="11769" width="15.7109375" style="287" customWidth="1"/>
    <col min="11770" max="11770" width="14.7109375" style="287" customWidth="1"/>
    <col min="11771" max="11771" width="15" style="287" customWidth="1"/>
    <col min="11772" max="11773" width="14.28515625" style="287" customWidth="1"/>
    <col min="11774" max="11774" width="0" style="287" hidden="1" customWidth="1"/>
    <col min="11775" max="11775" width="18.85546875" style="287" customWidth="1"/>
    <col min="11776" max="11788" width="8" style="287" customWidth="1"/>
    <col min="11789" max="11792" width="9.28515625" style="287" customWidth="1"/>
    <col min="11793" max="11820" width="9.140625" style="287"/>
    <col min="11821" max="11821" width="64" style="287" customWidth="1"/>
    <col min="11822" max="11822" width="97.85546875" style="287" customWidth="1"/>
    <col min="11823" max="12016" width="9.140625" style="287"/>
    <col min="12017" max="12017" width="1.28515625" style="287" customWidth="1"/>
    <col min="12018" max="12018" width="44.85546875" style="287" customWidth="1"/>
    <col min="12019" max="12019" width="47.28515625" style="287" customWidth="1"/>
    <col min="12020" max="12020" width="8.140625" style="287" customWidth="1"/>
    <col min="12021" max="12021" width="8.28515625" style="287" customWidth="1"/>
    <col min="12022" max="12022" width="5.42578125" style="287" customWidth="1"/>
    <col min="12023" max="12023" width="8.5703125" style="287" customWidth="1"/>
    <col min="12024" max="12024" width="13.7109375" style="287" customWidth="1"/>
    <col min="12025" max="12025" width="15.7109375" style="287" customWidth="1"/>
    <col min="12026" max="12026" width="14.7109375" style="287" customWidth="1"/>
    <col min="12027" max="12027" width="15" style="287" customWidth="1"/>
    <col min="12028" max="12029" width="14.28515625" style="287" customWidth="1"/>
    <col min="12030" max="12030" width="0" style="287" hidden="1" customWidth="1"/>
    <col min="12031" max="12031" width="18.85546875" style="287" customWidth="1"/>
    <col min="12032" max="12044" width="8" style="287" customWidth="1"/>
    <col min="12045" max="12048" width="9.28515625" style="287" customWidth="1"/>
    <col min="12049" max="12076" width="9.140625" style="287"/>
    <col min="12077" max="12077" width="64" style="287" customWidth="1"/>
    <col min="12078" max="12078" width="97.85546875" style="287" customWidth="1"/>
    <col min="12079" max="12272" width="9.140625" style="287"/>
    <col min="12273" max="12273" width="1.28515625" style="287" customWidth="1"/>
    <col min="12274" max="12274" width="44.85546875" style="287" customWidth="1"/>
    <col min="12275" max="12275" width="47.28515625" style="287" customWidth="1"/>
    <col min="12276" max="12276" width="8.140625" style="287" customWidth="1"/>
    <col min="12277" max="12277" width="8.28515625" style="287" customWidth="1"/>
    <col min="12278" max="12278" width="5.42578125" style="287" customWidth="1"/>
    <col min="12279" max="12279" width="8.5703125" style="287" customWidth="1"/>
    <col min="12280" max="12280" width="13.7109375" style="287" customWidth="1"/>
    <col min="12281" max="12281" width="15.7109375" style="287" customWidth="1"/>
    <col min="12282" max="12282" width="14.7109375" style="287" customWidth="1"/>
    <col min="12283" max="12283" width="15" style="287" customWidth="1"/>
    <col min="12284" max="12285" width="14.28515625" style="287" customWidth="1"/>
    <col min="12286" max="12286" width="0" style="287" hidden="1" customWidth="1"/>
    <col min="12287" max="12287" width="18.85546875" style="287" customWidth="1"/>
    <col min="12288" max="12300" width="8" style="287" customWidth="1"/>
    <col min="12301" max="12304" width="9.28515625" style="287" customWidth="1"/>
    <col min="12305" max="12332" width="9.140625" style="287"/>
    <col min="12333" max="12333" width="64" style="287" customWidth="1"/>
    <col min="12334" max="12334" width="97.85546875" style="287" customWidth="1"/>
    <col min="12335" max="12528" width="9.140625" style="287"/>
    <col min="12529" max="12529" width="1.28515625" style="287" customWidth="1"/>
    <col min="12530" max="12530" width="44.85546875" style="287" customWidth="1"/>
    <col min="12531" max="12531" width="47.28515625" style="287" customWidth="1"/>
    <col min="12532" max="12532" width="8.140625" style="287" customWidth="1"/>
    <col min="12533" max="12533" width="8.28515625" style="287" customWidth="1"/>
    <col min="12534" max="12534" width="5.42578125" style="287" customWidth="1"/>
    <col min="12535" max="12535" width="8.5703125" style="287" customWidth="1"/>
    <col min="12536" max="12536" width="13.7109375" style="287" customWidth="1"/>
    <col min="12537" max="12537" width="15.7109375" style="287" customWidth="1"/>
    <col min="12538" max="12538" width="14.7109375" style="287" customWidth="1"/>
    <col min="12539" max="12539" width="15" style="287" customWidth="1"/>
    <col min="12540" max="12541" width="14.28515625" style="287" customWidth="1"/>
    <col min="12542" max="12542" width="0" style="287" hidden="1" customWidth="1"/>
    <col min="12543" max="12543" width="18.85546875" style="287" customWidth="1"/>
    <col min="12544" max="12556" width="8" style="287" customWidth="1"/>
    <col min="12557" max="12560" width="9.28515625" style="287" customWidth="1"/>
    <col min="12561" max="12588" width="9.140625" style="287"/>
    <col min="12589" max="12589" width="64" style="287" customWidth="1"/>
    <col min="12590" max="12590" width="97.85546875" style="287" customWidth="1"/>
    <col min="12591" max="12784" width="9.140625" style="287"/>
    <col min="12785" max="12785" width="1.28515625" style="287" customWidth="1"/>
    <col min="12786" max="12786" width="44.85546875" style="287" customWidth="1"/>
    <col min="12787" max="12787" width="47.28515625" style="287" customWidth="1"/>
    <col min="12788" max="12788" width="8.140625" style="287" customWidth="1"/>
    <col min="12789" max="12789" width="8.28515625" style="287" customWidth="1"/>
    <col min="12790" max="12790" width="5.42578125" style="287" customWidth="1"/>
    <col min="12791" max="12791" width="8.5703125" style="287" customWidth="1"/>
    <col min="12792" max="12792" width="13.7109375" style="287" customWidth="1"/>
    <col min="12793" max="12793" width="15.7109375" style="287" customWidth="1"/>
    <col min="12794" max="12794" width="14.7109375" style="287" customWidth="1"/>
    <col min="12795" max="12795" width="15" style="287" customWidth="1"/>
    <col min="12796" max="12797" width="14.28515625" style="287" customWidth="1"/>
    <col min="12798" max="12798" width="0" style="287" hidden="1" customWidth="1"/>
    <col min="12799" max="12799" width="18.85546875" style="287" customWidth="1"/>
    <col min="12800" max="12812" width="8" style="287" customWidth="1"/>
    <col min="12813" max="12816" width="9.28515625" style="287" customWidth="1"/>
    <col min="12817" max="12844" width="9.140625" style="287"/>
    <col min="12845" max="12845" width="64" style="287" customWidth="1"/>
    <col min="12846" max="12846" width="97.85546875" style="287" customWidth="1"/>
    <col min="12847" max="13040" width="9.140625" style="287"/>
    <col min="13041" max="13041" width="1.28515625" style="287" customWidth="1"/>
    <col min="13042" max="13042" width="44.85546875" style="287" customWidth="1"/>
    <col min="13043" max="13043" width="47.28515625" style="287" customWidth="1"/>
    <col min="13044" max="13044" width="8.140625" style="287" customWidth="1"/>
    <col min="13045" max="13045" width="8.28515625" style="287" customWidth="1"/>
    <col min="13046" max="13046" width="5.42578125" style="287" customWidth="1"/>
    <col min="13047" max="13047" width="8.5703125" style="287" customWidth="1"/>
    <col min="13048" max="13048" width="13.7109375" style="287" customWidth="1"/>
    <col min="13049" max="13049" width="15.7109375" style="287" customWidth="1"/>
    <col min="13050" max="13050" width="14.7109375" style="287" customWidth="1"/>
    <col min="13051" max="13051" width="15" style="287" customWidth="1"/>
    <col min="13052" max="13053" width="14.28515625" style="287" customWidth="1"/>
    <col min="13054" max="13054" width="0" style="287" hidden="1" customWidth="1"/>
    <col min="13055" max="13055" width="18.85546875" style="287" customWidth="1"/>
    <col min="13056" max="13068" width="8" style="287" customWidth="1"/>
    <col min="13069" max="13072" width="9.28515625" style="287" customWidth="1"/>
    <col min="13073" max="13100" width="9.140625" style="287"/>
    <col min="13101" max="13101" width="64" style="287" customWidth="1"/>
    <col min="13102" max="13102" width="97.85546875" style="287" customWidth="1"/>
    <col min="13103" max="13296" width="9.140625" style="287"/>
    <col min="13297" max="13297" width="1.28515625" style="287" customWidth="1"/>
    <col min="13298" max="13298" width="44.85546875" style="287" customWidth="1"/>
    <col min="13299" max="13299" width="47.28515625" style="287" customWidth="1"/>
    <col min="13300" max="13300" width="8.140625" style="287" customWidth="1"/>
    <col min="13301" max="13301" width="8.28515625" style="287" customWidth="1"/>
    <col min="13302" max="13302" width="5.42578125" style="287" customWidth="1"/>
    <col min="13303" max="13303" width="8.5703125" style="287" customWidth="1"/>
    <col min="13304" max="13304" width="13.7109375" style="287" customWidth="1"/>
    <col min="13305" max="13305" width="15.7109375" style="287" customWidth="1"/>
    <col min="13306" max="13306" width="14.7109375" style="287" customWidth="1"/>
    <col min="13307" max="13307" width="15" style="287" customWidth="1"/>
    <col min="13308" max="13309" width="14.28515625" style="287" customWidth="1"/>
    <col min="13310" max="13310" width="0" style="287" hidden="1" customWidth="1"/>
    <col min="13311" max="13311" width="18.85546875" style="287" customWidth="1"/>
    <col min="13312" max="13324" width="8" style="287" customWidth="1"/>
    <col min="13325" max="13328" width="9.28515625" style="287" customWidth="1"/>
    <col min="13329" max="13356" width="9.140625" style="287"/>
    <col min="13357" max="13357" width="64" style="287" customWidth="1"/>
    <col min="13358" max="13358" width="97.85546875" style="287" customWidth="1"/>
    <col min="13359" max="13552" width="9.140625" style="287"/>
    <col min="13553" max="13553" width="1.28515625" style="287" customWidth="1"/>
    <col min="13554" max="13554" width="44.85546875" style="287" customWidth="1"/>
    <col min="13555" max="13555" width="47.28515625" style="287" customWidth="1"/>
    <col min="13556" max="13556" width="8.140625" style="287" customWidth="1"/>
    <col min="13557" max="13557" width="8.28515625" style="287" customWidth="1"/>
    <col min="13558" max="13558" width="5.42578125" style="287" customWidth="1"/>
    <col min="13559" max="13559" width="8.5703125" style="287" customWidth="1"/>
    <col min="13560" max="13560" width="13.7109375" style="287" customWidth="1"/>
    <col min="13561" max="13561" width="15.7109375" style="287" customWidth="1"/>
    <col min="13562" max="13562" width="14.7109375" style="287" customWidth="1"/>
    <col min="13563" max="13563" width="15" style="287" customWidth="1"/>
    <col min="13564" max="13565" width="14.28515625" style="287" customWidth="1"/>
    <col min="13566" max="13566" width="0" style="287" hidden="1" customWidth="1"/>
    <col min="13567" max="13567" width="18.85546875" style="287" customWidth="1"/>
    <col min="13568" max="13580" width="8" style="287" customWidth="1"/>
    <col min="13581" max="13584" width="9.28515625" style="287" customWidth="1"/>
    <col min="13585" max="13612" width="9.140625" style="287"/>
    <col min="13613" max="13613" width="64" style="287" customWidth="1"/>
    <col min="13614" max="13614" width="97.85546875" style="287" customWidth="1"/>
    <col min="13615" max="13808" width="9.140625" style="287"/>
    <col min="13809" max="13809" width="1.28515625" style="287" customWidth="1"/>
    <col min="13810" max="13810" width="44.85546875" style="287" customWidth="1"/>
    <col min="13811" max="13811" width="47.28515625" style="287" customWidth="1"/>
    <col min="13812" max="13812" width="8.140625" style="287" customWidth="1"/>
    <col min="13813" max="13813" width="8.28515625" style="287" customWidth="1"/>
    <col min="13814" max="13814" width="5.42578125" style="287" customWidth="1"/>
    <col min="13815" max="13815" width="8.5703125" style="287" customWidth="1"/>
    <col min="13816" max="13816" width="13.7109375" style="287" customWidth="1"/>
    <col min="13817" max="13817" width="15.7109375" style="287" customWidth="1"/>
    <col min="13818" max="13818" width="14.7109375" style="287" customWidth="1"/>
    <col min="13819" max="13819" width="15" style="287" customWidth="1"/>
    <col min="13820" max="13821" width="14.28515625" style="287" customWidth="1"/>
    <col min="13822" max="13822" width="0" style="287" hidden="1" customWidth="1"/>
    <col min="13823" max="13823" width="18.85546875" style="287" customWidth="1"/>
    <col min="13824" max="13836" width="8" style="287" customWidth="1"/>
    <col min="13837" max="13840" width="9.28515625" style="287" customWidth="1"/>
    <col min="13841" max="13868" width="9.140625" style="287"/>
    <col min="13869" max="13869" width="64" style="287" customWidth="1"/>
    <col min="13870" max="13870" width="97.85546875" style="287" customWidth="1"/>
    <col min="13871" max="14064" width="9.140625" style="287"/>
    <col min="14065" max="14065" width="1.28515625" style="287" customWidth="1"/>
    <col min="14066" max="14066" width="44.85546875" style="287" customWidth="1"/>
    <col min="14067" max="14067" width="47.28515625" style="287" customWidth="1"/>
    <col min="14068" max="14068" width="8.140625" style="287" customWidth="1"/>
    <col min="14069" max="14069" width="8.28515625" style="287" customWidth="1"/>
    <col min="14070" max="14070" width="5.42578125" style="287" customWidth="1"/>
    <col min="14071" max="14071" width="8.5703125" style="287" customWidth="1"/>
    <col min="14072" max="14072" width="13.7109375" style="287" customWidth="1"/>
    <col min="14073" max="14073" width="15.7109375" style="287" customWidth="1"/>
    <col min="14074" max="14074" width="14.7109375" style="287" customWidth="1"/>
    <col min="14075" max="14075" width="15" style="287" customWidth="1"/>
    <col min="14076" max="14077" width="14.28515625" style="287" customWidth="1"/>
    <col min="14078" max="14078" width="0" style="287" hidden="1" customWidth="1"/>
    <col min="14079" max="14079" width="18.85546875" style="287" customWidth="1"/>
    <col min="14080" max="14092" width="8" style="287" customWidth="1"/>
    <col min="14093" max="14096" width="9.28515625" style="287" customWidth="1"/>
    <col min="14097" max="14124" width="9.140625" style="287"/>
    <col min="14125" max="14125" width="64" style="287" customWidth="1"/>
    <col min="14126" max="14126" width="97.85546875" style="287" customWidth="1"/>
    <col min="14127" max="14320" width="9.140625" style="287"/>
    <col min="14321" max="14321" width="1.28515625" style="287" customWidth="1"/>
    <col min="14322" max="14322" width="44.85546875" style="287" customWidth="1"/>
    <col min="14323" max="14323" width="47.28515625" style="287" customWidth="1"/>
    <col min="14324" max="14324" width="8.140625" style="287" customWidth="1"/>
    <col min="14325" max="14325" width="8.28515625" style="287" customWidth="1"/>
    <col min="14326" max="14326" width="5.42578125" style="287" customWidth="1"/>
    <col min="14327" max="14327" width="8.5703125" style="287" customWidth="1"/>
    <col min="14328" max="14328" width="13.7109375" style="287" customWidth="1"/>
    <col min="14329" max="14329" width="15.7109375" style="287" customWidth="1"/>
    <col min="14330" max="14330" width="14.7109375" style="287" customWidth="1"/>
    <col min="14331" max="14331" width="15" style="287" customWidth="1"/>
    <col min="14332" max="14333" width="14.28515625" style="287" customWidth="1"/>
    <col min="14334" max="14334" width="0" style="287" hidden="1" customWidth="1"/>
    <col min="14335" max="14335" width="18.85546875" style="287" customWidth="1"/>
    <col min="14336" max="14348" width="8" style="287" customWidth="1"/>
    <col min="14349" max="14352" width="9.28515625" style="287" customWidth="1"/>
    <col min="14353" max="14380" width="9.140625" style="287"/>
    <col min="14381" max="14381" width="64" style="287" customWidth="1"/>
    <col min="14382" max="14382" width="97.85546875" style="287" customWidth="1"/>
    <col min="14383" max="14576" width="9.140625" style="287"/>
    <col min="14577" max="14577" width="1.28515625" style="287" customWidth="1"/>
    <col min="14578" max="14578" width="44.85546875" style="287" customWidth="1"/>
    <col min="14579" max="14579" width="47.28515625" style="287" customWidth="1"/>
    <col min="14580" max="14580" width="8.140625" style="287" customWidth="1"/>
    <col min="14581" max="14581" width="8.28515625" style="287" customWidth="1"/>
    <col min="14582" max="14582" width="5.42578125" style="287" customWidth="1"/>
    <col min="14583" max="14583" width="8.5703125" style="287" customWidth="1"/>
    <col min="14584" max="14584" width="13.7109375" style="287" customWidth="1"/>
    <col min="14585" max="14585" width="15.7109375" style="287" customWidth="1"/>
    <col min="14586" max="14586" width="14.7109375" style="287" customWidth="1"/>
    <col min="14587" max="14587" width="15" style="287" customWidth="1"/>
    <col min="14588" max="14589" width="14.28515625" style="287" customWidth="1"/>
    <col min="14590" max="14590" width="0" style="287" hidden="1" customWidth="1"/>
    <col min="14591" max="14591" width="18.85546875" style="287" customWidth="1"/>
    <col min="14592" max="14604" width="8" style="287" customWidth="1"/>
    <col min="14605" max="14608" width="9.28515625" style="287" customWidth="1"/>
    <col min="14609" max="14636" width="9.140625" style="287"/>
    <col min="14637" max="14637" width="64" style="287" customWidth="1"/>
    <col min="14638" max="14638" width="97.85546875" style="287" customWidth="1"/>
    <col min="14639" max="14832" width="9.140625" style="287"/>
    <col min="14833" max="14833" width="1.28515625" style="287" customWidth="1"/>
    <col min="14834" max="14834" width="44.85546875" style="287" customWidth="1"/>
    <col min="14835" max="14835" width="47.28515625" style="287" customWidth="1"/>
    <col min="14836" max="14836" width="8.140625" style="287" customWidth="1"/>
    <col min="14837" max="14837" width="8.28515625" style="287" customWidth="1"/>
    <col min="14838" max="14838" width="5.42578125" style="287" customWidth="1"/>
    <col min="14839" max="14839" width="8.5703125" style="287" customWidth="1"/>
    <col min="14840" max="14840" width="13.7109375" style="287" customWidth="1"/>
    <col min="14841" max="14841" width="15.7109375" style="287" customWidth="1"/>
    <col min="14842" max="14842" width="14.7109375" style="287" customWidth="1"/>
    <col min="14843" max="14843" width="15" style="287" customWidth="1"/>
    <col min="14844" max="14845" width="14.28515625" style="287" customWidth="1"/>
    <col min="14846" max="14846" width="0" style="287" hidden="1" customWidth="1"/>
    <col min="14847" max="14847" width="18.85546875" style="287" customWidth="1"/>
    <col min="14848" max="14860" width="8" style="287" customWidth="1"/>
    <col min="14861" max="14864" width="9.28515625" style="287" customWidth="1"/>
    <col min="14865" max="14892" width="9.140625" style="287"/>
    <col min="14893" max="14893" width="64" style="287" customWidth="1"/>
    <col min="14894" max="14894" width="97.85546875" style="287" customWidth="1"/>
    <col min="14895" max="15088" width="9.140625" style="287"/>
    <col min="15089" max="15089" width="1.28515625" style="287" customWidth="1"/>
    <col min="15090" max="15090" width="44.85546875" style="287" customWidth="1"/>
    <col min="15091" max="15091" width="47.28515625" style="287" customWidth="1"/>
    <col min="15092" max="15092" width="8.140625" style="287" customWidth="1"/>
    <col min="15093" max="15093" width="8.28515625" style="287" customWidth="1"/>
    <col min="15094" max="15094" width="5.42578125" style="287" customWidth="1"/>
    <col min="15095" max="15095" width="8.5703125" style="287" customWidth="1"/>
    <col min="15096" max="15096" width="13.7109375" style="287" customWidth="1"/>
    <col min="15097" max="15097" width="15.7109375" style="287" customWidth="1"/>
    <col min="15098" max="15098" width="14.7109375" style="287" customWidth="1"/>
    <col min="15099" max="15099" width="15" style="287" customWidth="1"/>
    <col min="15100" max="15101" width="14.28515625" style="287" customWidth="1"/>
    <col min="15102" max="15102" width="0" style="287" hidden="1" customWidth="1"/>
    <col min="15103" max="15103" width="18.85546875" style="287" customWidth="1"/>
    <col min="15104" max="15116" width="8" style="287" customWidth="1"/>
    <col min="15117" max="15120" width="9.28515625" style="287" customWidth="1"/>
    <col min="15121" max="15148" width="9.140625" style="287"/>
    <col min="15149" max="15149" width="64" style="287" customWidth="1"/>
    <col min="15150" max="15150" width="97.85546875" style="287" customWidth="1"/>
    <col min="15151" max="15344" width="9.140625" style="287"/>
    <col min="15345" max="15345" width="1.28515625" style="287" customWidth="1"/>
    <col min="15346" max="15346" width="44.85546875" style="287" customWidth="1"/>
    <col min="15347" max="15347" width="47.28515625" style="287" customWidth="1"/>
    <col min="15348" max="15348" width="8.140625" style="287" customWidth="1"/>
    <col min="15349" max="15349" width="8.28515625" style="287" customWidth="1"/>
    <col min="15350" max="15350" width="5.42578125" style="287" customWidth="1"/>
    <col min="15351" max="15351" width="8.5703125" style="287" customWidth="1"/>
    <col min="15352" max="15352" width="13.7109375" style="287" customWidth="1"/>
    <col min="15353" max="15353" width="15.7109375" style="287" customWidth="1"/>
    <col min="15354" max="15354" width="14.7109375" style="287" customWidth="1"/>
    <col min="15355" max="15355" width="15" style="287" customWidth="1"/>
    <col min="15356" max="15357" width="14.28515625" style="287" customWidth="1"/>
    <col min="15358" max="15358" width="0" style="287" hidden="1" customWidth="1"/>
    <col min="15359" max="15359" width="18.85546875" style="287" customWidth="1"/>
    <col min="15360" max="15372" width="8" style="287" customWidth="1"/>
    <col min="15373" max="15376" width="9.28515625" style="287" customWidth="1"/>
    <col min="15377" max="15404" width="9.140625" style="287"/>
    <col min="15405" max="15405" width="64" style="287" customWidth="1"/>
    <col min="15406" max="15406" width="97.85546875" style="287" customWidth="1"/>
    <col min="15407" max="15600" width="9.140625" style="287"/>
    <col min="15601" max="15601" width="1.28515625" style="287" customWidth="1"/>
    <col min="15602" max="15602" width="44.85546875" style="287" customWidth="1"/>
    <col min="15603" max="15603" width="47.28515625" style="287" customWidth="1"/>
    <col min="15604" max="15604" width="8.140625" style="287" customWidth="1"/>
    <col min="15605" max="15605" width="8.28515625" style="287" customWidth="1"/>
    <col min="15606" max="15606" width="5.42578125" style="287" customWidth="1"/>
    <col min="15607" max="15607" width="8.5703125" style="287" customWidth="1"/>
    <col min="15608" max="15608" width="13.7109375" style="287" customWidth="1"/>
    <col min="15609" max="15609" width="15.7109375" style="287" customWidth="1"/>
    <col min="15610" max="15610" width="14.7109375" style="287" customWidth="1"/>
    <col min="15611" max="15611" width="15" style="287" customWidth="1"/>
    <col min="15612" max="15613" width="14.28515625" style="287" customWidth="1"/>
    <col min="15614" max="15614" width="0" style="287" hidden="1" customWidth="1"/>
    <col min="15615" max="15615" width="18.85546875" style="287" customWidth="1"/>
    <col min="15616" max="15628" width="8" style="287" customWidth="1"/>
    <col min="15629" max="15632" width="9.28515625" style="287" customWidth="1"/>
    <col min="15633" max="15660" width="9.140625" style="287"/>
    <col min="15661" max="15661" width="64" style="287" customWidth="1"/>
    <col min="15662" max="15662" width="97.85546875" style="287" customWidth="1"/>
    <col min="15663" max="15856" width="9.140625" style="287"/>
    <col min="15857" max="15857" width="1.28515625" style="287" customWidth="1"/>
    <col min="15858" max="15858" width="44.85546875" style="287" customWidth="1"/>
    <col min="15859" max="15859" width="47.28515625" style="287" customWidth="1"/>
    <col min="15860" max="15860" width="8.140625" style="287" customWidth="1"/>
    <col min="15861" max="15861" width="8.28515625" style="287" customWidth="1"/>
    <col min="15862" max="15862" width="5.42578125" style="287" customWidth="1"/>
    <col min="15863" max="15863" width="8.5703125" style="287" customWidth="1"/>
    <col min="15864" max="15864" width="13.7109375" style="287" customWidth="1"/>
    <col min="15865" max="15865" width="15.7109375" style="287" customWidth="1"/>
    <col min="15866" max="15866" width="14.7109375" style="287" customWidth="1"/>
    <col min="15867" max="15867" width="15" style="287" customWidth="1"/>
    <col min="15868" max="15869" width="14.28515625" style="287" customWidth="1"/>
    <col min="15870" max="15870" width="0" style="287" hidden="1" customWidth="1"/>
    <col min="15871" max="15871" width="18.85546875" style="287" customWidth="1"/>
    <col min="15872" max="15884" width="8" style="287" customWidth="1"/>
    <col min="15885" max="15888" width="9.28515625" style="287" customWidth="1"/>
    <col min="15889" max="15916" width="9.140625" style="287"/>
    <col min="15917" max="15917" width="64" style="287" customWidth="1"/>
    <col min="15918" max="15918" width="97.85546875" style="287" customWidth="1"/>
    <col min="15919" max="16112" width="9.140625" style="287"/>
    <col min="16113" max="16113" width="1.28515625" style="287" customWidth="1"/>
    <col min="16114" max="16114" width="44.85546875" style="287" customWidth="1"/>
    <col min="16115" max="16115" width="47.28515625" style="287" customWidth="1"/>
    <col min="16116" max="16116" width="8.140625" style="287" customWidth="1"/>
    <col min="16117" max="16117" width="8.28515625" style="287" customWidth="1"/>
    <col min="16118" max="16118" width="5.42578125" style="287" customWidth="1"/>
    <col min="16119" max="16119" width="8.5703125" style="287" customWidth="1"/>
    <col min="16120" max="16120" width="13.7109375" style="287" customWidth="1"/>
    <col min="16121" max="16121" width="15.7109375" style="287" customWidth="1"/>
    <col min="16122" max="16122" width="14.7109375" style="287" customWidth="1"/>
    <col min="16123" max="16123" width="15" style="287" customWidth="1"/>
    <col min="16124" max="16125" width="14.28515625" style="287" customWidth="1"/>
    <col min="16126" max="16126" width="0" style="287" hidden="1" customWidth="1"/>
    <col min="16127" max="16127" width="18.85546875" style="287" customWidth="1"/>
    <col min="16128" max="16140" width="8" style="287" customWidth="1"/>
    <col min="16141" max="16144" width="9.28515625" style="287" customWidth="1"/>
    <col min="16145" max="16172" width="9.140625" style="287"/>
    <col min="16173" max="16173" width="64" style="287" customWidth="1"/>
    <col min="16174" max="16174" width="97.85546875" style="287" customWidth="1"/>
    <col min="16175" max="16384" width="9.140625" style="287"/>
  </cols>
  <sheetData>
    <row r="1" spans="1:46" ht="4.5" customHeight="1" thickBot="1" x14ac:dyDescent="0.3">
      <c r="A1" s="285"/>
      <c r="B1" s="286"/>
      <c r="C1" s="286"/>
      <c r="D1" s="286"/>
      <c r="E1" s="313"/>
      <c r="F1" s="313"/>
      <c r="G1" s="313"/>
      <c r="H1" s="313"/>
      <c r="I1" s="313"/>
      <c r="J1" s="313"/>
      <c r="K1" s="313"/>
      <c r="L1" s="313"/>
      <c r="M1" s="313"/>
      <c r="N1" s="313"/>
      <c r="O1" s="313"/>
      <c r="P1" s="313"/>
      <c r="Q1" s="313"/>
      <c r="R1" s="313"/>
      <c r="AS1" s="288" t="s">
        <v>186</v>
      </c>
      <c r="AT1" s="289" t="s">
        <v>187</v>
      </c>
    </row>
    <row r="2" spans="1:46" ht="32.25" customHeight="1" x14ac:dyDescent="0.25">
      <c r="A2" s="290"/>
      <c r="B2" s="391" t="s">
        <v>527</v>
      </c>
      <c r="C2" s="392"/>
      <c r="D2" s="392"/>
      <c r="E2" s="392"/>
      <c r="F2" s="392"/>
      <c r="G2" s="392"/>
      <c r="H2" s="392"/>
      <c r="I2" s="392"/>
      <c r="J2" s="392"/>
      <c r="K2" s="392"/>
      <c r="L2" s="392"/>
      <c r="M2" s="392"/>
      <c r="N2" s="392"/>
      <c r="O2" s="392"/>
      <c r="P2" s="392"/>
      <c r="Q2" s="392"/>
      <c r="R2" s="392"/>
      <c r="S2" s="393"/>
      <c r="AS2" s="291"/>
      <c r="AT2" s="292"/>
    </row>
    <row r="3" spans="1:46" ht="9" customHeight="1" x14ac:dyDescent="0.25">
      <c r="A3" s="290"/>
      <c r="B3" s="394"/>
      <c r="C3" s="394"/>
      <c r="D3" s="394"/>
      <c r="E3" s="394"/>
      <c r="F3" s="394"/>
      <c r="G3" s="394"/>
      <c r="H3" s="394"/>
      <c r="I3" s="394"/>
      <c r="J3" s="394"/>
      <c r="K3" s="394"/>
      <c r="L3" s="394"/>
      <c r="M3" s="394"/>
      <c r="N3" s="394"/>
      <c r="O3" s="394"/>
      <c r="P3" s="394"/>
      <c r="Q3" s="394"/>
      <c r="R3" s="394"/>
      <c r="S3" s="394"/>
      <c r="AS3" s="291"/>
      <c r="AT3" s="292"/>
    </row>
    <row r="4" spans="1:46" ht="25.5" customHeight="1" x14ac:dyDescent="0.25">
      <c r="A4" s="290"/>
      <c r="B4" s="395" t="s">
        <v>535</v>
      </c>
      <c r="C4" s="396"/>
      <c r="D4" s="396"/>
      <c r="E4" s="396"/>
      <c r="F4" s="396"/>
      <c r="G4" s="396"/>
      <c r="H4" s="396"/>
      <c r="I4" s="396"/>
      <c r="J4" s="396"/>
      <c r="K4" s="396"/>
      <c r="L4" s="396"/>
      <c r="M4" s="396"/>
      <c r="N4" s="396"/>
      <c r="O4" s="396"/>
      <c r="P4" s="396"/>
      <c r="Q4" s="396"/>
      <c r="R4" s="396"/>
      <c r="S4" s="397"/>
      <c r="AS4" s="293" t="s">
        <v>190</v>
      </c>
      <c r="AT4" s="294" t="s">
        <v>191</v>
      </c>
    </row>
    <row r="5" spans="1:46" ht="11.25" customHeight="1" x14ac:dyDescent="0.25">
      <c r="A5" s="290"/>
      <c r="B5" s="394"/>
      <c r="C5" s="394"/>
      <c r="D5" s="394"/>
      <c r="E5" s="394"/>
      <c r="F5" s="394"/>
      <c r="G5" s="394"/>
      <c r="H5" s="394"/>
      <c r="I5" s="394"/>
      <c r="J5" s="394"/>
      <c r="K5" s="394"/>
      <c r="L5" s="394"/>
      <c r="M5" s="394"/>
      <c r="N5" s="394"/>
      <c r="O5" s="394"/>
      <c r="P5" s="394"/>
      <c r="Q5" s="394"/>
      <c r="R5" s="394"/>
      <c r="S5" s="394"/>
      <c r="AS5" s="296" t="s">
        <v>198</v>
      </c>
      <c r="AT5" s="297" t="s">
        <v>199</v>
      </c>
    </row>
    <row r="6" spans="1:46" ht="9" hidden="1" customHeight="1" x14ac:dyDescent="0.25">
      <c r="A6" s="290"/>
      <c r="B6" s="295"/>
      <c r="C6" s="295"/>
      <c r="D6" s="295"/>
      <c r="E6" s="54"/>
      <c r="F6" s="54"/>
      <c r="G6" s="54"/>
      <c r="H6" s="54"/>
      <c r="I6" s="54"/>
      <c r="J6" s="54"/>
      <c r="K6" s="54"/>
      <c r="L6" s="54"/>
      <c r="M6" s="54"/>
      <c r="N6" s="54"/>
      <c r="O6" s="54"/>
      <c r="P6" s="54"/>
      <c r="Q6" s="54"/>
      <c r="R6" s="54"/>
      <c r="AS6" s="296"/>
      <c r="AT6" s="297"/>
    </row>
    <row r="7" spans="1:46" ht="22.5" customHeight="1" x14ac:dyDescent="0.25">
      <c r="A7" s="290"/>
      <c r="B7" s="410" t="s">
        <v>522</v>
      </c>
      <c r="C7" s="411"/>
      <c r="D7" s="412"/>
      <c r="E7" s="402" t="s">
        <v>318</v>
      </c>
      <c r="F7" s="402"/>
      <c r="G7" s="402"/>
      <c r="H7" s="402"/>
      <c r="I7" s="402"/>
      <c r="J7" s="402"/>
      <c r="K7" s="402"/>
      <c r="L7" s="402"/>
      <c r="M7" s="402"/>
      <c r="N7" s="402"/>
      <c r="O7" s="402"/>
      <c r="P7" s="402"/>
      <c r="Q7" s="402"/>
      <c r="R7" s="403"/>
      <c r="S7" s="398" t="s">
        <v>512</v>
      </c>
      <c r="AS7" s="296" t="s">
        <v>201</v>
      </c>
      <c r="AT7" s="297" t="s">
        <v>202</v>
      </c>
    </row>
    <row r="8" spans="1:46" ht="12" customHeight="1" x14ac:dyDescent="0.25">
      <c r="A8" s="290"/>
      <c r="B8" s="413"/>
      <c r="C8" s="414"/>
      <c r="D8" s="415"/>
      <c r="E8" s="404" t="s">
        <v>319</v>
      </c>
      <c r="F8" s="405"/>
      <c r="G8" s="405"/>
      <c r="H8" s="405"/>
      <c r="I8" s="405"/>
      <c r="J8" s="405"/>
      <c r="K8" s="406"/>
      <c r="L8" s="407" t="s">
        <v>320</v>
      </c>
      <c r="M8" s="407"/>
      <c r="N8" s="407"/>
      <c r="O8" s="407"/>
      <c r="P8" s="407"/>
      <c r="Q8" s="407"/>
      <c r="R8" s="404"/>
      <c r="S8" s="398"/>
      <c r="AS8" s="296" t="s">
        <v>203</v>
      </c>
      <c r="AT8" s="297" t="s">
        <v>204</v>
      </c>
    </row>
    <row r="9" spans="1:46" ht="18" customHeight="1" x14ac:dyDescent="0.25">
      <c r="A9" s="290"/>
      <c r="B9" s="416"/>
      <c r="C9" s="417"/>
      <c r="D9" s="418"/>
      <c r="E9" s="399" t="s">
        <v>26</v>
      </c>
      <c r="F9" s="399"/>
      <c r="G9" s="399"/>
      <c r="H9" s="399" t="s">
        <v>27</v>
      </c>
      <c r="I9" s="399"/>
      <c r="J9" s="399"/>
      <c r="K9" s="408" t="s">
        <v>321</v>
      </c>
      <c r="L9" s="399" t="s">
        <v>28</v>
      </c>
      <c r="M9" s="399"/>
      <c r="N9" s="399"/>
      <c r="O9" s="399" t="s">
        <v>29</v>
      </c>
      <c r="P9" s="399"/>
      <c r="Q9" s="399"/>
      <c r="R9" s="400" t="s">
        <v>321</v>
      </c>
      <c r="S9" s="398"/>
      <c r="AS9" s="296" t="s">
        <v>207</v>
      </c>
      <c r="AT9" s="297" t="s">
        <v>208</v>
      </c>
    </row>
    <row r="10" spans="1:46" ht="40.5" customHeight="1" x14ac:dyDescent="0.25">
      <c r="A10" s="290"/>
      <c r="B10" s="298" t="s">
        <v>329</v>
      </c>
      <c r="C10" s="299" t="s">
        <v>330</v>
      </c>
      <c r="D10" s="300" t="s">
        <v>324</v>
      </c>
      <c r="E10" s="314" t="s">
        <v>325</v>
      </c>
      <c r="F10" s="314" t="s">
        <v>326</v>
      </c>
      <c r="G10" s="314" t="s">
        <v>327</v>
      </c>
      <c r="H10" s="314" t="s">
        <v>325</v>
      </c>
      <c r="I10" s="314" t="s">
        <v>326</v>
      </c>
      <c r="J10" s="314" t="s">
        <v>327</v>
      </c>
      <c r="K10" s="409"/>
      <c r="L10" s="314" t="s">
        <v>325</v>
      </c>
      <c r="M10" s="314" t="s">
        <v>326</v>
      </c>
      <c r="N10" s="314" t="s">
        <v>327</v>
      </c>
      <c r="O10" s="314" t="s">
        <v>325</v>
      </c>
      <c r="P10" s="314" t="s">
        <v>326</v>
      </c>
      <c r="Q10" s="314" t="s">
        <v>327</v>
      </c>
      <c r="R10" s="401"/>
      <c r="S10" s="398"/>
      <c r="AS10" s="296" t="s">
        <v>215</v>
      </c>
      <c r="AT10" s="297" t="s">
        <v>216</v>
      </c>
    </row>
    <row r="11" spans="1:46" s="304" customFormat="1" ht="176.25" customHeight="1" x14ac:dyDescent="0.25">
      <c r="A11" s="301"/>
      <c r="B11" s="327" t="s">
        <v>533</v>
      </c>
      <c r="C11" s="327" t="s">
        <v>534</v>
      </c>
      <c r="D11" s="216" t="s">
        <v>513</v>
      </c>
      <c r="E11" s="315"/>
      <c r="F11" s="315" t="s">
        <v>524</v>
      </c>
      <c r="G11" s="315"/>
      <c r="H11" s="315" t="s">
        <v>524</v>
      </c>
      <c r="I11" s="315"/>
      <c r="J11" s="315"/>
      <c r="K11" s="316">
        <f>IF(E11="x",5,0)+IF(F11="x",3,0)+IF(G11="x",1,0)+IF(H11="x",5,0)+IF(I11="x",3,0)+IF(J11="x",1,0)</f>
        <v>8</v>
      </c>
      <c r="L11" s="317" t="s">
        <v>524</v>
      </c>
      <c r="M11" s="317"/>
      <c r="N11" s="317"/>
      <c r="O11" s="317"/>
      <c r="P11" s="317" t="s">
        <v>524</v>
      </c>
      <c r="Q11" s="317"/>
      <c r="R11" s="349">
        <f>IF(L11="x",5,0)+IF(M11="x",3,0)+IF(N11="x",1,0)+IF(O11="x",1,0)+IF(P11="x",3,0)+IF(Q11="x",5,0)</f>
        <v>8</v>
      </c>
      <c r="S11" s="350">
        <f>K11+R11</f>
        <v>16</v>
      </c>
      <c r="T11" s="302"/>
      <c r="U11" s="302"/>
      <c r="V11" s="302"/>
      <c r="W11" s="302"/>
      <c r="X11" s="303"/>
      <c r="AS11" s="305" t="s">
        <v>217</v>
      </c>
      <c r="AT11" s="306" t="s">
        <v>218</v>
      </c>
    </row>
    <row r="12" spans="1:46" s="304" customFormat="1" ht="176.25" customHeight="1" x14ac:dyDescent="0.25">
      <c r="A12" s="301"/>
      <c r="B12" s="327" t="s">
        <v>536</v>
      </c>
      <c r="C12" s="327" t="s">
        <v>537</v>
      </c>
      <c r="D12" s="216" t="s">
        <v>511</v>
      </c>
      <c r="E12" s="319" t="s">
        <v>524</v>
      </c>
      <c r="F12" s="317"/>
      <c r="G12" s="317"/>
      <c r="H12" s="317" t="s">
        <v>524</v>
      </c>
      <c r="I12" s="317"/>
      <c r="J12" s="317"/>
      <c r="K12" s="318">
        <f>IF(E12="x",5,0)+IF(F12="x",3,0)+IF(G12="x",1,0)+IF(H12="x",5,0)+IF(I12="x",3,0)+IF(J12="x",1,0)</f>
        <v>10</v>
      </c>
      <c r="L12" s="317"/>
      <c r="M12" s="317" t="s">
        <v>524</v>
      </c>
      <c r="N12" s="317"/>
      <c r="O12" s="317"/>
      <c r="P12" s="317" t="s">
        <v>524</v>
      </c>
      <c r="Q12" s="317"/>
      <c r="R12" s="349">
        <f>IF(L12="x",5,0)+IF(M12="x",3,0)+IF(N12="x",1,0)+IF(O12="x",1,0)+IF(P12="x",3,0)+IF(Q12="x",5,0)</f>
        <v>6</v>
      </c>
      <c r="S12" s="350">
        <f t="shared" ref="S12:S34" si="0">K12+R12</f>
        <v>16</v>
      </c>
      <c r="T12" s="302"/>
      <c r="U12" s="302"/>
      <c r="V12" s="302"/>
      <c r="W12" s="302"/>
      <c r="X12" s="303"/>
      <c r="AS12" s="305" t="s">
        <v>217</v>
      </c>
      <c r="AT12" s="306" t="s">
        <v>218</v>
      </c>
    </row>
    <row r="13" spans="1:46" s="304" customFormat="1" ht="128.25" customHeight="1" x14ac:dyDescent="0.25">
      <c r="A13" s="301"/>
      <c r="B13" s="327" t="s">
        <v>538</v>
      </c>
      <c r="C13" s="327" t="s">
        <v>539</v>
      </c>
      <c r="D13" s="216" t="s">
        <v>511</v>
      </c>
      <c r="E13" s="319"/>
      <c r="F13" s="317" t="s">
        <v>524</v>
      </c>
      <c r="G13" s="317"/>
      <c r="H13" s="317"/>
      <c r="I13" s="317" t="s">
        <v>524</v>
      </c>
      <c r="J13" s="317"/>
      <c r="K13" s="318">
        <f>IF(E13="x",5,0)+IF(F13="x",3,0)+IF(G13="x",1,0)+IF(H13="x",5,0)+IF(I13="x",3,0)+IF(J13="x",1,0)</f>
        <v>6</v>
      </c>
      <c r="L13" s="317"/>
      <c r="M13" s="317" t="s">
        <v>524</v>
      </c>
      <c r="N13" s="317"/>
      <c r="O13" s="317"/>
      <c r="P13" s="317"/>
      <c r="Q13" s="317" t="s">
        <v>524</v>
      </c>
      <c r="R13" s="349">
        <f>IF(L13="x",5,0)+IF(M13="x",3,0)+IF(N13="x",1,0)+IF(O13="x",1,0)+IF(P13="x",3,0)+IF(Q13="x",5,0)</f>
        <v>8</v>
      </c>
      <c r="S13" s="350">
        <f t="shared" si="0"/>
        <v>14</v>
      </c>
      <c r="T13" s="302"/>
      <c r="U13" s="302"/>
      <c r="V13" s="302"/>
      <c r="W13" s="302"/>
      <c r="X13" s="303"/>
      <c r="AS13" s="305" t="s">
        <v>217</v>
      </c>
      <c r="AT13" s="306" t="s">
        <v>218</v>
      </c>
    </row>
    <row r="14" spans="1:46" s="304" customFormat="1" ht="176.25" customHeight="1" x14ac:dyDescent="0.25">
      <c r="A14" s="301"/>
      <c r="B14" s="327" t="s">
        <v>540</v>
      </c>
      <c r="C14" s="327" t="s">
        <v>541</v>
      </c>
      <c r="D14" s="216" t="s">
        <v>511</v>
      </c>
      <c r="E14" s="319" t="s">
        <v>524</v>
      </c>
      <c r="F14" s="317"/>
      <c r="G14" s="317"/>
      <c r="H14" s="317" t="s">
        <v>524</v>
      </c>
      <c r="I14" s="317"/>
      <c r="J14" s="317"/>
      <c r="K14" s="318">
        <f>IF(E14="x",5,0)+IF(F14="x",3,0)+IF(G14="x",1,0)+IF(H14="x",5,0)+IF(I14="x",3,0)+IF(J14="x",1,0)</f>
        <v>10</v>
      </c>
      <c r="L14" s="317"/>
      <c r="M14" s="317" t="s">
        <v>524</v>
      </c>
      <c r="N14" s="317"/>
      <c r="O14" s="317"/>
      <c r="P14" s="317" t="s">
        <v>524</v>
      </c>
      <c r="Q14" s="317"/>
      <c r="R14" s="349">
        <f>IF(L14="x",5,0)+IF(M14="x",3,0)+IF(N14="x",1,0)+IF(O14="x",1,0)+IF(P14="x",3,0)+IF(Q14="x",5,0)</f>
        <v>6</v>
      </c>
      <c r="S14" s="350">
        <f t="shared" si="0"/>
        <v>16</v>
      </c>
      <c r="T14" s="302"/>
      <c r="U14" s="302"/>
      <c r="V14" s="302"/>
      <c r="W14" s="302"/>
      <c r="X14" s="303"/>
      <c r="AS14" s="305" t="s">
        <v>217</v>
      </c>
      <c r="AT14" s="306" t="s">
        <v>218</v>
      </c>
    </row>
    <row r="15" spans="1:46" s="304" customFormat="1" ht="176.25" customHeight="1" x14ac:dyDescent="0.25">
      <c r="A15" s="301"/>
      <c r="B15" s="327" t="s">
        <v>542</v>
      </c>
      <c r="C15" s="327" t="s">
        <v>543</v>
      </c>
      <c r="D15" s="216" t="s">
        <v>511</v>
      </c>
      <c r="E15" s="319"/>
      <c r="F15" s="317" t="s">
        <v>524</v>
      </c>
      <c r="G15" s="317"/>
      <c r="H15" s="317" t="s">
        <v>524</v>
      </c>
      <c r="I15" s="317"/>
      <c r="J15" s="317"/>
      <c r="K15" s="318">
        <f>IF(E15="x",5,0)+IF(F15="x",3,0)+IF(G15="x",1,0)+IF(H15="x",5,0)+IF(I15="x",3,0)+IF(J15="x",1,0)</f>
        <v>8</v>
      </c>
      <c r="L15" s="317"/>
      <c r="M15" s="317" t="s">
        <v>524</v>
      </c>
      <c r="N15" s="317"/>
      <c r="O15" s="317"/>
      <c r="P15" s="317"/>
      <c r="Q15" s="317" t="s">
        <v>524</v>
      </c>
      <c r="R15" s="349">
        <f>IF(L15="x",5,0)+IF(M15="x",3,0)+IF(N15="x",1,0)+IF(O15="x",1,0)+IF(P15="x",3,0)+IF(Q15="x",5,0)</f>
        <v>8</v>
      </c>
      <c r="S15" s="350">
        <f t="shared" si="0"/>
        <v>16</v>
      </c>
      <c r="T15" s="302"/>
      <c r="U15" s="302"/>
      <c r="V15" s="302"/>
      <c r="W15" s="302"/>
      <c r="X15" s="303"/>
      <c r="AS15" s="305" t="s">
        <v>217</v>
      </c>
      <c r="AT15" s="306" t="s">
        <v>218</v>
      </c>
    </row>
    <row r="16" spans="1:46" s="304" customFormat="1" ht="176.25" customHeight="1" x14ac:dyDescent="0.25">
      <c r="A16" s="301"/>
      <c r="B16" s="327" t="s">
        <v>544</v>
      </c>
      <c r="C16" s="327" t="s">
        <v>545</v>
      </c>
      <c r="D16" s="216" t="s">
        <v>511</v>
      </c>
      <c r="E16" s="320" t="s">
        <v>524</v>
      </c>
      <c r="F16" s="321"/>
      <c r="G16" s="321"/>
      <c r="H16" s="321" t="s">
        <v>524</v>
      </c>
      <c r="I16" s="321"/>
      <c r="J16" s="321"/>
      <c r="K16" s="318">
        <f t="shared" ref="K16:K18" si="1">IF(E16="x",5,0)+IF(F16="x",3,0)+IF(G16="x",1,0)+IF(H16="x",5,0)+IF(I16="x",3,0)+IF(J16="x",1,0)</f>
        <v>10</v>
      </c>
      <c r="L16" s="321"/>
      <c r="M16" s="321"/>
      <c r="N16" s="321" t="s">
        <v>524</v>
      </c>
      <c r="O16" s="321"/>
      <c r="P16" s="321"/>
      <c r="Q16" s="321" t="s">
        <v>524</v>
      </c>
      <c r="R16" s="349">
        <f t="shared" ref="R16:R18" si="2">IF(L16="x",5,0)+IF(M16="x",3,0)+IF(N16="x",1,0)+IF(O16="x",1,0)+IF(P16="x",3,0)+IF(Q16="x",5,0)</f>
        <v>6</v>
      </c>
      <c r="S16" s="350">
        <f t="shared" si="0"/>
        <v>16</v>
      </c>
      <c r="T16" s="302"/>
      <c r="U16" s="302"/>
      <c r="V16" s="302"/>
      <c r="W16" s="302"/>
      <c r="X16" s="303"/>
      <c r="AS16" s="305"/>
      <c r="AT16" s="306"/>
    </row>
    <row r="17" spans="1:46" s="304" customFormat="1" ht="176.25" customHeight="1" x14ac:dyDescent="0.25">
      <c r="A17" s="301"/>
      <c r="B17" s="327" t="s">
        <v>546</v>
      </c>
      <c r="C17" s="327" t="s">
        <v>547</v>
      </c>
      <c r="D17" s="216" t="s">
        <v>511</v>
      </c>
      <c r="E17" s="320" t="s">
        <v>524</v>
      </c>
      <c r="F17" s="321"/>
      <c r="G17" s="321"/>
      <c r="H17" s="321" t="s">
        <v>524</v>
      </c>
      <c r="I17" s="321"/>
      <c r="J17" s="321"/>
      <c r="K17" s="318">
        <f t="shared" si="1"/>
        <v>10</v>
      </c>
      <c r="L17" s="321" t="s">
        <v>524</v>
      </c>
      <c r="M17" s="321"/>
      <c r="N17" s="321"/>
      <c r="O17" s="321" t="s">
        <v>524</v>
      </c>
      <c r="P17" s="321"/>
      <c r="Q17" s="321"/>
      <c r="R17" s="349">
        <f t="shared" si="2"/>
        <v>6</v>
      </c>
      <c r="S17" s="350">
        <f t="shared" si="0"/>
        <v>16</v>
      </c>
      <c r="T17" s="302"/>
      <c r="U17" s="302"/>
      <c r="V17" s="302"/>
      <c r="W17" s="302"/>
      <c r="X17" s="303"/>
      <c r="AS17" s="305"/>
      <c r="AT17" s="306"/>
    </row>
    <row r="18" spans="1:46" s="304" customFormat="1" ht="176.25" customHeight="1" x14ac:dyDescent="0.25">
      <c r="A18" s="301"/>
      <c r="B18" s="327"/>
      <c r="C18" s="327"/>
      <c r="D18" s="216" t="s">
        <v>511</v>
      </c>
      <c r="E18" s="319"/>
      <c r="F18" s="317"/>
      <c r="G18" s="317"/>
      <c r="H18" s="317"/>
      <c r="I18" s="317"/>
      <c r="J18" s="317"/>
      <c r="K18" s="318">
        <f t="shared" si="1"/>
        <v>0</v>
      </c>
      <c r="L18" s="317"/>
      <c r="M18" s="317"/>
      <c r="N18" s="317"/>
      <c r="O18" s="317"/>
      <c r="P18" s="317"/>
      <c r="Q18" s="317"/>
      <c r="R18" s="349">
        <f t="shared" si="2"/>
        <v>0</v>
      </c>
      <c r="S18" s="350">
        <f t="shared" si="0"/>
        <v>0</v>
      </c>
      <c r="AS18" s="305" t="s">
        <v>271</v>
      </c>
      <c r="AT18" s="306" t="s">
        <v>272</v>
      </c>
    </row>
    <row r="19" spans="1:46" s="304" customFormat="1" ht="176.25" customHeight="1" x14ac:dyDescent="0.25">
      <c r="A19" s="301"/>
      <c r="B19" s="327">
        <f>Foglio5!B22</f>
        <v>0</v>
      </c>
      <c r="C19" s="245"/>
      <c r="D19" s="216" t="s">
        <v>511</v>
      </c>
      <c r="E19" s="319"/>
      <c r="F19" s="317"/>
      <c r="G19" s="317"/>
      <c r="H19" s="317"/>
      <c r="I19" s="317"/>
      <c r="J19" s="317"/>
      <c r="K19" s="318">
        <f>IF(E19="x",5,0)+IF(F19="x",3,0)+IF(G19="x",1,0)+IF(H19="x",5,0)+IF(I19="x",3,0)+IF(J19="x",1,0)</f>
        <v>0</v>
      </c>
      <c r="L19" s="317"/>
      <c r="M19" s="317"/>
      <c r="N19" s="317"/>
      <c r="O19" s="317"/>
      <c r="P19" s="317"/>
      <c r="Q19" s="317"/>
      <c r="R19" s="349">
        <f>IF(L19="x",5,0)+IF(M19="x",3,0)+IF(N19="x",1,0)+IF(O19="x",1,0)+IF(P19="x",3,0)+IF(Q19="x",5,0)</f>
        <v>0</v>
      </c>
      <c r="S19" s="350">
        <f t="shared" si="0"/>
        <v>0</v>
      </c>
      <c r="T19" s="302"/>
      <c r="U19" s="302"/>
      <c r="V19" s="302"/>
      <c r="W19" s="302"/>
      <c r="X19" s="303"/>
      <c r="AS19" s="305" t="s">
        <v>217</v>
      </c>
      <c r="AT19" s="306" t="s">
        <v>218</v>
      </c>
    </row>
    <row r="20" spans="1:46" s="304" customFormat="1" ht="176.25" customHeight="1" x14ac:dyDescent="0.25">
      <c r="A20" s="301"/>
      <c r="B20" s="327">
        <f>Foglio5!B23</f>
        <v>0</v>
      </c>
      <c r="C20" s="245"/>
      <c r="D20" s="216" t="s">
        <v>511</v>
      </c>
      <c r="E20" s="320"/>
      <c r="F20" s="321"/>
      <c r="G20" s="321"/>
      <c r="H20" s="321"/>
      <c r="I20" s="321"/>
      <c r="J20" s="321"/>
      <c r="K20" s="318">
        <f t="shared" ref="K20:K22" si="3">IF(E20="x",5,0)+IF(F20="x",3,0)+IF(G20="x",1,0)+IF(H20="x",5,0)+IF(I20="x",3,0)+IF(J20="x",1,0)</f>
        <v>0</v>
      </c>
      <c r="L20" s="321"/>
      <c r="M20" s="321"/>
      <c r="N20" s="321"/>
      <c r="O20" s="321"/>
      <c r="P20" s="321"/>
      <c r="Q20" s="321"/>
      <c r="R20" s="349">
        <f t="shared" ref="R20:R22" si="4">IF(L20="x",5,0)+IF(M20="x",3,0)+IF(N20="x",1,0)+IF(O20="x",1,0)+IF(P20="x",3,0)+IF(Q20="x",5,0)</f>
        <v>0</v>
      </c>
      <c r="S20" s="350">
        <f t="shared" si="0"/>
        <v>0</v>
      </c>
      <c r="T20" s="302"/>
      <c r="U20" s="302"/>
      <c r="V20" s="302"/>
      <c r="W20" s="302"/>
      <c r="X20" s="303"/>
      <c r="AS20" s="305"/>
      <c r="AT20" s="306"/>
    </row>
    <row r="21" spans="1:46" s="304" customFormat="1" ht="176.25" customHeight="1" x14ac:dyDescent="0.25">
      <c r="A21" s="301"/>
      <c r="B21" s="327">
        <f>Foglio5!B24</f>
        <v>0</v>
      </c>
      <c r="C21" s="245"/>
      <c r="D21" s="216" t="s">
        <v>514</v>
      </c>
      <c r="E21" s="320"/>
      <c r="F21" s="321"/>
      <c r="G21" s="321"/>
      <c r="H21" s="321"/>
      <c r="I21" s="321"/>
      <c r="J21" s="321"/>
      <c r="K21" s="318">
        <f t="shared" si="3"/>
        <v>0</v>
      </c>
      <c r="L21" s="321"/>
      <c r="M21" s="321"/>
      <c r="N21" s="321"/>
      <c r="O21" s="321"/>
      <c r="P21" s="321"/>
      <c r="Q21" s="321"/>
      <c r="R21" s="349">
        <f t="shared" si="4"/>
        <v>0</v>
      </c>
      <c r="S21" s="350">
        <f t="shared" si="0"/>
        <v>0</v>
      </c>
      <c r="T21" s="302"/>
      <c r="U21" s="302"/>
      <c r="V21" s="302"/>
      <c r="W21" s="302"/>
      <c r="X21" s="303"/>
      <c r="AS21" s="305"/>
      <c r="AT21" s="306"/>
    </row>
    <row r="22" spans="1:46" s="304" customFormat="1" ht="176.25" customHeight="1" x14ac:dyDescent="0.25">
      <c r="A22" s="301"/>
      <c r="B22" s="327"/>
      <c r="C22" s="245"/>
      <c r="D22" s="216" t="s">
        <v>511</v>
      </c>
      <c r="E22" s="319"/>
      <c r="F22" s="317"/>
      <c r="G22" s="317"/>
      <c r="H22" s="317"/>
      <c r="I22" s="317"/>
      <c r="J22" s="317"/>
      <c r="K22" s="318">
        <f t="shared" si="3"/>
        <v>0</v>
      </c>
      <c r="L22" s="317"/>
      <c r="M22" s="317"/>
      <c r="N22" s="317"/>
      <c r="O22" s="317"/>
      <c r="P22" s="317"/>
      <c r="Q22" s="317"/>
      <c r="R22" s="349">
        <f t="shared" si="4"/>
        <v>0</v>
      </c>
      <c r="S22" s="350">
        <f t="shared" si="0"/>
        <v>0</v>
      </c>
      <c r="AS22" s="305" t="s">
        <v>271</v>
      </c>
      <c r="AT22" s="306" t="s">
        <v>272</v>
      </c>
    </row>
    <row r="23" spans="1:46" s="304" customFormat="1" ht="176.25" customHeight="1" x14ac:dyDescent="0.25">
      <c r="A23" s="301"/>
      <c r="B23" s="327"/>
      <c r="C23" s="245"/>
      <c r="D23" s="216" t="s">
        <v>511</v>
      </c>
      <c r="E23" s="319"/>
      <c r="F23" s="317"/>
      <c r="G23" s="317"/>
      <c r="H23" s="317"/>
      <c r="I23" s="317"/>
      <c r="J23" s="317"/>
      <c r="K23" s="318">
        <f>IF(E23="x",5,0)+IF(F23="x",3,0)+IF(G23="x",1,0)+IF(H23="x",5,0)+IF(I23="x",3,0)+IF(J23="x",1,0)</f>
        <v>0</v>
      </c>
      <c r="L23" s="317"/>
      <c r="M23" s="317"/>
      <c r="N23" s="317"/>
      <c r="O23" s="317"/>
      <c r="P23" s="317"/>
      <c r="Q23" s="317"/>
      <c r="R23" s="349">
        <f>IF(L23="x",5,0)+IF(M23="x",3,0)+IF(N23="x",1,0)+IF(O23="x",1,0)+IF(P23="x",3,0)+IF(Q23="x",5,0)</f>
        <v>0</v>
      </c>
      <c r="S23" s="350">
        <f t="shared" si="0"/>
        <v>0</v>
      </c>
      <c r="T23" s="302"/>
      <c r="U23" s="302"/>
      <c r="V23" s="302"/>
      <c r="W23" s="302"/>
      <c r="X23" s="303"/>
      <c r="AS23" s="305" t="s">
        <v>217</v>
      </c>
      <c r="AT23" s="306" t="s">
        <v>218</v>
      </c>
    </row>
    <row r="24" spans="1:46" s="304" customFormat="1" ht="176.25" customHeight="1" x14ac:dyDescent="0.25">
      <c r="A24" s="301"/>
      <c r="B24" s="327"/>
      <c r="C24" s="245"/>
      <c r="D24" s="216" t="s">
        <v>515</v>
      </c>
      <c r="E24" s="320"/>
      <c r="F24" s="321"/>
      <c r="G24" s="321"/>
      <c r="H24" s="321"/>
      <c r="I24" s="321"/>
      <c r="J24" s="321"/>
      <c r="K24" s="318">
        <f t="shared" ref="K24:K26" si="5">IF(E24="x",5,0)+IF(F24="x",3,0)+IF(G24="x",1,0)+IF(H24="x",5,0)+IF(I24="x",3,0)+IF(J24="x",1,0)</f>
        <v>0</v>
      </c>
      <c r="L24" s="321"/>
      <c r="M24" s="321"/>
      <c r="N24" s="321"/>
      <c r="O24" s="321"/>
      <c r="P24" s="321"/>
      <c r="Q24" s="321"/>
      <c r="R24" s="349">
        <f t="shared" ref="R24:R26" si="6">IF(L24="x",5,0)+IF(M24="x",3,0)+IF(N24="x",1,0)+IF(O24="x",1,0)+IF(P24="x",3,0)+IF(Q24="x",5,0)</f>
        <v>0</v>
      </c>
      <c r="S24" s="350">
        <f t="shared" si="0"/>
        <v>0</v>
      </c>
      <c r="T24" s="302"/>
      <c r="U24" s="302"/>
      <c r="V24" s="302"/>
      <c r="W24" s="302"/>
      <c r="X24" s="303"/>
      <c r="AS24" s="305"/>
      <c r="AT24" s="306"/>
    </row>
    <row r="25" spans="1:46" s="304" customFormat="1" ht="176.25" customHeight="1" x14ac:dyDescent="0.25">
      <c r="A25" s="301"/>
      <c r="B25" s="327"/>
      <c r="C25" s="245"/>
      <c r="D25" s="216" t="s">
        <v>516</v>
      </c>
      <c r="E25" s="320"/>
      <c r="F25" s="321"/>
      <c r="G25" s="321"/>
      <c r="H25" s="321"/>
      <c r="I25" s="321"/>
      <c r="J25" s="321"/>
      <c r="K25" s="318">
        <f t="shared" si="5"/>
        <v>0</v>
      </c>
      <c r="L25" s="321"/>
      <c r="M25" s="321"/>
      <c r="N25" s="321"/>
      <c r="O25" s="321"/>
      <c r="P25" s="321"/>
      <c r="Q25" s="321"/>
      <c r="R25" s="349">
        <f t="shared" si="6"/>
        <v>0</v>
      </c>
      <c r="S25" s="350">
        <f t="shared" si="0"/>
        <v>0</v>
      </c>
      <c r="T25" s="302"/>
      <c r="U25" s="302"/>
      <c r="V25" s="302"/>
      <c r="W25" s="302"/>
      <c r="X25" s="303"/>
      <c r="AS25" s="305"/>
      <c r="AT25" s="306"/>
    </row>
    <row r="26" spans="1:46" s="304" customFormat="1" ht="176.25" customHeight="1" x14ac:dyDescent="0.25">
      <c r="A26" s="301"/>
      <c r="B26" s="327"/>
      <c r="C26" s="245"/>
      <c r="D26" s="216" t="s">
        <v>517</v>
      </c>
      <c r="E26" s="319"/>
      <c r="F26" s="317"/>
      <c r="G26" s="317"/>
      <c r="H26" s="317"/>
      <c r="I26" s="317"/>
      <c r="J26" s="317"/>
      <c r="K26" s="318">
        <f t="shared" si="5"/>
        <v>0</v>
      </c>
      <c r="L26" s="317"/>
      <c r="M26" s="317"/>
      <c r="N26" s="317"/>
      <c r="O26" s="317"/>
      <c r="P26" s="317"/>
      <c r="Q26" s="317"/>
      <c r="R26" s="349">
        <f t="shared" si="6"/>
        <v>0</v>
      </c>
      <c r="S26" s="350">
        <f t="shared" si="0"/>
        <v>0</v>
      </c>
      <c r="AS26" s="305" t="s">
        <v>271</v>
      </c>
      <c r="AT26" s="306" t="s">
        <v>272</v>
      </c>
    </row>
    <row r="27" spans="1:46" s="304" customFormat="1" ht="176.25" customHeight="1" x14ac:dyDescent="0.25">
      <c r="A27" s="301"/>
      <c r="B27" s="327"/>
      <c r="C27" s="245"/>
      <c r="D27" s="216" t="s">
        <v>511</v>
      </c>
      <c r="E27" s="319"/>
      <c r="F27" s="317"/>
      <c r="G27" s="317"/>
      <c r="H27" s="317"/>
      <c r="I27" s="317"/>
      <c r="J27" s="317"/>
      <c r="K27" s="318">
        <f>IF(E27="x",5,0)+IF(F27="x",3,0)+IF(G27="x",1,0)+IF(H27="x",5,0)+IF(I27="x",3,0)+IF(J27="x",1,0)</f>
        <v>0</v>
      </c>
      <c r="L27" s="317"/>
      <c r="M27" s="317"/>
      <c r="N27" s="317"/>
      <c r="O27" s="317"/>
      <c r="P27" s="317"/>
      <c r="Q27" s="317"/>
      <c r="R27" s="349">
        <f>IF(L27="x",5,0)+IF(M27="x",3,0)+IF(N27="x",1,0)+IF(O27="x",1,0)+IF(P27="x",3,0)+IF(Q27="x",5,0)</f>
        <v>0</v>
      </c>
      <c r="S27" s="350">
        <f t="shared" si="0"/>
        <v>0</v>
      </c>
      <c r="T27" s="302"/>
      <c r="U27" s="302"/>
      <c r="V27" s="302"/>
      <c r="W27" s="302"/>
      <c r="X27" s="303"/>
      <c r="AS27" s="305" t="s">
        <v>217</v>
      </c>
      <c r="AT27" s="306" t="s">
        <v>218</v>
      </c>
    </row>
    <row r="28" spans="1:46" s="304" customFormat="1" ht="176.25" customHeight="1" x14ac:dyDescent="0.25">
      <c r="A28" s="301"/>
      <c r="B28" s="327"/>
      <c r="C28" s="245"/>
      <c r="D28" s="216" t="s">
        <v>511</v>
      </c>
      <c r="E28" s="320"/>
      <c r="F28" s="321"/>
      <c r="G28" s="321"/>
      <c r="H28" s="321"/>
      <c r="I28" s="321"/>
      <c r="J28" s="321"/>
      <c r="K28" s="318">
        <f t="shared" ref="K28:K30" si="7">IF(E28="x",5,0)+IF(F28="x",3,0)+IF(G28="x",1,0)+IF(H28="x",5,0)+IF(I28="x",3,0)+IF(J28="x",1,0)</f>
        <v>0</v>
      </c>
      <c r="L28" s="321"/>
      <c r="M28" s="321"/>
      <c r="N28" s="321"/>
      <c r="O28" s="321"/>
      <c r="P28" s="321"/>
      <c r="Q28" s="321"/>
      <c r="R28" s="349">
        <f t="shared" ref="R28:R30" si="8">IF(L28="x",5,0)+IF(M28="x",3,0)+IF(N28="x",1,0)+IF(O28="x",1,0)+IF(P28="x",3,0)+IF(Q28="x",5,0)</f>
        <v>0</v>
      </c>
      <c r="S28" s="350">
        <f t="shared" si="0"/>
        <v>0</v>
      </c>
      <c r="T28" s="302"/>
      <c r="U28" s="302"/>
      <c r="V28" s="302"/>
      <c r="W28" s="302"/>
      <c r="X28" s="303"/>
      <c r="AS28" s="305"/>
      <c r="AT28" s="306"/>
    </row>
    <row r="29" spans="1:46" s="304" customFormat="1" ht="176.25" customHeight="1" x14ac:dyDescent="0.25">
      <c r="A29" s="301"/>
      <c r="B29" s="327"/>
      <c r="C29" s="245"/>
      <c r="D29" s="216" t="s">
        <v>511</v>
      </c>
      <c r="E29" s="320"/>
      <c r="F29" s="321"/>
      <c r="G29" s="321"/>
      <c r="H29" s="321"/>
      <c r="I29" s="321"/>
      <c r="J29" s="321"/>
      <c r="K29" s="318">
        <f t="shared" si="7"/>
        <v>0</v>
      </c>
      <c r="L29" s="321"/>
      <c r="M29" s="321"/>
      <c r="N29" s="321"/>
      <c r="O29" s="321"/>
      <c r="P29" s="321"/>
      <c r="Q29" s="321"/>
      <c r="R29" s="349">
        <f t="shared" si="8"/>
        <v>0</v>
      </c>
      <c r="S29" s="350">
        <f t="shared" si="0"/>
        <v>0</v>
      </c>
      <c r="T29" s="302"/>
      <c r="U29" s="302"/>
      <c r="V29" s="302"/>
      <c r="W29" s="302"/>
      <c r="X29" s="303"/>
      <c r="AS29" s="305"/>
      <c r="AT29" s="306"/>
    </row>
    <row r="30" spans="1:46" s="304" customFormat="1" ht="176.25" customHeight="1" x14ac:dyDescent="0.25">
      <c r="A30" s="301"/>
      <c r="B30" s="327"/>
      <c r="C30" s="245"/>
      <c r="D30" s="216" t="s">
        <v>511</v>
      </c>
      <c r="E30" s="319"/>
      <c r="F30" s="317"/>
      <c r="G30" s="317"/>
      <c r="H30" s="317"/>
      <c r="I30" s="317"/>
      <c r="J30" s="317"/>
      <c r="K30" s="318">
        <f t="shared" si="7"/>
        <v>0</v>
      </c>
      <c r="L30" s="317"/>
      <c r="M30" s="317"/>
      <c r="N30" s="317"/>
      <c r="O30" s="317"/>
      <c r="P30" s="317"/>
      <c r="Q30" s="317"/>
      <c r="R30" s="349">
        <f t="shared" si="8"/>
        <v>0</v>
      </c>
      <c r="S30" s="350">
        <f t="shared" si="0"/>
        <v>0</v>
      </c>
      <c r="AS30" s="305" t="s">
        <v>271</v>
      </c>
      <c r="AT30" s="306" t="s">
        <v>272</v>
      </c>
    </row>
    <row r="31" spans="1:46" s="304" customFormat="1" ht="32.25" hidden="1" customHeight="1" x14ac:dyDescent="0.25">
      <c r="A31" s="301"/>
      <c r="B31" s="327"/>
      <c r="C31" s="245"/>
      <c r="D31" s="216" t="s">
        <v>518</v>
      </c>
      <c r="E31" s="319"/>
      <c r="F31" s="317"/>
      <c r="G31" s="317"/>
      <c r="H31" s="317"/>
      <c r="I31" s="317"/>
      <c r="J31" s="317"/>
      <c r="K31" s="318">
        <f>IF(E31="x",5,0)+IF(F31="x",3,0)+IF(G31="x",1,0)+IF(H31="x",5,0)+IF(I31="x",3,0)+IF(J31="x",1,0)</f>
        <v>0</v>
      </c>
      <c r="L31" s="317"/>
      <c r="M31" s="317"/>
      <c r="N31" s="317"/>
      <c r="O31" s="317"/>
      <c r="P31" s="317"/>
      <c r="Q31" s="317"/>
      <c r="R31" s="349">
        <f>IF(L31="x",5,0)+IF(M31="x",3,0)+IF(N31="x",1,0)+IF(O31="x",1,0)+IF(P31="x",3,0)+IF(Q31="x",5,0)</f>
        <v>0</v>
      </c>
      <c r="S31" s="350">
        <f t="shared" si="0"/>
        <v>0</v>
      </c>
      <c r="T31" s="302"/>
      <c r="U31" s="302"/>
      <c r="V31" s="302"/>
      <c r="W31" s="302"/>
      <c r="X31" s="303"/>
      <c r="AS31" s="305" t="s">
        <v>217</v>
      </c>
      <c r="AT31" s="306" t="s">
        <v>218</v>
      </c>
    </row>
    <row r="32" spans="1:46" s="304" customFormat="1" ht="32.25" hidden="1" customHeight="1" x14ac:dyDescent="0.25">
      <c r="A32" s="301"/>
      <c r="B32" s="245"/>
      <c r="C32" s="245"/>
      <c r="D32" s="216" t="s">
        <v>519</v>
      </c>
      <c r="E32" s="320"/>
      <c r="F32" s="321"/>
      <c r="G32" s="321"/>
      <c r="H32" s="321"/>
      <c r="I32" s="321"/>
      <c r="J32" s="321"/>
      <c r="K32" s="318">
        <f t="shared" ref="K32:K34" si="9">IF(E32="x",5,0)+IF(F32="x",3,0)+IF(G32="x",1,0)+IF(H32="x",5,0)+IF(I32="x",3,0)+IF(J32="x",1,0)</f>
        <v>0</v>
      </c>
      <c r="L32" s="321"/>
      <c r="M32" s="321"/>
      <c r="N32" s="321"/>
      <c r="O32" s="321"/>
      <c r="P32" s="321"/>
      <c r="Q32" s="321"/>
      <c r="R32" s="349">
        <f t="shared" ref="R32:R34" si="10">IF(L32="x",5,0)+IF(M32="x",3,0)+IF(N32="x",1,0)+IF(O32="x",1,0)+IF(P32="x",3,0)+IF(Q32="x",5,0)</f>
        <v>0</v>
      </c>
      <c r="S32" s="350">
        <f t="shared" si="0"/>
        <v>0</v>
      </c>
      <c r="T32" s="302"/>
      <c r="U32" s="302"/>
      <c r="V32" s="302"/>
      <c r="W32" s="302"/>
      <c r="X32" s="303"/>
      <c r="AS32" s="305"/>
      <c r="AT32" s="306"/>
    </row>
    <row r="33" spans="1:46" s="304" customFormat="1" ht="32.25" hidden="1" customHeight="1" x14ac:dyDescent="0.25">
      <c r="A33" s="301"/>
      <c r="B33" s="245"/>
      <c r="C33" s="245"/>
      <c r="D33" s="216" t="s">
        <v>520</v>
      </c>
      <c r="E33" s="320"/>
      <c r="F33" s="321"/>
      <c r="G33" s="321"/>
      <c r="H33" s="321"/>
      <c r="I33" s="321"/>
      <c r="J33" s="321"/>
      <c r="K33" s="318">
        <f t="shared" si="9"/>
        <v>0</v>
      </c>
      <c r="L33" s="321"/>
      <c r="M33" s="321"/>
      <c r="N33" s="321"/>
      <c r="O33" s="321"/>
      <c r="P33" s="321"/>
      <c r="Q33" s="321"/>
      <c r="R33" s="349">
        <f t="shared" si="10"/>
        <v>0</v>
      </c>
      <c r="S33" s="350">
        <f t="shared" si="0"/>
        <v>0</v>
      </c>
      <c r="T33" s="302"/>
      <c r="U33" s="302"/>
      <c r="V33" s="302"/>
      <c r="W33" s="302"/>
      <c r="X33" s="303"/>
      <c r="AS33" s="305"/>
      <c r="AT33" s="306"/>
    </row>
    <row r="34" spans="1:46" s="304" customFormat="1" ht="32.25" hidden="1" customHeight="1" x14ac:dyDescent="0.25">
      <c r="A34" s="301"/>
      <c r="B34" s="245"/>
      <c r="C34" s="245"/>
      <c r="D34" s="216" t="s">
        <v>521</v>
      </c>
      <c r="E34" s="319"/>
      <c r="F34" s="317"/>
      <c r="G34" s="317"/>
      <c r="H34" s="317"/>
      <c r="I34" s="317"/>
      <c r="J34" s="317"/>
      <c r="K34" s="318">
        <f t="shared" si="9"/>
        <v>0</v>
      </c>
      <c r="L34" s="317"/>
      <c r="M34" s="317"/>
      <c r="N34" s="317"/>
      <c r="O34" s="317"/>
      <c r="P34" s="317"/>
      <c r="Q34" s="317"/>
      <c r="R34" s="349">
        <f t="shared" si="10"/>
        <v>0</v>
      </c>
      <c r="S34" s="350">
        <f t="shared" si="0"/>
        <v>0</v>
      </c>
      <c r="AS34" s="305" t="s">
        <v>271</v>
      </c>
      <c r="AT34" s="306" t="s">
        <v>272</v>
      </c>
    </row>
    <row r="35" spans="1:46" ht="33" customHeight="1" thickBot="1" x14ac:dyDescent="0.3">
      <c r="A35" s="290"/>
      <c r="B35" s="379"/>
      <c r="C35" s="379"/>
      <c r="D35" s="307"/>
      <c r="E35" s="380" t="s">
        <v>319</v>
      </c>
      <c r="F35" s="381"/>
      <c r="G35" s="381"/>
      <c r="H35" s="381"/>
      <c r="I35" s="381"/>
      <c r="J35" s="382"/>
      <c r="K35" s="386">
        <f>SUM(K11:K14)</f>
        <v>34</v>
      </c>
      <c r="L35" s="388" t="s">
        <v>328</v>
      </c>
      <c r="M35" s="388"/>
      <c r="N35" s="388"/>
      <c r="O35" s="388"/>
      <c r="P35" s="388"/>
      <c r="Q35" s="388"/>
      <c r="R35" s="380">
        <f>SUM(R11:R14)</f>
        <v>28</v>
      </c>
      <c r="S35" s="389">
        <f>SUM(S11:S34)</f>
        <v>110</v>
      </c>
      <c r="AS35" s="308"/>
      <c r="AT35" s="309"/>
    </row>
    <row r="36" spans="1:46" ht="32.25" customHeight="1" thickBot="1" x14ac:dyDescent="0.3">
      <c r="A36" s="290"/>
      <c r="B36" s="379"/>
      <c r="C36" s="379"/>
      <c r="D36" s="307"/>
      <c r="E36" s="383"/>
      <c r="F36" s="384"/>
      <c r="G36" s="384"/>
      <c r="H36" s="384"/>
      <c r="I36" s="384"/>
      <c r="J36" s="385"/>
      <c r="K36" s="387"/>
      <c r="L36" s="388"/>
      <c r="M36" s="388"/>
      <c r="N36" s="388"/>
      <c r="O36" s="388"/>
      <c r="P36" s="388"/>
      <c r="Q36" s="388"/>
      <c r="R36" s="383"/>
      <c r="S36" s="390"/>
      <c r="AS36" s="310"/>
    </row>
    <row r="37" spans="1:46" ht="18" hidden="1" customHeight="1" x14ac:dyDescent="0.3">
      <c r="A37" s="290"/>
      <c r="B37" s="247"/>
      <c r="C37" s="247"/>
      <c r="D37" s="284"/>
      <c r="E37" s="283"/>
      <c r="F37" s="283"/>
      <c r="G37" s="283"/>
      <c r="H37" s="283"/>
      <c r="I37" s="283"/>
      <c r="J37" s="283"/>
      <c r="K37" s="283"/>
      <c r="L37" s="283"/>
      <c r="M37" s="283"/>
      <c r="N37" s="283"/>
      <c r="O37" s="283"/>
      <c r="P37" s="283"/>
      <c r="Q37" s="283"/>
      <c r="R37" s="283"/>
    </row>
    <row r="38" spans="1:46" ht="27" hidden="1" customHeight="1" x14ac:dyDescent="0.3">
      <c r="A38" s="290"/>
      <c r="B38" s="376"/>
      <c r="C38" s="376"/>
      <c r="D38" s="284"/>
      <c r="E38" s="283"/>
      <c r="F38" s="283"/>
      <c r="G38" s="283"/>
      <c r="H38" s="283"/>
      <c r="I38" s="283"/>
      <c r="J38" s="283"/>
      <c r="K38" s="283"/>
      <c r="L38" s="283"/>
      <c r="M38" s="283"/>
      <c r="N38" s="283"/>
      <c r="O38" s="283"/>
      <c r="P38" s="283"/>
      <c r="Q38" s="283"/>
      <c r="R38" s="283"/>
    </row>
    <row r="39" spans="1:46" ht="15.75" hidden="1" customHeight="1" x14ac:dyDescent="0.3">
      <c r="A39" s="290"/>
      <c r="B39" s="247"/>
      <c r="C39" s="247"/>
      <c r="D39" s="284"/>
      <c r="E39" s="283"/>
      <c r="F39" s="283"/>
      <c r="G39" s="283"/>
      <c r="H39" s="283"/>
      <c r="I39" s="283"/>
      <c r="J39" s="283"/>
      <c r="K39" s="283"/>
      <c r="L39" s="283"/>
      <c r="M39" s="283"/>
      <c r="N39" s="283"/>
      <c r="O39" s="283"/>
      <c r="P39" s="283"/>
      <c r="Q39" s="283"/>
      <c r="R39" s="283"/>
    </row>
    <row r="40" spans="1:46" ht="0.75" customHeight="1" thickTop="1" x14ac:dyDescent="0.25">
      <c r="A40" s="377"/>
      <c r="B40" s="378"/>
      <c r="C40" s="378"/>
      <c r="D40" s="378"/>
      <c r="E40" s="378"/>
      <c r="F40" s="378"/>
      <c r="G40" s="378"/>
      <c r="H40" s="378"/>
      <c r="I40" s="378"/>
      <c r="J40" s="378"/>
      <c r="K40" s="378"/>
      <c r="L40" s="378"/>
      <c r="M40" s="378"/>
      <c r="N40" s="378"/>
      <c r="O40" s="378"/>
      <c r="P40" s="378"/>
      <c r="Q40" s="378"/>
      <c r="R40" s="378"/>
    </row>
    <row r="41" spans="1:46" s="312" customFormat="1" x14ac:dyDescent="0.25">
      <c r="E41" s="322"/>
      <c r="F41" s="322"/>
      <c r="G41" s="322"/>
      <c r="H41" s="322"/>
      <c r="I41" s="322"/>
      <c r="J41" s="322"/>
      <c r="K41" s="322"/>
      <c r="L41" s="322"/>
      <c r="M41" s="322"/>
      <c r="N41" s="322"/>
      <c r="O41" s="322"/>
      <c r="P41" s="322"/>
      <c r="Q41" s="322"/>
      <c r="R41" s="322"/>
      <c r="AS41" s="311"/>
      <c r="AT41" s="311"/>
    </row>
  </sheetData>
  <autoFilter ref="A10:WXB36" xr:uid="{00000000-0009-0000-0000-000000000000}"/>
  <mergeCells count="23">
    <mergeCell ref="S35:S36"/>
    <mergeCell ref="B2:S2"/>
    <mergeCell ref="B3:S3"/>
    <mergeCell ref="B4:S4"/>
    <mergeCell ref="B5:S5"/>
    <mergeCell ref="S7:S10"/>
    <mergeCell ref="O9:Q9"/>
    <mergeCell ref="R9:R10"/>
    <mergeCell ref="E7:R7"/>
    <mergeCell ref="E8:K8"/>
    <mergeCell ref="L8:R8"/>
    <mergeCell ref="E9:G9"/>
    <mergeCell ref="H9:J9"/>
    <mergeCell ref="K9:K10"/>
    <mergeCell ref="L9:N9"/>
    <mergeCell ref="B7:D9"/>
    <mergeCell ref="B38:C38"/>
    <mergeCell ref="A40:R40"/>
    <mergeCell ref="B35:C36"/>
    <mergeCell ref="E35:J36"/>
    <mergeCell ref="K35:K36"/>
    <mergeCell ref="L35:Q36"/>
    <mergeCell ref="R35:R36"/>
  </mergeCells>
  <pageMargins left="0.7" right="0.7" top="0.75" bottom="0.75" header="0.3" footer="0.3"/>
  <pageSetup paperSize="9" scale="60" orientation="landscape" horizontalDpi="4294967293"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61"/>
  <sheetViews>
    <sheetView tabSelected="1" topLeftCell="A16" workbookViewId="0">
      <selection activeCell="C27" sqref="C27"/>
    </sheetView>
  </sheetViews>
  <sheetFormatPr defaultRowHeight="12.75" x14ac:dyDescent="0.25"/>
  <cols>
    <col min="1" max="1" width="48.5703125" style="83" customWidth="1"/>
    <col min="2" max="2" width="52.5703125" style="83" customWidth="1"/>
    <col min="3" max="4" width="10.140625" style="83" customWidth="1"/>
    <col min="5" max="5" width="10.28515625" style="83" hidden="1" customWidth="1"/>
    <col min="6" max="6" width="9.28515625" style="83" customWidth="1"/>
    <col min="7" max="11" width="16" style="83" customWidth="1"/>
    <col min="12" max="257" width="9.140625" style="83"/>
    <col min="258" max="258" width="42.42578125" style="83" customWidth="1"/>
    <col min="259" max="259" width="46.42578125" style="83" customWidth="1"/>
    <col min="260" max="260" width="10.140625" style="83" customWidth="1"/>
    <col min="261" max="261" width="8.85546875" style="83" customWidth="1"/>
    <col min="262" max="262" width="9.28515625" style="83" customWidth="1"/>
    <col min="263" max="267" width="16" style="83" customWidth="1"/>
    <col min="268" max="513" width="9.140625" style="83"/>
    <col min="514" max="514" width="42.42578125" style="83" customWidth="1"/>
    <col min="515" max="515" width="46.42578125" style="83" customWidth="1"/>
    <col min="516" max="516" width="10.140625" style="83" customWidth="1"/>
    <col min="517" max="517" width="8.85546875" style="83" customWidth="1"/>
    <col min="518" max="518" width="9.28515625" style="83" customWidth="1"/>
    <col min="519" max="523" width="16" style="83" customWidth="1"/>
    <col min="524" max="769" width="9.140625" style="83"/>
    <col min="770" max="770" width="42.42578125" style="83" customWidth="1"/>
    <col min="771" max="771" width="46.42578125" style="83" customWidth="1"/>
    <col min="772" max="772" width="10.140625" style="83" customWidth="1"/>
    <col min="773" max="773" width="8.85546875" style="83" customWidth="1"/>
    <col min="774" max="774" width="9.28515625" style="83" customWidth="1"/>
    <col min="775" max="779" width="16" style="83" customWidth="1"/>
    <col min="780" max="1025" width="9.140625" style="83"/>
    <col min="1026" max="1026" width="42.42578125" style="83" customWidth="1"/>
    <col min="1027" max="1027" width="46.42578125" style="83" customWidth="1"/>
    <col min="1028" max="1028" width="10.140625" style="83" customWidth="1"/>
    <col min="1029" max="1029" width="8.85546875" style="83" customWidth="1"/>
    <col min="1030" max="1030" width="9.28515625" style="83" customWidth="1"/>
    <col min="1031" max="1035" width="16" style="83" customWidth="1"/>
    <col min="1036" max="1281" width="9.140625" style="83"/>
    <col min="1282" max="1282" width="42.42578125" style="83" customWidth="1"/>
    <col min="1283" max="1283" width="46.42578125" style="83" customWidth="1"/>
    <col min="1284" max="1284" width="10.140625" style="83" customWidth="1"/>
    <col min="1285" max="1285" width="8.85546875" style="83" customWidth="1"/>
    <col min="1286" max="1286" width="9.28515625" style="83" customWidth="1"/>
    <col min="1287" max="1291" width="16" style="83" customWidth="1"/>
    <col min="1292" max="1537" width="9.140625" style="83"/>
    <col min="1538" max="1538" width="42.42578125" style="83" customWidth="1"/>
    <col min="1539" max="1539" width="46.42578125" style="83" customWidth="1"/>
    <col min="1540" max="1540" width="10.140625" style="83" customWidth="1"/>
    <col min="1541" max="1541" width="8.85546875" style="83" customWidth="1"/>
    <col min="1542" max="1542" width="9.28515625" style="83" customWidth="1"/>
    <col min="1543" max="1547" width="16" style="83" customWidth="1"/>
    <col min="1548" max="1793" width="9.140625" style="83"/>
    <col min="1794" max="1794" width="42.42578125" style="83" customWidth="1"/>
    <col min="1795" max="1795" width="46.42578125" style="83" customWidth="1"/>
    <col min="1796" max="1796" width="10.140625" style="83" customWidth="1"/>
    <col min="1797" max="1797" width="8.85546875" style="83" customWidth="1"/>
    <col min="1798" max="1798" width="9.28515625" style="83" customWidth="1"/>
    <col min="1799" max="1803" width="16" style="83" customWidth="1"/>
    <col min="1804" max="2049" width="9.140625" style="83"/>
    <col min="2050" max="2050" width="42.42578125" style="83" customWidth="1"/>
    <col min="2051" max="2051" width="46.42578125" style="83" customWidth="1"/>
    <col min="2052" max="2052" width="10.140625" style="83" customWidth="1"/>
    <col min="2053" max="2053" width="8.85546875" style="83" customWidth="1"/>
    <col min="2054" max="2054" width="9.28515625" style="83" customWidth="1"/>
    <col min="2055" max="2059" width="16" style="83" customWidth="1"/>
    <col min="2060" max="2305" width="9.140625" style="83"/>
    <col min="2306" max="2306" width="42.42578125" style="83" customWidth="1"/>
    <col min="2307" max="2307" width="46.42578125" style="83" customWidth="1"/>
    <col min="2308" max="2308" width="10.140625" style="83" customWidth="1"/>
    <col min="2309" max="2309" width="8.85546875" style="83" customWidth="1"/>
    <col min="2310" max="2310" width="9.28515625" style="83" customWidth="1"/>
    <col min="2311" max="2315" width="16" style="83" customWidth="1"/>
    <col min="2316" max="2561" width="9.140625" style="83"/>
    <col min="2562" max="2562" width="42.42578125" style="83" customWidth="1"/>
    <col min="2563" max="2563" width="46.42578125" style="83" customWidth="1"/>
    <col min="2564" max="2564" width="10.140625" style="83" customWidth="1"/>
    <col min="2565" max="2565" width="8.85546875" style="83" customWidth="1"/>
    <col min="2566" max="2566" width="9.28515625" style="83" customWidth="1"/>
    <col min="2567" max="2571" width="16" style="83" customWidth="1"/>
    <col min="2572" max="2817" width="9.140625" style="83"/>
    <col min="2818" max="2818" width="42.42578125" style="83" customWidth="1"/>
    <col min="2819" max="2819" width="46.42578125" style="83" customWidth="1"/>
    <col min="2820" max="2820" width="10.140625" style="83" customWidth="1"/>
    <col min="2821" max="2821" width="8.85546875" style="83" customWidth="1"/>
    <col min="2822" max="2822" width="9.28515625" style="83" customWidth="1"/>
    <col min="2823" max="2827" width="16" style="83" customWidth="1"/>
    <col min="2828" max="3073" width="9.140625" style="83"/>
    <col min="3074" max="3074" width="42.42578125" style="83" customWidth="1"/>
    <col min="3075" max="3075" width="46.42578125" style="83" customWidth="1"/>
    <col min="3076" max="3076" width="10.140625" style="83" customWidth="1"/>
    <col min="3077" max="3077" width="8.85546875" style="83" customWidth="1"/>
    <col min="3078" max="3078" width="9.28515625" style="83" customWidth="1"/>
    <col min="3079" max="3083" width="16" style="83" customWidth="1"/>
    <col min="3084" max="3329" width="9.140625" style="83"/>
    <col min="3330" max="3330" width="42.42578125" style="83" customWidth="1"/>
    <col min="3331" max="3331" width="46.42578125" style="83" customWidth="1"/>
    <col min="3332" max="3332" width="10.140625" style="83" customWidth="1"/>
    <col min="3333" max="3333" width="8.85546875" style="83" customWidth="1"/>
    <col min="3334" max="3334" width="9.28515625" style="83" customWidth="1"/>
    <col min="3335" max="3339" width="16" style="83" customWidth="1"/>
    <col min="3340" max="3585" width="9.140625" style="83"/>
    <col min="3586" max="3586" width="42.42578125" style="83" customWidth="1"/>
    <col min="3587" max="3587" width="46.42578125" style="83" customWidth="1"/>
    <col min="3588" max="3588" width="10.140625" style="83" customWidth="1"/>
    <col min="3589" max="3589" width="8.85546875" style="83" customWidth="1"/>
    <col min="3590" max="3590" width="9.28515625" style="83" customWidth="1"/>
    <col min="3591" max="3595" width="16" style="83" customWidth="1"/>
    <col min="3596" max="3841" width="9.140625" style="83"/>
    <col min="3842" max="3842" width="42.42578125" style="83" customWidth="1"/>
    <col min="3843" max="3843" width="46.42578125" style="83" customWidth="1"/>
    <col min="3844" max="3844" width="10.140625" style="83" customWidth="1"/>
    <col min="3845" max="3845" width="8.85546875" style="83" customWidth="1"/>
    <col min="3846" max="3846" width="9.28515625" style="83" customWidth="1"/>
    <col min="3847" max="3851" width="16" style="83" customWidth="1"/>
    <col min="3852" max="4097" width="9.140625" style="83"/>
    <col min="4098" max="4098" width="42.42578125" style="83" customWidth="1"/>
    <col min="4099" max="4099" width="46.42578125" style="83" customWidth="1"/>
    <col min="4100" max="4100" width="10.140625" style="83" customWidth="1"/>
    <col min="4101" max="4101" width="8.85546875" style="83" customWidth="1"/>
    <col min="4102" max="4102" width="9.28515625" style="83" customWidth="1"/>
    <col min="4103" max="4107" width="16" style="83" customWidth="1"/>
    <col min="4108" max="4353" width="9.140625" style="83"/>
    <col min="4354" max="4354" width="42.42578125" style="83" customWidth="1"/>
    <col min="4355" max="4355" width="46.42578125" style="83" customWidth="1"/>
    <col min="4356" max="4356" width="10.140625" style="83" customWidth="1"/>
    <col min="4357" max="4357" width="8.85546875" style="83" customWidth="1"/>
    <col min="4358" max="4358" width="9.28515625" style="83" customWidth="1"/>
    <col min="4359" max="4363" width="16" style="83" customWidth="1"/>
    <col min="4364" max="4609" width="9.140625" style="83"/>
    <col min="4610" max="4610" width="42.42578125" style="83" customWidth="1"/>
    <col min="4611" max="4611" width="46.42578125" style="83" customWidth="1"/>
    <col min="4612" max="4612" width="10.140625" style="83" customWidth="1"/>
    <col min="4613" max="4613" width="8.85546875" style="83" customWidth="1"/>
    <col min="4614" max="4614" width="9.28515625" style="83" customWidth="1"/>
    <col min="4615" max="4619" width="16" style="83" customWidth="1"/>
    <col min="4620" max="4865" width="9.140625" style="83"/>
    <col min="4866" max="4866" width="42.42578125" style="83" customWidth="1"/>
    <col min="4867" max="4867" width="46.42578125" style="83" customWidth="1"/>
    <col min="4868" max="4868" width="10.140625" style="83" customWidth="1"/>
    <col min="4869" max="4869" width="8.85546875" style="83" customWidth="1"/>
    <col min="4870" max="4870" width="9.28515625" style="83" customWidth="1"/>
    <col min="4871" max="4875" width="16" style="83" customWidth="1"/>
    <col min="4876" max="5121" width="9.140625" style="83"/>
    <col min="5122" max="5122" width="42.42578125" style="83" customWidth="1"/>
    <col min="5123" max="5123" width="46.42578125" style="83" customWidth="1"/>
    <col min="5124" max="5124" width="10.140625" style="83" customWidth="1"/>
    <col min="5125" max="5125" width="8.85546875" style="83" customWidth="1"/>
    <col min="5126" max="5126" width="9.28515625" style="83" customWidth="1"/>
    <col min="5127" max="5131" width="16" style="83" customWidth="1"/>
    <col min="5132" max="5377" width="9.140625" style="83"/>
    <col min="5378" max="5378" width="42.42578125" style="83" customWidth="1"/>
    <col min="5379" max="5379" width="46.42578125" style="83" customWidth="1"/>
    <col min="5380" max="5380" width="10.140625" style="83" customWidth="1"/>
    <col min="5381" max="5381" width="8.85546875" style="83" customWidth="1"/>
    <col min="5382" max="5382" width="9.28515625" style="83" customWidth="1"/>
    <col min="5383" max="5387" width="16" style="83" customWidth="1"/>
    <col min="5388" max="5633" width="9.140625" style="83"/>
    <col min="5634" max="5634" width="42.42578125" style="83" customWidth="1"/>
    <col min="5635" max="5635" width="46.42578125" style="83" customWidth="1"/>
    <col min="5636" max="5636" width="10.140625" style="83" customWidth="1"/>
    <col min="5637" max="5637" width="8.85546875" style="83" customWidth="1"/>
    <col min="5638" max="5638" width="9.28515625" style="83" customWidth="1"/>
    <col min="5639" max="5643" width="16" style="83" customWidth="1"/>
    <col min="5644" max="5889" width="9.140625" style="83"/>
    <col min="5890" max="5890" width="42.42578125" style="83" customWidth="1"/>
    <col min="5891" max="5891" width="46.42578125" style="83" customWidth="1"/>
    <col min="5892" max="5892" width="10.140625" style="83" customWidth="1"/>
    <col min="5893" max="5893" width="8.85546875" style="83" customWidth="1"/>
    <col min="5894" max="5894" width="9.28515625" style="83" customWidth="1"/>
    <col min="5895" max="5899" width="16" style="83" customWidth="1"/>
    <col min="5900" max="6145" width="9.140625" style="83"/>
    <col min="6146" max="6146" width="42.42578125" style="83" customWidth="1"/>
    <col min="6147" max="6147" width="46.42578125" style="83" customWidth="1"/>
    <col min="6148" max="6148" width="10.140625" style="83" customWidth="1"/>
    <col min="6149" max="6149" width="8.85546875" style="83" customWidth="1"/>
    <col min="6150" max="6150" width="9.28515625" style="83" customWidth="1"/>
    <col min="6151" max="6155" width="16" style="83" customWidth="1"/>
    <col min="6156" max="6401" width="9.140625" style="83"/>
    <col min="6402" max="6402" width="42.42578125" style="83" customWidth="1"/>
    <col min="6403" max="6403" width="46.42578125" style="83" customWidth="1"/>
    <col min="6404" max="6404" width="10.140625" style="83" customWidth="1"/>
    <col min="6405" max="6405" width="8.85546875" style="83" customWidth="1"/>
    <col min="6406" max="6406" width="9.28515625" style="83" customWidth="1"/>
    <col min="6407" max="6411" width="16" style="83" customWidth="1"/>
    <col min="6412" max="6657" width="9.140625" style="83"/>
    <col min="6658" max="6658" width="42.42578125" style="83" customWidth="1"/>
    <col min="6659" max="6659" width="46.42578125" style="83" customWidth="1"/>
    <col min="6660" max="6660" width="10.140625" style="83" customWidth="1"/>
    <col min="6661" max="6661" width="8.85546875" style="83" customWidth="1"/>
    <col min="6662" max="6662" width="9.28515625" style="83" customWidth="1"/>
    <col min="6663" max="6667" width="16" style="83" customWidth="1"/>
    <col min="6668" max="6913" width="9.140625" style="83"/>
    <col min="6914" max="6914" width="42.42578125" style="83" customWidth="1"/>
    <col min="6915" max="6915" width="46.42578125" style="83" customWidth="1"/>
    <col min="6916" max="6916" width="10.140625" style="83" customWidth="1"/>
    <col min="6917" max="6917" width="8.85546875" style="83" customWidth="1"/>
    <col min="6918" max="6918" width="9.28515625" style="83" customWidth="1"/>
    <col min="6919" max="6923" width="16" style="83" customWidth="1"/>
    <col min="6924" max="7169" width="9.140625" style="83"/>
    <col min="7170" max="7170" width="42.42578125" style="83" customWidth="1"/>
    <col min="7171" max="7171" width="46.42578125" style="83" customWidth="1"/>
    <col min="7172" max="7172" width="10.140625" style="83" customWidth="1"/>
    <col min="7173" max="7173" width="8.85546875" style="83" customWidth="1"/>
    <col min="7174" max="7174" width="9.28515625" style="83" customWidth="1"/>
    <col min="7175" max="7179" width="16" style="83" customWidth="1"/>
    <col min="7180" max="7425" width="9.140625" style="83"/>
    <col min="7426" max="7426" width="42.42578125" style="83" customWidth="1"/>
    <col min="7427" max="7427" width="46.42578125" style="83" customWidth="1"/>
    <col min="7428" max="7428" width="10.140625" style="83" customWidth="1"/>
    <col min="7429" max="7429" width="8.85546875" style="83" customWidth="1"/>
    <col min="7430" max="7430" width="9.28515625" style="83" customWidth="1"/>
    <col min="7431" max="7435" width="16" style="83" customWidth="1"/>
    <col min="7436" max="7681" width="9.140625" style="83"/>
    <col min="7682" max="7682" width="42.42578125" style="83" customWidth="1"/>
    <col min="7683" max="7683" width="46.42578125" style="83" customWidth="1"/>
    <col min="7684" max="7684" width="10.140625" style="83" customWidth="1"/>
    <col min="7685" max="7685" width="8.85546875" style="83" customWidth="1"/>
    <col min="7686" max="7686" width="9.28515625" style="83" customWidth="1"/>
    <col min="7687" max="7691" width="16" style="83" customWidth="1"/>
    <col min="7692" max="7937" width="9.140625" style="83"/>
    <col min="7938" max="7938" width="42.42578125" style="83" customWidth="1"/>
    <col min="7939" max="7939" width="46.42578125" style="83" customWidth="1"/>
    <col min="7940" max="7940" width="10.140625" style="83" customWidth="1"/>
    <col min="7941" max="7941" width="8.85546875" style="83" customWidth="1"/>
    <col min="7942" max="7942" width="9.28515625" style="83" customWidth="1"/>
    <col min="7943" max="7947" width="16" style="83" customWidth="1"/>
    <col min="7948" max="8193" width="9.140625" style="83"/>
    <col min="8194" max="8194" width="42.42578125" style="83" customWidth="1"/>
    <col min="8195" max="8195" width="46.42578125" style="83" customWidth="1"/>
    <col min="8196" max="8196" width="10.140625" style="83" customWidth="1"/>
    <col min="8197" max="8197" width="8.85546875" style="83" customWidth="1"/>
    <col min="8198" max="8198" width="9.28515625" style="83" customWidth="1"/>
    <col min="8199" max="8203" width="16" style="83" customWidth="1"/>
    <col min="8204" max="8449" width="9.140625" style="83"/>
    <col min="8450" max="8450" width="42.42578125" style="83" customWidth="1"/>
    <col min="8451" max="8451" width="46.42578125" style="83" customWidth="1"/>
    <col min="8452" max="8452" width="10.140625" style="83" customWidth="1"/>
    <col min="8453" max="8453" width="8.85546875" style="83" customWidth="1"/>
    <col min="8454" max="8454" width="9.28515625" style="83" customWidth="1"/>
    <col min="8455" max="8459" width="16" style="83" customWidth="1"/>
    <col min="8460" max="8705" width="9.140625" style="83"/>
    <col min="8706" max="8706" width="42.42578125" style="83" customWidth="1"/>
    <col min="8707" max="8707" width="46.42578125" style="83" customWidth="1"/>
    <col min="8708" max="8708" width="10.140625" style="83" customWidth="1"/>
    <col min="8709" max="8709" width="8.85546875" style="83" customWidth="1"/>
    <col min="8710" max="8710" width="9.28515625" style="83" customWidth="1"/>
    <col min="8711" max="8715" width="16" style="83" customWidth="1"/>
    <col min="8716" max="8961" width="9.140625" style="83"/>
    <col min="8962" max="8962" width="42.42578125" style="83" customWidth="1"/>
    <col min="8963" max="8963" width="46.42578125" style="83" customWidth="1"/>
    <col min="8964" max="8964" width="10.140625" style="83" customWidth="1"/>
    <col min="8965" max="8965" width="8.85546875" style="83" customWidth="1"/>
    <col min="8966" max="8966" width="9.28515625" style="83" customWidth="1"/>
    <col min="8967" max="8971" width="16" style="83" customWidth="1"/>
    <col min="8972" max="9217" width="9.140625" style="83"/>
    <col min="9218" max="9218" width="42.42578125" style="83" customWidth="1"/>
    <col min="9219" max="9219" width="46.42578125" style="83" customWidth="1"/>
    <col min="9220" max="9220" width="10.140625" style="83" customWidth="1"/>
    <col min="9221" max="9221" width="8.85546875" style="83" customWidth="1"/>
    <col min="9222" max="9222" width="9.28515625" style="83" customWidth="1"/>
    <col min="9223" max="9227" width="16" style="83" customWidth="1"/>
    <col min="9228" max="9473" width="9.140625" style="83"/>
    <col min="9474" max="9474" width="42.42578125" style="83" customWidth="1"/>
    <col min="9475" max="9475" width="46.42578125" style="83" customWidth="1"/>
    <col min="9476" max="9476" width="10.140625" style="83" customWidth="1"/>
    <col min="9477" max="9477" width="8.85546875" style="83" customWidth="1"/>
    <col min="9478" max="9478" width="9.28515625" style="83" customWidth="1"/>
    <col min="9479" max="9483" width="16" style="83" customWidth="1"/>
    <col min="9484" max="9729" width="9.140625" style="83"/>
    <col min="9730" max="9730" width="42.42578125" style="83" customWidth="1"/>
    <col min="9731" max="9731" width="46.42578125" style="83" customWidth="1"/>
    <col min="9732" max="9732" width="10.140625" style="83" customWidth="1"/>
    <col min="9733" max="9733" width="8.85546875" style="83" customWidth="1"/>
    <col min="9734" max="9734" width="9.28515625" style="83" customWidth="1"/>
    <col min="9735" max="9739" width="16" style="83" customWidth="1"/>
    <col min="9740" max="9985" width="9.140625" style="83"/>
    <col min="9986" max="9986" width="42.42578125" style="83" customWidth="1"/>
    <col min="9987" max="9987" width="46.42578125" style="83" customWidth="1"/>
    <col min="9988" max="9988" width="10.140625" style="83" customWidth="1"/>
    <col min="9989" max="9989" width="8.85546875" style="83" customWidth="1"/>
    <col min="9990" max="9990" width="9.28515625" style="83" customWidth="1"/>
    <col min="9991" max="9995" width="16" style="83" customWidth="1"/>
    <col min="9996" max="10241" width="9.140625" style="83"/>
    <col min="10242" max="10242" width="42.42578125" style="83" customWidth="1"/>
    <col min="10243" max="10243" width="46.42578125" style="83" customWidth="1"/>
    <col min="10244" max="10244" width="10.140625" style="83" customWidth="1"/>
    <col min="10245" max="10245" width="8.85546875" style="83" customWidth="1"/>
    <col min="10246" max="10246" width="9.28515625" style="83" customWidth="1"/>
    <col min="10247" max="10251" width="16" style="83" customWidth="1"/>
    <col min="10252" max="10497" width="9.140625" style="83"/>
    <col min="10498" max="10498" width="42.42578125" style="83" customWidth="1"/>
    <col min="10499" max="10499" width="46.42578125" style="83" customWidth="1"/>
    <col min="10500" max="10500" width="10.140625" style="83" customWidth="1"/>
    <col min="10501" max="10501" width="8.85546875" style="83" customWidth="1"/>
    <col min="10502" max="10502" width="9.28515625" style="83" customWidth="1"/>
    <col min="10503" max="10507" width="16" style="83" customWidth="1"/>
    <col min="10508" max="10753" width="9.140625" style="83"/>
    <col min="10754" max="10754" width="42.42578125" style="83" customWidth="1"/>
    <col min="10755" max="10755" width="46.42578125" style="83" customWidth="1"/>
    <col min="10756" max="10756" width="10.140625" style="83" customWidth="1"/>
    <col min="10757" max="10757" width="8.85546875" style="83" customWidth="1"/>
    <col min="10758" max="10758" width="9.28515625" style="83" customWidth="1"/>
    <col min="10759" max="10763" width="16" style="83" customWidth="1"/>
    <col min="10764" max="11009" width="9.140625" style="83"/>
    <col min="11010" max="11010" width="42.42578125" style="83" customWidth="1"/>
    <col min="11011" max="11011" width="46.42578125" style="83" customWidth="1"/>
    <col min="11012" max="11012" width="10.140625" style="83" customWidth="1"/>
    <col min="11013" max="11013" width="8.85546875" style="83" customWidth="1"/>
    <col min="11014" max="11014" width="9.28515625" style="83" customWidth="1"/>
    <col min="11015" max="11019" width="16" style="83" customWidth="1"/>
    <col min="11020" max="11265" width="9.140625" style="83"/>
    <col min="11266" max="11266" width="42.42578125" style="83" customWidth="1"/>
    <col min="11267" max="11267" width="46.42578125" style="83" customWidth="1"/>
    <col min="11268" max="11268" width="10.140625" style="83" customWidth="1"/>
    <col min="11269" max="11269" width="8.85546875" style="83" customWidth="1"/>
    <col min="11270" max="11270" width="9.28515625" style="83" customWidth="1"/>
    <col min="11271" max="11275" width="16" style="83" customWidth="1"/>
    <col min="11276" max="11521" width="9.140625" style="83"/>
    <col min="11522" max="11522" width="42.42578125" style="83" customWidth="1"/>
    <col min="11523" max="11523" width="46.42578125" style="83" customWidth="1"/>
    <col min="11524" max="11524" width="10.140625" style="83" customWidth="1"/>
    <col min="11525" max="11525" width="8.85546875" style="83" customWidth="1"/>
    <col min="11526" max="11526" width="9.28515625" style="83" customWidth="1"/>
    <col min="11527" max="11531" width="16" style="83" customWidth="1"/>
    <col min="11532" max="11777" width="9.140625" style="83"/>
    <col min="11778" max="11778" width="42.42578125" style="83" customWidth="1"/>
    <col min="11779" max="11779" width="46.42578125" style="83" customWidth="1"/>
    <col min="11780" max="11780" width="10.140625" style="83" customWidth="1"/>
    <col min="11781" max="11781" width="8.85546875" style="83" customWidth="1"/>
    <col min="11782" max="11782" width="9.28515625" style="83" customWidth="1"/>
    <col min="11783" max="11787" width="16" style="83" customWidth="1"/>
    <col min="11788" max="12033" width="9.140625" style="83"/>
    <col min="12034" max="12034" width="42.42578125" style="83" customWidth="1"/>
    <col min="12035" max="12035" width="46.42578125" style="83" customWidth="1"/>
    <col min="12036" max="12036" width="10.140625" style="83" customWidth="1"/>
    <col min="12037" max="12037" width="8.85546875" style="83" customWidth="1"/>
    <col min="12038" max="12038" width="9.28515625" style="83" customWidth="1"/>
    <col min="12039" max="12043" width="16" style="83" customWidth="1"/>
    <col min="12044" max="12289" width="9.140625" style="83"/>
    <col min="12290" max="12290" width="42.42578125" style="83" customWidth="1"/>
    <col min="12291" max="12291" width="46.42578125" style="83" customWidth="1"/>
    <col min="12292" max="12292" width="10.140625" style="83" customWidth="1"/>
    <col min="12293" max="12293" width="8.85546875" style="83" customWidth="1"/>
    <col min="12294" max="12294" width="9.28515625" style="83" customWidth="1"/>
    <col min="12295" max="12299" width="16" style="83" customWidth="1"/>
    <col min="12300" max="12545" width="9.140625" style="83"/>
    <col min="12546" max="12546" width="42.42578125" style="83" customWidth="1"/>
    <col min="12547" max="12547" width="46.42578125" style="83" customWidth="1"/>
    <col min="12548" max="12548" width="10.140625" style="83" customWidth="1"/>
    <col min="12549" max="12549" width="8.85546875" style="83" customWidth="1"/>
    <col min="12550" max="12550" width="9.28515625" style="83" customWidth="1"/>
    <col min="12551" max="12555" width="16" style="83" customWidth="1"/>
    <col min="12556" max="12801" width="9.140625" style="83"/>
    <col min="12802" max="12802" width="42.42578125" style="83" customWidth="1"/>
    <col min="12803" max="12803" width="46.42578125" style="83" customWidth="1"/>
    <col min="12804" max="12804" width="10.140625" style="83" customWidth="1"/>
    <col min="12805" max="12805" width="8.85546875" style="83" customWidth="1"/>
    <col min="12806" max="12806" width="9.28515625" style="83" customWidth="1"/>
    <col min="12807" max="12811" width="16" style="83" customWidth="1"/>
    <col min="12812" max="13057" width="9.140625" style="83"/>
    <col min="13058" max="13058" width="42.42578125" style="83" customWidth="1"/>
    <col min="13059" max="13059" width="46.42578125" style="83" customWidth="1"/>
    <col min="13060" max="13060" width="10.140625" style="83" customWidth="1"/>
    <col min="13061" max="13061" width="8.85546875" style="83" customWidth="1"/>
    <col min="13062" max="13062" width="9.28515625" style="83" customWidth="1"/>
    <col min="13063" max="13067" width="16" style="83" customWidth="1"/>
    <col min="13068" max="13313" width="9.140625" style="83"/>
    <col min="13314" max="13314" width="42.42578125" style="83" customWidth="1"/>
    <col min="13315" max="13315" width="46.42578125" style="83" customWidth="1"/>
    <col min="13316" max="13316" width="10.140625" style="83" customWidth="1"/>
    <col min="13317" max="13317" width="8.85546875" style="83" customWidth="1"/>
    <col min="13318" max="13318" width="9.28515625" style="83" customWidth="1"/>
    <col min="13319" max="13323" width="16" style="83" customWidth="1"/>
    <col min="13324" max="13569" width="9.140625" style="83"/>
    <col min="13570" max="13570" width="42.42578125" style="83" customWidth="1"/>
    <col min="13571" max="13571" width="46.42578125" style="83" customWidth="1"/>
    <col min="13572" max="13572" width="10.140625" style="83" customWidth="1"/>
    <col min="13573" max="13573" width="8.85546875" style="83" customWidth="1"/>
    <col min="13574" max="13574" width="9.28515625" style="83" customWidth="1"/>
    <col min="13575" max="13579" width="16" style="83" customWidth="1"/>
    <col min="13580" max="13825" width="9.140625" style="83"/>
    <col min="13826" max="13826" width="42.42578125" style="83" customWidth="1"/>
    <col min="13827" max="13827" width="46.42578125" style="83" customWidth="1"/>
    <col min="13828" max="13828" width="10.140625" style="83" customWidth="1"/>
    <col min="13829" max="13829" width="8.85546875" style="83" customWidth="1"/>
    <col min="13830" max="13830" width="9.28515625" style="83" customWidth="1"/>
    <col min="13831" max="13835" width="16" style="83" customWidth="1"/>
    <col min="13836" max="14081" width="9.140625" style="83"/>
    <col min="14082" max="14082" width="42.42578125" style="83" customWidth="1"/>
    <col min="14083" max="14083" width="46.42578125" style="83" customWidth="1"/>
    <col min="14084" max="14084" width="10.140625" style="83" customWidth="1"/>
    <col min="14085" max="14085" width="8.85546875" style="83" customWidth="1"/>
    <col min="14086" max="14086" width="9.28515625" style="83" customWidth="1"/>
    <col min="14087" max="14091" width="16" style="83" customWidth="1"/>
    <col min="14092" max="14337" width="9.140625" style="83"/>
    <col min="14338" max="14338" width="42.42578125" style="83" customWidth="1"/>
    <col min="14339" max="14339" width="46.42578125" style="83" customWidth="1"/>
    <col min="14340" max="14340" width="10.140625" style="83" customWidth="1"/>
    <col min="14341" max="14341" width="8.85546875" style="83" customWidth="1"/>
    <col min="14342" max="14342" width="9.28515625" style="83" customWidth="1"/>
    <col min="14343" max="14347" width="16" style="83" customWidth="1"/>
    <col min="14348" max="14593" width="9.140625" style="83"/>
    <col min="14594" max="14594" width="42.42578125" style="83" customWidth="1"/>
    <col min="14595" max="14595" width="46.42578125" style="83" customWidth="1"/>
    <col min="14596" max="14596" width="10.140625" style="83" customWidth="1"/>
    <col min="14597" max="14597" width="8.85546875" style="83" customWidth="1"/>
    <col min="14598" max="14598" width="9.28515625" style="83" customWidth="1"/>
    <col min="14599" max="14603" width="16" style="83" customWidth="1"/>
    <col min="14604" max="14849" width="9.140625" style="83"/>
    <col min="14850" max="14850" width="42.42578125" style="83" customWidth="1"/>
    <col min="14851" max="14851" width="46.42578125" style="83" customWidth="1"/>
    <col min="14852" max="14852" width="10.140625" style="83" customWidth="1"/>
    <col min="14853" max="14853" width="8.85546875" style="83" customWidth="1"/>
    <col min="14854" max="14854" width="9.28515625" style="83" customWidth="1"/>
    <col min="14855" max="14859" width="16" style="83" customWidth="1"/>
    <col min="14860" max="15105" width="9.140625" style="83"/>
    <col min="15106" max="15106" width="42.42578125" style="83" customWidth="1"/>
    <col min="15107" max="15107" width="46.42578125" style="83" customWidth="1"/>
    <col min="15108" max="15108" width="10.140625" style="83" customWidth="1"/>
    <col min="15109" max="15109" width="8.85546875" style="83" customWidth="1"/>
    <col min="15110" max="15110" width="9.28515625" style="83" customWidth="1"/>
    <col min="15111" max="15115" width="16" style="83" customWidth="1"/>
    <col min="15116" max="15361" width="9.140625" style="83"/>
    <col min="15362" max="15362" width="42.42578125" style="83" customWidth="1"/>
    <col min="15363" max="15363" width="46.42578125" style="83" customWidth="1"/>
    <col min="15364" max="15364" width="10.140625" style="83" customWidth="1"/>
    <col min="15365" max="15365" width="8.85546875" style="83" customWidth="1"/>
    <col min="15366" max="15366" width="9.28515625" style="83" customWidth="1"/>
    <col min="15367" max="15371" width="16" style="83" customWidth="1"/>
    <col min="15372" max="15617" width="9.140625" style="83"/>
    <col min="15618" max="15618" width="42.42578125" style="83" customWidth="1"/>
    <col min="15619" max="15619" width="46.42578125" style="83" customWidth="1"/>
    <col min="15620" max="15620" width="10.140625" style="83" customWidth="1"/>
    <col min="15621" max="15621" width="8.85546875" style="83" customWidth="1"/>
    <col min="15622" max="15622" width="9.28515625" style="83" customWidth="1"/>
    <col min="15623" max="15627" width="16" style="83" customWidth="1"/>
    <col min="15628" max="15873" width="9.140625" style="83"/>
    <col min="15874" max="15874" width="42.42578125" style="83" customWidth="1"/>
    <col min="15875" max="15875" width="46.42578125" style="83" customWidth="1"/>
    <col min="15876" max="15876" width="10.140625" style="83" customWidth="1"/>
    <col min="15877" max="15877" width="8.85546875" style="83" customWidth="1"/>
    <col min="15878" max="15878" width="9.28515625" style="83" customWidth="1"/>
    <col min="15879" max="15883" width="16" style="83" customWidth="1"/>
    <col min="15884" max="16129" width="9.140625" style="83"/>
    <col min="16130" max="16130" width="42.42578125" style="83" customWidth="1"/>
    <col min="16131" max="16131" width="46.42578125" style="83" customWidth="1"/>
    <col min="16132" max="16132" width="10.140625" style="83" customWidth="1"/>
    <col min="16133" max="16133" width="8.85546875" style="83" customWidth="1"/>
    <col min="16134" max="16134" width="9.28515625" style="83" customWidth="1"/>
    <col min="16135" max="16139" width="16" style="83" customWidth="1"/>
    <col min="16140" max="16384" width="9.140625" style="83"/>
  </cols>
  <sheetData>
    <row r="1" spans="1:11" s="67" customFormat="1" ht="21.75" customHeight="1" x14ac:dyDescent="0.25">
      <c r="A1" s="525" t="str">
        <f>'Elenco P.I.'!B2</f>
        <v>Comune di Golfo Aranci</v>
      </c>
      <c r="B1" s="526"/>
      <c r="C1" s="526"/>
      <c r="D1" s="526"/>
      <c r="E1" s="526"/>
      <c r="F1" s="526"/>
      <c r="G1" s="526"/>
      <c r="H1" s="526"/>
      <c r="I1" s="526"/>
      <c r="J1" s="526"/>
      <c r="K1" s="527"/>
    </row>
    <row r="2" spans="1:11" s="67" customFormat="1" ht="19.5" customHeight="1" x14ac:dyDescent="0.25">
      <c r="A2" s="68" t="s">
        <v>0</v>
      </c>
      <c r="B2" s="69" t="str">
        <f>'Elenco P.I.'!B7</f>
        <v xml:space="preserve">Area:  </v>
      </c>
      <c r="C2" s="70"/>
      <c r="D2" s="70"/>
      <c r="E2" s="70"/>
      <c r="F2" s="70"/>
      <c r="G2" s="71" t="s">
        <v>224</v>
      </c>
      <c r="H2" s="71" t="s">
        <v>225</v>
      </c>
      <c r="I2" s="70"/>
      <c r="J2" s="71" t="s">
        <v>226</v>
      </c>
      <c r="K2" s="72"/>
    </row>
    <row r="3" spans="1:11" s="67" customFormat="1" ht="19.5" customHeight="1" x14ac:dyDescent="0.25">
      <c r="A3" s="68" t="s">
        <v>227</v>
      </c>
      <c r="B3" s="73"/>
      <c r="C3" s="70"/>
      <c r="D3" s="70"/>
      <c r="E3" s="70"/>
      <c r="F3" s="70"/>
      <c r="G3" s="74"/>
      <c r="H3" s="74"/>
      <c r="I3" s="70"/>
      <c r="J3" s="75">
        <v>2021</v>
      </c>
      <c r="K3" s="72"/>
    </row>
    <row r="4" spans="1:11" s="67" customFormat="1" ht="19.5" customHeight="1" x14ac:dyDescent="0.25">
      <c r="A4" s="68" t="s">
        <v>228</v>
      </c>
      <c r="B4" s="76" t="s">
        <v>551</v>
      </c>
      <c r="C4" s="70"/>
      <c r="D4" s="70"/>
      <c r="E4" s="70"/>
      <c r="F4" s="70"/>
      <c r="G4" s="70"/>
      <c r="H4" s="70"/>
      <c r="I4" s="70"/>
      <c r="J4" s="70"/>
      <c r="K4" s="72"/>
    </row>
    <row r="5" spans="1:11" ht="9.75" customHeight="1" x14ac:dyDescent="0.25">
      <c r="A5" s="77"/>
      <c r="B5" s="78"/>
      <c r="C5" s="79"/>
      <c r="D5" s="79"/>
      <c r="E5" s="79"/>
      <c r="F5" s="79"/>
      <c r="G5" s="79"/>
      <c r="H5" s="80"/>
      <c r="I5" s="81"/>
      <c r="J5" s="81"/>
      <c r="K5" s="82"/>
    </row>
    <row r="6" spans="1:11" ht="12.75" customHeight="1" x14ac:dyDescent="0.25">
      <c r="A6" s="528" t="s">
        <v>229</v>
      </c>
      <c r="B6" s="528"/>
      <c r="C6" s="528"/>
      <c r="D6" s="528"/>
      <c r="E6" s="528"/>
      <c r="F6" s="528"/>
      <c r="G6" s="530" t="s">
        <v>230</v>
      </c>
      <c r="H6" s="530"/>
      <c r="I6" s="530"/>
      <c r="J6" s="530"/>
      <c r="K6" s="530"/>
    </row>
    <row r="7" spans="1:11" ht="15.75" customHeight="1" x14ac:dyDescent="0.25">
      <c r="A7" s="529"/>
      <c r="B7" s="529"/>
      <c r="C7" s="529"/>
      <c r="D7" s="529"/>
      <c r="E7" s="529"/>
      <c r="F7" s="529"/>
      <c r="G7" s="373">
        <v>1</v>
      </c>
      <c r="H7" s="373">
        <v>2</v>
      </c>
      <c r="I7" s="373">
        <v>3</v>
      </c>
      <c r="J7" s="373">
        <v>4</v>
      </c>
      <c r="K7" s="373">
        <v>5</v>
      </c>
    </row>
    <row r="8" spans="1:11" ht="15.75" customHeight="1" x14ac:dyDescent="0.25">
      <c r="A8" s="529"/>
      <c r="B8" s="529"/>
      <c r="C8" s="529"/>
      <c r="D8" s="529"/>
      <c r="E8" s="529"/>
      <c r="F8" s="529"/>
      <c r="G8" s="84" t="s">
        <v>231</v>
      </c>
      <c r="H8" s="84" t="s">
        <v>232</v>
      </c>
      <c r="I8" s="85" t="s">
        <v>233</v>
      </c>
      <c r="J8" s="85" t="s">
        <v>234</v>
      </c>
      <c r="K8" s="85" t="s">
        <v>235</v>
      </c>
    </row>
    <row r="9" spans="1:11" ht="4.5" customHeight="1" x14ac:dyDescent="0.25">
      <c r="A9" s="531"/>
      <c r="B9" s="531"/>
      <c r="C9" s="531"/>
      <c r="D9" s="531"/>
      <c r="E9" s="531"/>
      <c r="F9" s="531"/>
      <c r="G9" s="531"/>
      <c r="H9" s="531"/>
      <c r="I9" s="531"/>
      <c r="J9" s="531"/>
      <c r="K9" s="531"/>
    </row>
    <row r="10" spans="1:11" ht="32.25" customHeight="1" x14ac:dyDescent="0.25">
      <c r="A10" s="86" t="s">
        <v>236</v>
      </c>
      <c r="B10" s="86" t="s">
        <v>237</v>
      </c>
      <c r="C10" s="87" t="s">
        <v>238</v>
      </c>
      <c r="D10" s="87" t="s">
        <v>523</v>
      </c>
      <c r="E10" s="87" t="s">
        <v>239</v>
      </c>
      <c r="F10" s="87" t="s">
        <v>240</v>
      </c>
      <c r="G10" s="87" t="s">
        <v>241</v>
      </c>
      <c r="H10" s="87" t="s">
        <v>57</v>
      </c>
      <c r="I10" s="87" t="s">
        <v>242</v>
      </c>
      <c r="J10" s="87" t="s">
        <v>243</v>
      </c>
      <c r="K10" s="87" t="s">
        <v>244</v>
      </c>
    </row>
    <row r="11" spans="1:11" ht="57.75" customHeight="1" x14ac:dyDescent="0.25">
      <c r="A11" s="88" t="str">
        <f>'Resp. 1'!B16</f>
        <v xml:space="preserve">Prevenzione della Corruzione e della Trasparenza –  Revisione struttura del PTPCT. </v>
      </c>
      <c r="B11" s="89"/>
      <c r="C11" s="90"/>
      <c r="D11" s="355" t="e">
        <f>(C11/C$21)*60</f>
        <v>#DIV/0!</v>
      </c>
      <c r="E11" s="91">
        <f t="shared" ref="E11:E20" si="0">F11/100</f>
        <v>0</v>
      </c>
      <c r="F11" s="92"/>
      <c r="G11" s="93" t="str">
        <f>IF(F11&lt;=20,"X","")</f>
        <v>X</v>
      </c>
      <c r="H11" s="93" t="str">
        <f>IF(AND(F11&gt;20,F11&lt;=50),"X","")</f>
        <v/>
      </c>
      <c r="I11" s="93" t="str">
        <f>IF(AND(F11&gt;50,F11&lt;=70),"X","")</f>
        <v/>
      </c>
      <c r="J11" s="93" t="str">
        <f>IF(AND(F11&gt;70,F11&lt;=90),"X","")</f>
        <v/>
      </c>
      <c r="K11" s="93" t="str">
        <f>IF(AND(F11&gt;90,F11&lt;=100),"X","")</f>
        <v/>
      </c>
    </row>
    <row r="12" spans="1:11" ht="105" customHeight="1" x14ac:dyDescent="0.25">
      <c r="A12" s="88"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2" s="95"/>
      <c r="C12" s="90"/>
      <c r="D12" s="355" t="e">
        <f t="shared" ref="D12:D20" si="1">(C12/C$21)*60</f>
        <v>#DIV/0!</v>
      </c>
      <c r="E12" s="91">
        <f t="shared" si="0"/>
        <v>0</v>
      </c>
      <c r="F12" s="92"/>
      <c r="G12" s="93" t="str">
        <f t="shared" ref="G12:G20" si="2">IF(F12&lt;=20,"X","")</f>
        <v>X</v>
      </c>
      <c r="H12" s="93" t="str">
        <f t="shared" ref="H12:H20" si="3">IF(AND(F12&gt;20,F12&lt;=50),"X","")</f>
        <v/>
      </c>
      <c r="I12" s="93" t="str">
        <f t="shared" ref="I12:I20" si="4">IF(AND(F12&gt;50,F12&lt;=70),"X","")</f>
        <v/>
      </c>
      <c r="J12" s="93" t="str">
        <f t="shared" ref="J12:J20" si="5">IF(AND(F12&gt;70,F12&lt;=90),"X","")</f>
        <v/>
      </c>
      <c r="K12" s="93" t="str">
        <f t="shared" ref="K12:K20" si="6">IF(AND(F12&gt;90,F12&lt;=100),"X","")</f>
        <v/>
      </c>
    </row>
    <row r="13" spans="1:11" ht="102.75" customHeight="1" x14ac:dyDescent="0.25">
      <c r="A13" s="88" t="str">
        <f>'Resp. 1'!B18</f>
        <v>Indicatori della condizione dell'Ente</v>
      </c>
      <c r="B13" s="95"/>
      <c r="C13" s="92"/>
      <c r="D13" s="355" t="e">
        <f t="shared" si="1"/>
        <v>#DIV/0!</v>
      </c>
      <c r="E13" s="91">
        <f t="shared" si="0"/>
        <v>0</v>
      </c>
      <c r="F13" s="92"/>
      <c r="G13" s="93" t="str">
        <f t="shared" si="2"/>
        <v>X</v>
      </c>
      <c r="H13" s="93" t="str">
        <f t="shared" si="3"/>
        <v/>
      </c>
      <c r="I13" s="93" t="str">
        <f t="shared" si="4"/>
        <v/>
      </c>
      <c r="J13" s="93" t="str">
        <f t="shared" si="5"/>
        <v/>
      </c>
      <c r="K13" s="93" t="str">
        <f t="shared" si="6"/>
        <v/>
      </c>
    </row>
    <row r="14" spans="1:11" ht="96.75" customHeight="1" x14ac:dyDescent="0.25">
      <c r="A14" s="88"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4" s="95"/>
      <c r="C14" s="92"/>
      <c r="D14" s="355" t="e">
        <f t="shared" si="1"/>
        <v>#DIV/0!</v>
      </c>
      <c r="E14" s="91">
        <f t="shared" si="0"/>
        <v>0</v>
      </c>
      <c r="F14" s="92"/>
      <c r="G14" s="93" t="str">
        <f t="shared" si="2"/>
        <v>X</v>
      </c>
      <c r="H14" s="93" t="str">
        <f t="shared" si="3"/>
        <v/>
      </c>
      <c r="I14" s="93" t="str">
        <f t="shared" si="4"/>
        <v/>
      </c>
      <c r="J14" s="93" t="str">
        <f t="shared" si="5"/>
        <v/>
      </c>
      <c r="K14" s="93" t="str">
        <f t="shared" si="6"/>
        <v/>
      </c>
    </row>
    <row r="15" spans="1:11" ht="57.75" customHeight="1" x14ac:dyDescent="0.25">
      <c r="A15" s="88">
        <f>'Resp. 1'!B20</f>
        <v>0</v>
      </c>
      <c r="B15" s="95"/>
      <c r="C15" s="92"/>
      <c r="D15" s="355" t="e">
        <f t="shared" si="1"/>
        <v>#DIV/0!</v>
      </c>
      <c r="E15" s="91">
        <f t="shared" si="0"/>
        <v>0</v>
      </c>
      <c r="F15" s="92"/>
      <c r="G15" s="93" t="str">
        <f t="shared" si="2"/>
        <v>X</v>
      </c>
      <c r="H15" s="93" t="str">
        <f t="shared" si="3"/>
        <v/>
      </c>
      <c r="I15" s="93" t="str">
        <f t="shared" si="4"/>
        <v/>
      </c>
      <c r="J15" s="93" t="str">
        <f t="shared" si="5"/>
        <v/>
      </c>
      <c r="K15" s="93" t="str">
        <f t="shared" si="6"/>
        <v/>
      </c>
    </row>
    <row r="16" spans="1:11" ht="57.75" customHeight="1" x14ac:dyDescent="0.25">
      <c r="A16" s="88">
        <f>'Resp. 1'!B21</f>
        <v>0</v>
      </c>
      <c r="B16" s="95"/>
      <c r="C16" s="92"/>
      <c r="D16" s="355" t="e">
        <f t="shared" si="1"/>
        <v>#DIV/0!</v>
      </c>
      <c r="E16" s="91">
        <f t="shared" si="0"/>
        <v>0</v>
      </c>
      <c r="F16" s="92"/>
      <c r="G16" s="93" t="str">
        <f t="shared" si="2"/>
        <v>X</v>
      </c>
      <c r="H16" s="93" t="str">
        <f t="shared" si="3"/>
        <v/>
      </c>
      <c r="I16" s="93" t="str">
        <f t="shared" si="4"/>
        <v/>
      </c>
      <c r="J16" s="93" t="str">
        <f t="shared" si="5"/>
        <v/>
      </c>
      <c r="K16" s="93" t="str">
        <f t="shared" si="6"/>
        <v/>
      </c>
    </row>
    <row r="17" spans="1:11" ht="57.75" customHeight="1" x14ac:dyDescent="0.25">
      <c r="A17" s="88">
        <f>'Resp. 1'!B22</f>
        <v>0</v>
      </c>
      <c r="B17" s="88"/>
      <c r="C17" s="92"/>
      <c r="D17" s="355" t="e">
        <f t="shared" si="1"/>
        <v>#DIV/0!</v>
      </c>
      <c r="E17" s="91">
        <f t="shared" si="0"/>
        <v>0</v>
      </c>
      <c r="F17" s="92"/>
      <c r="G17" s="93" t="str">
        <f t="shared" si="2"/>
        <v>X</v>
      </c>
      <c r="H17" s="93" t="str">
        <f t="shared" si="3"/>
        <v/>
      </c>
      <c r="I17" s="93" t="str">
        <f t="shared" si="4"/>
        <v/>
      </c>
      <c r="J17" s="93" t="str">
        <f t="shared" si="5"/>
        <v/>
      </c>
      <c r="K17" s="93" t="str">
        <f t="shared" si="6"/>
        <v/>
      </c>
    </row>
    <row r="18" spans="1:11" ht="26.25" customHeight="1" x14ac:dyDescent="0.25">
      <c r="A18" s="88">
        <f>'Resp. 1'!B23</f>
        <v>0</v>
      </c>
      <c r="B18" s="95"/>
      <c r="C18" s="92"/>
      <c r="D18" s="355" t="e">
        <f t="shared" si="1"/>
        <v>#DIV/0!</v>
      </c>
      <c r="E18" s="91">
        <f t="shared" si="0"/>
        <v>0</v>
      </c>
      <c r="F18" s="92"/>
      <c r="G18" s="93" t="str">
        <f t="shared" si="2"/>
        <v>X</v>
      </c>
      <c r="H18" s="93" t="str">
        <f t="shared" si="3"/>
        <v/>
      </c>
      <c r="I18" s="93" t="str">
        <f t="shared" si="4"/>
        <v/>
      </c>
      <c r="J18" s="93" t="str">
        <f t="shared" si="5"/>
        <v/>
      </c>
      <c r="K18" s="93" t="str">
        <f t="shared" si="6"/>
        <v/>
      </c>
    </row>
    <row r="19" spans="1:11" ht="26.25" customHeight="1" x14ac:dyDescent="0.25">
      <c r="A19" s="88">
        <f>'Resp. 1'!B24</f>
        <v>0</v>
      </c>
      <c r="B19" s="95"/>
      <c r="C19" s="92"/>
      <c r="D19" s="355" t="e">
        <f t="shared" si="1"/>
        <v>#DIV/0!</v>
      </c>
      <c r="E19" s="91">
        <f t="shared" si="0"/>
        <v>0</v>
      </c>
      <c r="F19" s="92"/>
      <c r="G19" s="93" t="str">
        <f t="shared" si="2"/>
        <v>X</v>
      </c>
      <c r="H19" s="93" t="str">
        <f t="shared" si="3"/>
        <v/>
      </c>
      <c r="I19" s="93" t="str">
        <f t="shared" si="4"/>
        <v/>
      </c>
      <c r="J19" s="93" t="str">
        <f t="shared" si="5"/>
        <v/>
      </c>
      <c r="K19" s="93" t="str">
        <f t="shared" si="6"/>
        <v/>
      </c>
    </row>
    <row r="20" spans="1:11" ht="26.25" customHeight="1" x14ac:dyDescent="0.25">
      <c r="A20" s="88">
        <f>'Resp. 1'!B25</f>
        <v>0</v>
      </c>
      <c r="B20" s="95"/>
      <c r="C20" s="92"/>
      <c r="D20" s="355" t="e">
        <f t="shared" si="1"/>
        <v>#DIV/0!</v>
      </c>
      <c r="E20" s="91">
        <f t="shared" si="0"/>
        <v>0</v>
      </c>
      <c r="F20" s="92"/>
      <c r="G20" s="93" t="str">
        <f t="shared" si="2"/>
        <v>X</v>
      </c>
      <c r="H20" s="93" t="str">
        <f t="shared" si="3"/>
        <v/>
      </c>
      <c r="I20" s="93" t="str">
        <f t="shared" si="4"/>
        <v/>
      </c>
      <c r="J20" s="93" t="str">
        <f t="shared" si="5"/>
        <v/>
      </c>
      <c r="K20" s="93" t="str">
        <f t="shared" si="6"/>
        <v/>
      </c>
    </row>
    <row r="21" spans="1:11" x14ac:dyDescent="0.25">
      <c r="A21" s="96" t="s">
        <v>245</v>
      </c>
      <c r="B21" s="97"/>
      <c r="C21" s="98">
        <f>SUM(C11:C20)</f>
        <v>0</v>
      </c>
      <c r="D21" s="98"/>
      <c r="E21" s="98"/>
      <c r="F21" s="99"/>
      <c r="G21" s="100"/>
      <c r="H21" s="101">
        <f>IF(H11="x",D11*E11)+IF(H12="x",D12*E12)+IF(H13="x",D13*E13)+IF(H14="x",D14*E14)+IF(H15="x",D15*E15)+IF(H16="x",D16*E16)+IF(H17="x",D17*E17)+IF(H18="x",D18*E18)+IF(H19="x",D19*E19)+IF(H20="x",D20*E20)</f>
        <v>0</v>
      </c>
      <c r="I21" s="101">
        <f>IF(I11="x",D11*E11)+IF(I12="x",D12*E12)+IF(I13="x",D13*E13)+IF(I14="x",D14*E14)+IF(I15="x",D15*E15)+IF(I16="x",D16*E16)+IF(I17="x",D17*E17)+IF(I18="x",D18*E18)+IF(I19="x",D19*E19)+IF(I20="x",D20*E20)</f>
        <v>0</v>
      </c>
      <c r="J21" s="101">
        <f>IF(J11="x",D11*E11)+IF(J12="x",D12*E12)+IF(J13="x",D13*E13)+IF(J14="x",D14*E14)+IF(J15="x",D15*E15)+IF(J16="x",D16*E16)+IF(J17="x",D17*E17)+IF(J18="x",D18*E18)+IF(J19="x",D19*E19)+IF(J20="x",D20*E20)</f>
        <v>0</v>
      </c>
      <c r="K21" s="101">
        <f>IF(K11="x",D11*E11)+IF(K12="x",D12*E12)+IF(K13="x",D13*E13)+IF(K14="x",D14*E14)+IF(K15="x",D15*E15)+IF(K16="x",D16*E16)+IF(K17="x",D17*E17)+IF(K18="x",D18*E18)+IF(K19="x",D19*E19)+IF(K19="x",D19*E19)</f>
        <v>0</v>
      </c>
    </row>
    <row r="22" spans="1:11" ht="3" customHeight="1" x14ac:dyDescent="0.25">
      <c r="A22" s="531"/>
      <c r="B22" s="532"/>
      <c r="C22" s="532"/>
      <c r="D22" s="374"/>
      <c r="E22" s="374"/>
      <c r="F22" s="531"/>
      <c r="G22" s="532"/>
      <c r="H22" s="532"/>
      <c r="I22" s="531"/>
      <c r="J22" s="532"/>
      <c r="K22" s="532"/>
    </row>
    <row r="23" spans="1:11" ht="42" customHeight="1" x14ac:dyDescent="0.25">
      <c r="A23" s="86" t="s">
        <v>246</v>
      </c>
      <c r="B23" s="86" t="s">
        <v>237</v>
      </c>
      <c r="C23" s="87" t="s">
        <v>238</v>
      </c>
      <c r="D23" s="87"/>
      <c r="E23" s="87" t="s">
        <v>239</v>
      </c>
      <c r="F23" s="87" t="s">
        <v>240</v>
      </c>
      <c r="G23" s="87" t="s">
        <v>241</v>
      </c>
      <c r="H23" s="87" t="s">
        <v>57</v>
      </c>
      <c r="I23" s="87" t="s">
        <v>242</v>
      </c>
      <c r="J23" s="87" t="s">
        <v>243</v>
      </c>
      <c r="K23" s="87" t="s">
        <v>244</v>
      </c>
    </row>
    <row r="24" spans="1:11" s="103" customFormat="1" ht="27" customHeight="1" x14ac:dyDescent="0.25">
      <c r="A24" s="95" t="str">
        <f>'Resp. 1'!B32</f>
        <v>monitoraggio contributi DPCM del 24.09.2020 liquidati per annualità 2020 e liquidazione annualità 2021</v>
      </c>
      <c r="B24" s="94"/>
      <c r="C24" s="102"/>
      <c r="D24" s="102">
        <f>(C24/C$56)*40</f>
        <v>0</v>
      </c>
      <c r="E24" s="91">
        <f>F24/100</f>
        <v>0</v>
      </c>
      <c r="F24" s="92"/>
      <c r="G24" s="93" t="str">
        <f t="shared" ref="G24:G50" si="7">IF(F24&lt;=20,"X","")</f>
        <v>X</v>
      </c>
      <c r="H24" s="93" t="str">
        <f t="shared" ref="H24:H50" si="8">IF(AND(F24&gt;20,F24&lt;=50),"X","")</f>
        <v/>
      </c>
      <c r="I24" s="93" t="str">
        <f t="shared" ref="I24:I50" si="9">IF(AND(F24&gt;50,F24&lt;=70),"X","")</f>
        <v/>
      </c>
      <c r="J24" s="93" t="str">
        <f t="shared" ref="J24:J50" si="10">IF(AND(F24&gt;70,F24&lt;=90),"X","")</f>
        <v/>
      </c>
      <c r="K24" s="93" t="str">
        <f>IF(AND(F24&gt;90,F24&lt;=100),"X","")</f>
        <v/>
      </c>
    </row>
    <row r="25" spans="1:11" s="103" customFormat="1" ht="27" customHeight="1" x14ac:dyDescent="0.25">
      <c r="A25" s="95" t="str">
        <f>'Resp. 1'!B33</f>
        <v>istruttoria domande risarcimento patrimonio edilizio a seguito eventi alluvionali del novembre 2021</v>
      </c>
      <c r="B25" s="95"/>
      <c r="C25" s="102"/>
      <c r="D25" s="102">
        <f t="shared" ref="D25:D55" si="11">(C25/C$56)*40</f>
        <v>0</v>
      </c>
      <c r="E25" s="91">
        <f t="shared" ref="E25:E31" si="12">F25/100</f>
        <v>0</v>
      </c>
      <c r="F25" s="92"/>
      <c r="G25" s="93" t="str">
        <f t="shared" si="7"/>
        <v>X</v>
      </c>
      <c r="H25" s="93" t="str">
        <f t="shared" si="8"/>
        <v/>
      </c>
      <c r="I25" s="93" t="str">
        <f t="shared" si="9"/>
        <v/>
      </c>
      <c r="J25" s="93" t="str">
        <f t="shared" si="10"/>
        <v/>
      </c>
      <c r="K25" s="93" t="str">
        <f t="shared" ref="K25:K47" si="13">IF(AND(F25&gt;90,F25&lt;=100),"X","")</f>
        <v/>
      </c>
    </row>
    <row r="26" spans="1:11" s="103" customFormat="1" ht="27" customHeight="1" x14ac:dyDescent="0.25">
      <c r="A26" s="95" t="str">
        <f>'Resp. 1'!B34</f>
        <v>Conferimento incarico trasformazione diritto superficie in diritto proprietà</v>
      </c>
      <c r="B26" s="95"/>
      <c r="C26" s="102">
        <v>14</v>
      </c>
      <c r="D26" s="102">
        <f t="shared" si="11"/>
        <v>16.470588235294116</v>
      </c>
      <c r="E26" s="91">
        <f t="shared" si="12"/>
        <v>0</v>
      </c>
      <c r="F26" s="92"/>
      <c r="G26" s="93" t="str">
        <f t="shared" si="7"/>
        <v>X</v>
      </c>
      <c r="H26" s="93" t="str">
        <f t="shared" si="8"/>
        <v/>
      </c>
      <c r="I26" s="93" t="str">
        <f t="shared" si="9"/>
        <v/>
      </c>
      <c r="J26" s="93" t="str">
        <f t="shared" si="10"/>
        <v/>
      </c>
      <c r="K26" s="93" t="str">
        <f t="shared" si="13"/>
        <v/>
      </c>
    </row>
    <row r="27" spans="1:11" s="103" customFormat="1" ht="27" customHeight="1" x14ac:dyDescent="0.25">
      <c r="A27" s="95" t="str">
        <f>'Resp. 1'!B35</f>
        <v>implementazione servizi con ufficio UTP</v>
      </c>
      <c r="B27" s="95"/>
      <c r="C27" s="102"/>
      <c r="D27" s="102">
        <f t="shared" si="11"/>
        <v>0</v>
      </c>
      <c r="E27" s="91">
        <f t="shared" si="12"/>
        <v>0</v>
      </c>
      <c r="F27" s="92"/>
      <c r="G27" s="93" t="str">
        <f t="shared" si="7"/>
        <v>X</v>
      </c>
      <c r="H27" s="93" t="str">
        <f t="shared" si="8"/>
        <v/>
      </c>
      <c r="I27" s="93" t="str">
        <f t="shared" si="9"/>
        <v/>
      </c>
      <c r="J27" s="93" t="str">
        <f t="shared" si="10"/>
        <v/>
      </c>
      <c r="K27" s="93" t="str">
        <f t="shared" si="13"/>
        <v/>
      </c>
    </row>
    <row r="28" spans="1:11" s="103" customFormat="1" ht="27" customHeight="1" x14ac:dyDescent="0.25">
      <c r="A28" s="95" t="str">
        <f>'Resp. 1'!B36</f>
        <v>Approvazione nuovo regolamento commercio mercato lunedì</v>
      </c>
      <c r="B28" s="95"/>
      <c r="C28" s="104"/>
      <c r="D28" s="102">
        <f t="shared" si="11"/>
        <v>0</v>
      </c>
      <c r="E28" s="91">
        <f t="shared" si="12"/>
        <v>0</v>
      </c>
      <c r="F28" s="92"/>
      <c r="G28" s="93" t="str">
        <f t="shared" si="7"/>
        <v>X</v>
      </c>
      <c r="H28" s="93" t="str">
        <f t="shared" si="8"/>
        <v/>
      </c>
      <c r="I28" s="93" t="str">
        <f t="shared" si="9"/>
        <v/>
      </c>
      <c r="J28" s="93" t="str">
        <f t="shared" si="10"/>
        <v/>
      </c>
      <c r="K28" s="93" t="str">
        <f t="shared" si="13"/>
        <v/>
      </c>
    </row>
    <row r="29" spans="1:11" s="103" customFormat="1" ht="27" customHeight="1" x14ac:dyDescent="0.25">
      <c r="A29" s="95" t="str">
        <f>'Resp. 1'!B37</f>
        <v>Ridistrubuzione servizi con nomina nuovo responsabile SUAPE</v>
      </c>
      <c r="B29" s="95"/>
      <c r="C29" s="104"/>
      <c r="D29" s="102">
        <f t="shared" si="11"/>
        <v>0</v>
      </c>
      <c r="E29" s="91">
        <f t="shared" si="12"/>
        <v>0</v>
      </c>
      <c r="F29" s="92"/>
      <c r="G29" s="93" t="str">
        <f t="shared" si="7"/>
        <v>X</v>
      </c>
      <c r="H29" s="93" t="str">
        <f t="shared" si="8"/>
        <v/>
      </c>
      <c r="I29" s="93" t="str">
        <f t="shared" si="9"/>
        <v/>
      </c>
      <c r="J29" s="93" t="str">
        <f t="shared" si="10"/>
        <v/>
      </c>
      <c r="K29" s="93" t="str">
        <f t="shared" si="13"/>
        <v/>
      </c>
    </row>
    <row r="30" spans="1:11" s="103" customFormat="1" ht="27" customHeight="1" x14ac:dyDescent="0.25">
      <c r="A30" s="95" t="str">
        <f>'Resp. 1'!B38</f>
        <v>Approvazione variante lottizzazione area PEEP</v>
      </c>
      <c r="B30" s="95"/>
      <c r="C30" s="104"/>
      <c r="D30" s="102">
        <f t="shared" si="11"/>
        <v>0</v>
      </c>
      <c r="E30" s="91">
        <f t="shared" si="12"/>
        <v>0</v>
      </c>
      <c r="F30" s="92"/>
      <c r="G30" s="93" t="str">
        <f t="shared" si="7"/>
        <v>X</v>
      </c>
      <c r="H30" s="93" t="str">
        <f t="shared" si="8"/>
        <v/>
      </c>
      <c r="I30" s="93" t="str">
        <f t="shared" si="9"/>
        <v/>
      </c>
      <c r="J30" s="93" t="str">
        <f t="shared" si="10"/>
        <v/>
      </c>
      <c r="K30" s="93" t="str">
        <f t="shared" si="13"/>
        <v/>
      </c>
    </row>
    <row r="31" spans="1:11" s="103" customFormat="1" ht="27" customHeight="1" x14ac:dyDescent="0.25">
      <c r="A31" s="95">
        <f>'Resp. 1'!B39</f>
        <v>0</v>
      </c>
      <c r="B31" s="95"/>
      <c r="C31" s="104"/>
      <c r="D31" s="102">
        <f t="shared" si="11"/>
        <v>0</v>
      </c>
      <c r="E31" s="91">
        <f t="shared" si="12"/>
        <v>0</v>
      </c>
      <c r="F31" s="92"/>
      <c r="G31" s="93" t="str">
        <f t="shared" si="7"/>
        <v>X</v>
      </c>
      <c r="H31" s="93" t="str">
        <f t="shared" si="8"/>
        <v/>
      </c>
      <c r="I31" s="93" t="str">
        <f t="shared" si="9"/>
        <v/>
      </c>
      <c r="J31" s="93" t="str">
        <f t="shared" si="10"/>
        <v/>
      </c>
      <c r="K31" s="93" t="str">
        <f t="shared" si="13"/>
        <v/>
      </c>
    </row>
    <row r="32" spans="1:11" s="103" customFormat="1" ht="27" customHeight="1" x14ac:dyDescent="0.25">
      <c r="A32" s="95">
        <f>'Resp. 1'!B40</f>
        <v>0</v>
      </c>
      <c r="B32" s="95"/>
      <c r="C32" s="104"/>
      <c r="D32" s="102">
        <f t="shared" si="11"/>
        <v>0</v>
      </c>
      <c r="E32" s="91"/>
      <c r="F32" s="92"/>
      <c r="G32" s="93" t="str">
        <f t="shared" si="7"/>
        <v>X</v>
      </c>
      <c r="H32" s="93" t="str">
        <f t="shared" si="8"/>
        <v/>
      </c>
      <c r="I32" s="93" t="str">
        <f t="shared" si="9"/>
        <v/>
      </c>
      <c r="J32" s="93" t="str">
        <f t="shared" si="10"/>
        <v/>
      </c>
      <c r="K32" s="93" t="str">
        <f t="shared" si="13"/>
        <v/>
      </c>
    </row>
    <row r="33" spans="1:11" s="103" customFormat="1" ht="27" customHeight="1" x14ac:dyDescent="0.25">
      <c r="A33" s="95">
        <f>'Resp. 1'!B41</f>
        <v>0</v>
      </c>
      <c r="B33" s="95"/>
      <c r="C33" s="104"/>
      <c r="D33" s="102">
        <f t="shared" si="11"/>
        <v>0</v>
      </c>
      <c r="E33" s="91"/>
      <c r="F33" s="92"/>
      <c r="G33" s="93" t="str">
        <f t="shared" si="7"/>
        <v>X</v>
      </c>
      <c r="H33" s="93" t="str">
        <f t="shared" si="8"/>
        <v/>
      </c>
      <c r="I33" s="93" t="str">
        <f t="shared" si="9"/>
        <v/>
      </c>
      <c r="J33" s="93" t="str">
        <f t="shared" si="10"/>
        <v/>
      </c>
      <c r="K33" s="93" t="str">
        <f t="shared" si="13"/>
        <v/>
      </c>
    </row>
    <row r="34" spans="1:11" s="103" customFormat="1" ht="27" customHeight="1" x14ac:dyDescent="0.25">
      <c r="A34" s="95">
        <f>'Resp. 1'!B42</f>
        <v>0</v>
      </c>
      <c r="B34" s="95"/>
      <c r="C34" s="104"/>
      <c r="D34" s="102">
        <f t="shared" si="11"/>
        <v>0</v>
      </c>
      <c r="E34" s="91"/>
      <c r="F34" s="92"/>
      <c r="G34" s="93" t="str">
        <f t="shared" si="7"/>
        <v>X</v>
      </c>
      <c r="H34" s="93" t="str">
        <f t="shared" si="8"/>
        <v/>
      </c>
      <c r="I34" s="93" t="str">
        <f t="shared" si="9"/>
        <v/>
      </c>
      <c r="J34" s="93" t="str">
        <f t="shared" si="10"/>
        <v/>
      </c>
      <c r="K34" s="93" t="str">
        <f t="shared" si="13"/>
        <v/>
      </c>
    </row>
    <row r="35" spans="1:11" s="103" customFormat="1" ht="27" customHeight="1" x14ac:dyDescent="0.25">
      <c r="A35" s="95">
        <f>'Resp. 1'!B43</f>
        <v>0</v>
      </c>
      <c r="B35" s="95"/>
      <c r="C35" s="104"/>
      <c r="D35" s="102">
        <f t="shared" si="11"/>
        <v>0</v>
      </c>
      <c r="E35" s="91"/>
      <c r="F35" s="92"/>
      <c r="G35" s="93" t="str">
        <f t="shared" si="7"/>
        <v>X</v>
      </c>
      <c r="H35" s="93" t="str">
        <f t="shared" si="8"/>
        <v/>
      </c>
      <c r="I35" s="93" t="str">
        <f t="shared" si="9"/>
        <v/>
      </c>
      <c r="J35" s="93" t="str">
        <f t="shared" si="10"/>
        <v/>
      </c>
      <c r="K35" s="93" t="str">
        <f t="shared" si="13"/>
        <v/>
      </c>
    </row>
    <row r="36" spans="1:11" s="103" customFormat="1" ht="27" customHeight="1" x14ac:dyDescent="0.25">
      <c r="A36" s="95">
        <f>'Resp. 1'!B44</f>
        <v>0</v>
      </c>
      <c r="B36" s="95"/>
      <c r="C36" s="104"/>
      <c r="D36" s="102">
        <f t="shared" si="11"/>
        <v>0</v>
      </c>
      <c r="E36" s="91"/>
      <c r="F36" s="92"/>
      <c r="G36" s="93" t="str">
        <f t="shared" si="7"/>
        <v>X</v>
      </c>
      <c r="H36" s="93" t="str">
        <f t="shared" si="8"/>
        <v/>
      </c>
      <c r="I36" s="93" t="str">
        <f t="shared" si="9"/>
        <v/>
      </c>
      <c r="J36" s="93" t="str">
        <f t="shared" si="10"/>
        <v/>
      </c>
      <c r="K36" s="93" t="str">
        <f t="shared" si="13"/>
        <v/>
      </c>
    </row>
    <row r="37" spans="1:11" s="103" customFormat="1" ht="27" customHeight="1" x14ac:dyDescent="0.25">
      <c r="A37" s="95">
        <f>'Resp. 1'!B45</f>
        <v>0</v>
      </c>
      <c r="B37" s="95"/>
      <c r="C37" s="104"/>
      <c r="D37" s="102">
        <f t="shared" si="11"/>
        <v>0</v>
      </c>
      <c r="E37" s="91"/>
      <c r="F37" s="92"/>
      <c r="G37" s="93" t="str">
        <f t="shared" si="7"/>
        <v>X</v>
      </c>
      <c r="H37" s="93" t="str">
        <f t="shared" si="8"/>
        <v/>
      </c>
      <c r="I37" s="93" t="str">
        <f t="shared" si="9"/>
        <v/>
      </c>
      <c r="J37" s="93" t="str">
        <f t="shared" si="10"/>
        <v/>
      </c>
      <c r="K37" s="93" t="str">
        <f t="shared" si="13"/>
        <v/>
      </c>
    </row>
    <row r="38" spans="1:11" s="103" customFormat="1" ht="27" customHeight="1" x14ac:dyDescent="0.25">
      <c r="A38" s="95">
        <f>'Resp. 1'!B46</f>
        <v>0</v>
      </c>
      <c r="B38" s="95"/>
      <c r="C38" s="104"/>
      <c r="D38" s="102">
        <f t="shared" si="11"/>
        <v>0</v>
      </c>
      <c r="E38" s="91"/>
      <c r="F38" s="92"/>
      <c r="G38" s="93" t="str">
        <f t="shared" si="7"/>
        <v>X</v>
      </c>
      <c r="H38" s="93" t="str">
        <f t="shared" si="8"/>
        <v/>
      </c>
      <c r="I38" s="93" t="str">
        <f t="shared" si="9"/>
        <v/>
      </c>
      <c r="J38" s="93" t="str">
        <f t="shared" si="10"/>
        <v/>
      </c>
      <c r="K38" s="93" t="str">
        <f t="shared" si="13"/>
        <v/>
      </c>
    </row>
    <row r="39" spans="1:11" s="103" customFormat="1" ht="27" customHeight="1" x14ac:dyDescent="0.25">
      <c r="A39" s="95">
        <f>'Resp. 1'!B47</f>
        <v>0</v>
      </c>
      <c r="B39" s="95"/>
      <c r="C39" s="104"/>
      <c r="D39" s="102">
        <f t="shared" si="11"/>
        <v>0</v>
      </c>
      <c r="E39" s="91"/>
      <c r="F39" s="92"/>
      <c r="G39" s="93" t="str">
        <f t="shared" si="7"/>
        <v>X</v>
      </c>
      <c r="H39" s="93" t="str">
        <f t="shared" si="8"/>
        <v/>
      </c>
      <c r="I39" s="93" t="str">
        <f t="shared" si="9"/>
        <v/>
      </c>
      <c r="J39" s="93" t="str">
        <f t="shared" si="10"/>
        <v/>
      </c>
      <c r="K39" s="93" t="str">
        <f t="shared" si="13"/>
        <v/>
      </c>
    </row>
    <row r="40" spans="1:11" s="103" customFormat="1" ht="27" customHeight="1" x14ac:dyDescent="0.25">
      <c r="A40" s="95">
        <f>'Resp. 1'!B48</f>
        <v>0</v>
      </c>
      <c r="B40" s="95"/>
      <c r="C40" s="104"/>
      <c r="D40" s="102">
        <f t="shared" si="11"/>
        <v>0</v>
      </c>
      <c r="E40" s="91"/>
      <c r="F40" s="92"/>
      <c r="G40" s="93" t="str">
        <f t="shared" si="7"/>
        <v>X</v>
      </c>
      <c r="H40" s="93" t="str">
        <f t="shared" si="8"/>
        <v/>
      </c>
      <c r="I40" s="93" t="str">
        <f t="shared" si="9"/>
        <v/>
      </c>
      <c r="J40" s="93" t="str">
        <f t="shared" si="10"/>
        <v/>
      </c>
      <c r="K40" s="93" t="str">
        <f t="shared" si="13"/>
        <v/>
      </c>
    </row>
    <row r="41" spans="1:11" s="103" customFormat="1" ht="27" customHeight="1" x14ac:dyDescent="0.25">
      <c r="A41" s="95">
        <f>'Resp. 1'!B49</f>
        <v>0</v>
      </c>
      <c r="B41" s="95"/>
      <c r="C41" s="104"/>
      <c r="D41" s="102">
        <f t="shared" si="11"/>
        <v>0</v>
      </c>
      <c r="E41" s="91"/>
      <c r="F41" s="92"/>
      <c r="G41" s="93" t="str">
        <f t="shared" si="7"/>
        <v>X</v>
      </c>
      <c r="H41" s="93" t="str">
        <f t="shared" si="8"/>
        <v/>
      </c>
      <c r="I41" s="93" t="str">
        <f t="shared" si="9"/>
        <v/>
      </c>
      <c r="J41" s="93" t="str">
        <f t="shared" si="10"/>
        <v/>
      </c>
      <c r="K41" s="93" t="str">
        <f t="shared" si="13"/>
        <v/>
      </c>
    </row>
    <row r="42" spans="1:11" s="103" customFormat="1" ht="27" customHeight="1" x14ac:dyDescent="0.25">
      <c r="A42" s="95">
        <f>'Resp. 1'!B50</f>
        <v>0</v>
      </c>
      <c r="B42" s="95"/>
      <c r="C42" s="104"/>
      <c r="D42" s="102">
        <f t="shared" si="11"/>
        <v>0</v>
      </c>
      <c r="E42" s="91"/>
      <c r="F42" s="92"/>
      <c r="G42" s="93" t="str">
        <f t="shared" si="7"/>
        <v>X</v>
      </c>
      <c r="H42" s="93" t="str">
        <f t="shared" si="8"/>
        <v/>
      </c>
      <c r="I42" s="93" t="str">
        <f t="shared" si="9"/>
        <v/>
      </c>
      <c r="J42" s="93" t="str">
        <f t="shared" si="10"/>
        <v/>
      </c>
      <c r="K42" s="93" t="str">
        <f t="shared" si="13"/>
        <v/>
      </c>
    </row>
    <row r="43" spans="1:11" s="103" customFormat="1" ht="27" customHeight="1" x14ac:dyDescent="0.25">
      <c r="A43" s="95">
        <f>'Resp. 1'!B51</f>
        <v>0</v>
      </c>
      <c r="B43" s="95"/>
      <c r="C43" s="104"/>
      <c r="D43" s="102">
        <f t="shared" si="11"/>
        <v>0</v>
      </c>
      <c r="E43" s="91"/>
      <c r="F43" s="92"/>
      <c r="G43" s="93" t="str">
        <f t="shared" si="7"/>
        <v>X</v>
      </c>
      <c r="H43" s="93" t="str">
        <f t="shared" si="8"/>
        <v/>
      </c>
      <c r="I43" s="93" t="str">
        <f t="shared" si="9"/>
        <v/>
      </c>
      <c r="J43" s="93" t="str">
        <f t="shared" si="10"/>
        <v/>
      </c>
      <c r="K43" s="93" t="str">
        <f t="shared" si="13"/>
        <v/>
      </c>
    </row>
    <row r="44" spans="1:11" s="103" customFormat="1" ht="27" customHeight="1" x14ac:dyDescent="0.25">
      <c r="A44" s="95">
        <f>'Resp. 1'!B52</f>
        <v>0</v>
      </c>
      <c r="B44" s="95"/>
      <c r="C44" s="104"/>
      <c r="D44" s="102">
        <f t="shared" si="11"/>
        <v>0</v>
      </c>
      <c r="E44" s="91"/>
      <c r="F44" s="92"/>
      <c r="G44" s="93" t="str">
        <f t="shared" si="7"/>
        <v>X</v>
      </c>
      <c r="H44" s="93" t="str">
        <f t="shared" si="8"/>
        <v/>
      </c>
      <c r="I44" s="93" t="str">
        <f t="shared" si="9"/>
        <v/>
      </c>
      <c r="J44" s="93" t="str">
        <f t="shared" si="10"/>
        <v/>
      </c>
      <c r="K44" s="93" t="str">
        <f t="shared" si="13"/>
        <v/>
      </c>
    </row>
    <row r="45" spans="1:11" s="103" customFormat="1" ht="27" customHeight="1" x14ac:dyDescent="0.25">
      <c r="A45" s="95">
        <f>'Resp. 1'!B53</f>
        <v>0</v>
      </c>
      <c r="B45" s="95"/>
      <c r="C45" s="104"/>
      <c r="D45" s="102">
        <f t="shared" si="11"/>
        <v>0</v>
      </c>
      <c r="E45" s="91"/>
      <c r="F45" s="92"/>
      <c r="G45" s="93" t="str">
        <f t="shared" si="7"/>
        <v>X</v>
      </c>
      <c r="H45" s="93" t="str">
        <f t="shared" si="8"/>
        <v/>
      </c>
      <c r="I45" s="93" t="str">
        <f t="shared" si="9"/>
        <v/>
      </c>
      <c r="J45" s="93" t="str">
        <f t="shared" si="10"/>
        <v/>
      </c>
      <c r="K45" s="93" t="str">
        <f t="shared" si="13"/>
        <v/>
      </c>
    </row>
    <row r="46" spans="1:11" s="103" customFormat="1" ht="27" customHeight="1" x14ac:dyDescent="0.25">
      <c r="A46" s="95">
        <f>'Resp. 1'!B54</f>
        <v>0</v>
      </c>
      <c r="B46" s="95"/>
      <c r="C46" s="104"/>
      <c r="D46" s="102">
        <f t="shared" si="11"/>
        <v>0</v>
      </c>
      <c r="E46" s="91"/>
      <c r="F46" s="92"/>
      <c r="G46" s="93" t="str">
        <f t="shared" si="7"/>
        <v>X</v>
      </c>
      <c r="H46" s="93" t="str">
        <f t="shared" si="8"/>
        <v/>
      </c>
      <c r="I46" s="93" t="str">
        <f t="shared" si="9"/>
        <v/>
      </c>
      <c r="J46" s="93" t="str">
        <f t="shared" si="10"/>
        <v/>
      </c>
      <c r="K46" s="93" t="str">
        <f t="shared" si="13"/>
        <v/>
      </c>
    </row>
    <row r="47" spans="1:11" s="103" customFormat="1" ht="27" customHeight="1" x14ac:dyDescent="0.25">
      <c r="A47" s="95">
        <f>'Resp. 1'!B55</f>
        <v>0</v>
      </c>
      <c r="B47" s="95"/>
      <c r="C47" s="104"/>
      <c r="D47" s="102">
        <f t="shared" si="11"/>
        <v>0</v>
      </c>
      <c r="E47" s="91"/>
      <c r="F47" s="92"/>
      <c r="G47" s="93" t="str">
        <f t="shared" si="7"/>
        <v>X</v>
      </c>
      <c r="H47" s="93" t="str">
        <f t="shared" si="8"/>
        <v/>
      </c>
      <c r="I47" s="93" t="str">
        <f t="shared" si="9"/>
        <v/>
      </c>
      <c r="J47" s="93" t="str">
        <f t="shared" si="10"/>
        <v/>
      </c>
      <c r="K47" s="93" t="str">
        <f t="shared" si="13"/>
        <v/>
      </c>
    </row>
    <row r="48" spans="1:11" ht="42" customHeight="1" x14ac:dyDescent="0.25">
      <c r="A48" s="373" t="s">
        <v>247</v>
      </c>
      <c r="B48" s="373" t="s">
        <v>248</v>
      </c>
      <c r="C48" s="87" t="s">
        <v>238</v>
      </c>
      <c r="D48" s="102" t="s">
        <v>523</v>
      </c>
      <c r="E48" s="87" t="s">
        <v>239</v>
      </c>
      <c r="F48" s="87" t="s">
        <v>240</v>
      </c>
      <c r="G48" s="105" t="s">
        <v>249</v>
      </c>
      <c r="H48" s="105" t="s">
        <v>250</v>
      </c>
      <c r="I48" s="105" t="s">
        <v>251</v>
      </c>
      <c r="J48" s="105" t="s">
        <v>252</v>
      </c>
      <c r="K48" s="105" t="s">
        <v>253</v>
      </c>
    </row>
    <row r="49" spans="1:12" s="103" customFormat="1" ht="49.5" customHeight="1" x14ac:dyDescent="0.25">
      <c r="A49" s="95" t="s">
        <v>316</v>
      </c>
      <c r="B49" s="95" t="s">
        <v>317</v>
      </c>
      <c r="C49" s="104">
        <v>20</v>
      </c>
      <c r="D49" s="102">
        <f t="shared" si="11"/>
        <v>23.529411764705884</v>
      </c>
      <c r="E49" s="91">
        <f>F49/100</f>
        <v>1</v>
      </c>
      <c r="F49" s="92">
        <v>100</v>
      </c>
      <c r="G49" s="93" t="str">
        <f t="shared" si="7"/>
        <v/>
      </c>
      <c r="H49" s="93" t="str">
        <f t="shared" si="8"/>
        <v/>
      </c>
      <c r="I49" s="93" t="str">
        <f t="shared" si="9"/>
        <v/>
      </c>
      <c r="J49" s="93" t="str">
        <f t="shared" si="10"/>
        <v/>
      </c>
      <c r="K49" s="93" t="str">
        <f t="shared" ref="K49:K55" si="14">IF(AND(F49&gt;90,F49&lt;=100),"X","")</f>
        <v>X</v>
      </c>
    </row>
    <row r="50" spans="1:12" s="103" customFormat="1" ht="18.75" customHeight="1" x14ac:dyDescent="0.25">
      <c r="A50" s="95"/>
      <c r="B50" s="95"/>
      <c r="C50" s="104"/>
      <c r="D50" s="102">
        <f t="shared" si="11"/>
        <v>0</v>
      </c>
      <c r="E50" s="91">
        <f t="shared" ref="E50:E55" si="15">F50/100</f>
        <v>0</v>
      </c>
      <c r="F50" s="92"/>
      <c r="G50" s="93" t="str">
        <f t="shared" si="7"/>
        <v>X</v>
      </c>
      <c r="H50" s="93" t="str">
        <f t="shared" si="8"/>
        <v/>
      </c>
      <c r="I50" s="93" t="str">
        <f t="shared" si="9"/>
        <v/>
      </c>
      <c r="J50" s="93" t="str">
        <f t="shared" si="10"/>
        <v/>
      </c>
      <c r="K50" s="93" t="str">
        <f t="shared" si="14"/>
        <v/>
      </c>
    </row>
    <row r="51" spans="1:12" s="103" customFormat="1" ht="18.75" customHeight="1" x14ac:dyDescent="0.25">
      <c r="A51" s="95"/>
      <c r="B51" s="95"/>
      <c r="C51" s="104"/>
      <c r="D51" s="102">
        <f t="shared" si="11"/>
        <v>0</v>
      </c>
      <c r="E51" s="91">
        <f t="shared" si="15"/>
        <v>0</v>
      </c>
      <c r="F51" s="92"/>
      <c r="G51" s="93" t="str">
        <f>IF(F51&lt;=20,"X","")</f>
        <v>X</v>
      </c>
      <c r="H51" s="93" t="str">
        <f>IF(AND(F51&gt;20,F51&lt;=50),"X","")</f>
        <v/>
      </c>
      <c r="I51" s="93" t="str">
        <f>IF(AND(F51&gt;50,F51&lt;=70),"X","")</f>
        <v/>
      </c>
      <c r="J51" s="93" t="str">
        <f>IF(AND(F51&gt;70,F51&lt;=90),"X","")</f>
        <v/>
      </c>
      <c r="K51" s="93" t="str">
        <f t="shared" si="14"/>
        <v/>
      </c>
    </row>
    <row r="52" spans="1:12" s="103" customFormat="1" ht="18.75" customHeight="1" x14ac:dyDescent="0.25">
      <c r="A52" s="95"/>
      <c r="B52" s="95"/>
      <c r="C52" s="104"/>
      <c r="D52" s="102">
        <f t="shared" si="11"/>
        <v>0</v>
      </c>
      <c r="E52" s="91">
        <f t="shared" si="15"/>
        <v>0</v>
      </c>
      <c r="F52" s="92"/>
      <c r="G52" s="93" t="str">
        <f>IF(F52&lt;=20,"X","")</f>
        <v>X</v>
      </c>
      <c r="H52" s="93" t="str">
        <f>IF(AND(F52&gt;20,F52&lt;=50),"X","")</f>
        <v/>
      </c>
      <c r="I52" s="93" t="str">
        <f>IF(AND(F52&gt;50,F52&lt;=70),"X","")</f>
        <v/>
      </c>
      <c r="J52" s="93" t="str">
        <f>IF(AND(F52&gt;70,F52&lt;=90),"X","")</f>
        <v/>
      </c>
      <c r="K52" s="93" t="str">
        <f t="shared" si="14"/>
        <v/>
      </c>
    </row>
    <row r="53" spans="1:12" s="103" customFormat="1" ht="18.75" customHeight="1" x14ac:dyDescent="0.25">
      <c r="A53" s="95"/>
      <c r="B53" s="95"/>
      <c r="C53" s="104"/>
      <c r="D53" s="102">
        <f t="shared" si="11"/>
        <v>0</v>
      </c>
      <c r="E53" s="91">
        <f t="shared" si="15"/>
        <v>0</v>
      </c>
      <c r="F53" s="92"/>
      <c r="G53" s="93" t="str">
        <f>IF(F53&lt;=20,"X","")</f>
        <v>X</v>
      </c>
      <c r="H53" s="93" t="str">
        <f>IF(AND(F53&gt;20,F53&lt;=50),"X","")</f>
        <v/>
      </c>
      <c r="I53" s="93" t="str">
        <f>IF(AND(F53&gt;50,F53&lt;=70),"X","")</f>
        <v/>
      </c>
      <c r="J53" s="93" t="str">
        <f>IF(AND(F53&gt;70,F53&lt;=90),"X","")</f>
        <v/>
      </c>
      <c r="K53" s="93" t="str">
        <f t="shared" si="14"/>
        <v/>
      </c>
    </row>
    <row r="54" spans="1:12" s="103" customFormat="1" ht="18.75" customHeight="1" x14ac:dyDescent="0.25">
      <c r="A54" s="95"/>
      <c r="B54" s="95"/>
      <c r="C54" s="104"/>
      <c r="D54" s="102">
        <f t="shared" si="11"/>
        <v>0</v>
      </c>
      <c r="E54" s="91">
        <f t="shared" si="15"/>
        <v>0</v>
      </c>
      <c r="F54" s="92"/>
      <c r="G54" s="93" t="str">
        <f>IF(F54&lt;=20,"X","")</f>
        <v>X</v>
      </c>
      <c r="H54" s="93" t="str">
        <f>IF(AND(F54&gt;20,F54&lt;=50),"X","")</f>
        <v/>
      </c>
      <c r="I54" s="93" t="str">
        <f>IF(AND(F54&gt;50,F54&lt;=70),"X","")</f>
        <v/>
      </c>
      <c r="J54" s="93" t="str">
        <f>IF(AND(F54&gt;70,F54&lt;=90),"X","")</f>
        <v/>
      </c>
      <c r="K54" s="93" t="str">
        <f t="shared" si="14"/>
        <v/>
      </c>
    </row>
    <row r="55" spans="1:12" s="103" customFormat="1" ht="18.75" customHeight="1" x14ac:dyDescent="0.25">
      <c r="A55" s="95"/>
      <c r="B55" s="95"/>
      <c r="C55" s="104"/>
      <c r="D55" s="102">
        <f t="shared" si="11"/>
        <v>0</v>
      </c>
      <c r="E55" s="91">
        <f t="shared" si="15"/>
        <v>0</v>
      </c>
      <c r="F55" s="92"/>
      <c r="G55" s="93" t="str">
        <f>IF(F55&lt;=20,"X","")</f>
        <v>X</v>
      </c>
      <c r="H55" s="93" t="str">
        <f>IF(AND(F55&gt;20,F55&lt;=50),"X","")</f>
        <v/>
      </c>
      <c r="I55" s="93" t="str">
        <f>IF(AND(F55&gt;50,F55&lt;=70),"X","")</f>
        <v/>
      </c>
      <c r="J55" s="93" t="str">
        <f>IF(AND(F55&gt;70,F55&lt;=90),"X","")</f>
        <v/>
      </c>
      <c r="K55" s="93" t="str">
        <f t="shared" si="14"/>
        <v/>
      </c>
    </row>
    <row r="56" spans="1:12" ht="25.5" x14ac:dyDescent="0.25">
      <c r="A56" s="96" t="s">
        <v>254</v>
      </c>
      <c r="B56" s="97" t="str">
        <f>IF(C56=40,"Pesatura Adeguata","Pesatura Inadeguata")</f>
        <v>Pesatura Inadeguata</v>
      </c>
      <c r="C56" s="104">
        <f>SUM(C24:C51)</f>
        <v>34</v>
      </c>
      <c r="D56" s="104"/>
      <c r="E56" s="373"/>
      <c r="F56" s="99"/>
      <c r="G56" s="106"/>
      <c r="H56" s="107">
        <f>IF(H24="x",D24*E24)+IF(H25="x",D25*E25)+IF(H26="x",D26*E26)+IF(H27="x",D27*E27)+IF(H28="x",D28*E28)+IF(H29="x",D29*E29)+IF(H30="x",D30*E30)+IF(H31="x",D31*E31)+IF(H32="x",D32*E32)+IF(H33="x",D33*E33)+IF(H34="x",D34*E34)+IF(H35="x",D35*E35)+IF(H36="x",D36*E36)+IF(H37="x",D37*E37)+IF(H38="x",D38*E38)+IF(H39="x",D39*E39)+IF(H40="x",D40*E40)+IF(H41="x",D41*E41)+IF(H42="x",D42*E42)+IF(H43="x",D43*E43)+IF(H44="x",D44*E44)+IF(H45="x",D45*E45)+IF(H46="x",D46*E46)+IF(H47="x",D47*E47)+IF(H48="x",D48*E48)+IF(H49="x",D49*E49)+IF(H50="x",D50*E50)+IF(H51="x",D51*E51)+IF(H52="x",D52*E52)+IF(H53="x",D53*E53)+IF(H54="x",D54*E54)+IF(H55="x",D55*E55)</f>
        <v>0</v>
      </c>
      <c r="I56" s="107">
        <f>IF(I24="x",D24*E24)+IF(I25="x",D25*E25)+IF(I26="x",D26*E26)+IF(I27="x",D27*E27)+IF(I28="x",D28*E28)+IF(I29="x",D29*E29)+IF(I30="x",D30*E30)+IF(I31="x",D31*E31)+IF(I32="x",D32*E32)+IF(I33="x",D33*E33)+IF(I34="x",D34*E34)+IF(I35="x",D35*E35)+IF(I36="x",D36*E36)+IF(I37="x",D37*E37)+IF(I38="x",D38*E38)+IF(I39="x",D39*E39)+IF(I40="x",D40*E40)+IF(I41="x",D41*E41)+IF(I42="x",D42*E42)+IF(I43="x",D43*E43)+IF(I44="x",D44*E44)+IF(I45="x",D45*E45)+IF(I46="x",D46*E46)+IF(I47="x",D47*E47)+IF(I48="x",D48*E48)+IF(I49="x",D49*E49)+IF(I50="x",D50*E50)+IF(I51="x",D51*E51)+IF(I52="x",D52*E52)+IF(I53="x",D53*E53)+IF(I54="x",D54*E54)+IF(I55="x",D55*E55)</f>
        <v>0</v>
      </c>
      <c r="J56" s="107">
        <f>IF(J24="x",D24*E24)+IF(J25="x",D25*E25)+IF(J26="x",D26*E26)+IF(J27="x",D27*E27)+IF(J28="x",D28*E28)+IF(J29="x",D29*E29)+IF(J30="x",D30*E30)+IF(J31="x",D31*E31)+IF(J32="x",D32*E32)+IF(J33="x",D33*E33)+IF(J34="x",D34*E34)+IF(J35="x",D35*E35)+IF(J36="x",D36*E36)+IF(J37="x",D37*E37)+IF(J38="x",D38*E38)+IF(J39="x",D39*E39)+IF(J40="x",D40*E40)+IF(J41="x",D41*E41)+IF(J42="x",D42*E42)+IF(J43="x",D43*E43)+IF(J44="x",D44*E44)+IF(J45="x",D45*E45)+IF(J46="x",D46*E46)+IF(J47="x",D47*E47)+IF(J48="x",D48*E48)+IF(J49="x",D49*E49)+IF(J50="x",D50*E50)+IF(J51="x",D51*E51)+IF(J52="x",D52*E52)+IF(J53="x",D53*E53)+IF(J54="x",D54*E54)+IF(J55="x",D55*E55)</f>
        <v>0</v>
      </c>
      <c r="K56" s="107">
        <f>IF(K24="x",D24*E24)+IF(K25="x",D25*E25)+IF(K26="x",D26*E26)+IF(K27="x",D27*E27)+IF(K28="x",D28*E28)+IF(K29="x",D29*E29)+IF(K30="x",D30*E30)+IF(K31="x",D31*E31)+IF(K32="x",D32*E32)+IF(K33="x",D33*E33)+IF(K34="x",D34*E34)+IF(K35="x",D35*E35)+IF(K36="x",D36*E36)+IF(K37="x",D37*E37)+IF(K38="x",D38*E38)+IF(K39="x",D39*E39)+IF(K40="x",D40*E40)+IF(K41="x",D41*E41)+IF(K42="x",D42*E42)+IF(K43="x",D43*E43)+IF(K44="x",D44*E44)+IF(K45="x",D45*E45)+IF(K46="x",D46*E46)+IF(K47="x",D47*E47)+IF(K48="x",D48*E48)+IF(K49="x",D49*E49)+IF(K50="x",D50*E50)+IF(K51="x",D51*E51)+IF(K52="x",D52*E52)+IF(K53="x",D53*E53)+IF(K54="x",D54*E54)+IF(K55="x",D55*E55)</f>
        <v>23.529411764705884</v>
      </c>
    </row>
    <row r="57" spans="1:12" s="115" customFormat="1" ht="18" customHeight="1" x14ac:dyDescent="0.25">
      <c r="A57" s="108"/>
      <c r="B57" s="109"/>
      <c r="C57" s="110"/>
      <c r="D57" s="110"/>
      <c r="E57" s="110" t="s">
        <v>255</v>
      </c>
      <c r="F57" s="111"/>
      <c r="G57" s="112"/>
      <c r="H57" s="112"/>
      <c r="I57" s="112"/>
      <c r="J57" s="112"/>
      <c r="K57" s="113"/>
      <c r="L57" s="114"/>
    </row>
    <row r="58" spans="1:12" ht="16.5" customHeight="1" x14ac:dyDescent="0.25">
      <c r="A58" s="521" t="s">
        <v>256</v>
      </c>
      <c r="B58" s="522"/>
      <c r="C58" s="98">
        <f>SUM(H21:K21)</f>
        <v>0</v>
      </c>
      <c r="D58" s="354"/>
      <c r="E58" s="116">
        <f>C58/60</f>
        <v>0</v>
      </c>
      <c r="F58" s="117"/>
      <c r="G58" s="118"/>
      <c r="H58" s="118"/>
      <c r="I58" s="118"/>
      <c r="J58" s="118"/>
      <c r="K58" s="119"/>
      <c r="L58" s="120"/>
    </row>
    <row r="59" spans="1:12" ht="17.25" customHeight="1" x14ac:dyDescent="0.25">
      <c r="A59" s="121" t="s">
        <v>200</v>
      </c>
      <c r="B59" s="122"/>
      <c r="C59" s="123"/>
      <c r="D59" s="123"/>
      <c r="E59" s="123"/>
      <c r="F59" s="523" t="s">
        <v>257</v>
      </c>
      <c r="G59" s="523"/>
      <c r="H59" s="524"/>
      <c r="I59" s="124">
        <f>C58+C60</f>
        <v>23.529411764705884</v>
      </c>
      <c r="J59" s="123" t="s">
        <v>258</v>
      </c>
      <c r="K59" s="125"/>
      <c r="L59" s="120"/>
    </row>
    <row r="60" spans="1:12" ht="16.5" customHeight="1" x14ac:dyDescent="0.25">
      <c r="A60" s="521" t="s">
        <v>259</v>
      </c>
      <c r="B60" s="522"/>
      <c r="C60" s="98">
        <f>SUM(G56:K56)</f>
        <v>23.529411764705884</v>
      </c>
      <c r="D60" s="354"/>
      <c r="E60" s="116" t="s">
        <v>255</v>
      </c>
      <c r="F60" s="117"/>
      <c r="G60" s="118"/>
      <c r="H60" s="118"/>
      <c r="I60" s="118"/>
      <c r="J60" s="118"/>
      <c r="K60" s="119"/>
      <c r="L60" s="120"/>
    </row>
    <row r="61" spans="1:12" ht="26.25" customHeight="1" x14ac:dyDescent="0.25">
      <c r="A61" s="126"/>
      <c r="B61" s="127"/>
      <c r="C61" s="127"/>
      <c r="D61" s="127"/>
      <c r="E61" s="127"/>
      <c r="F61" s="128"/>
      <c r="G61" s="129"/>
      <c r="H61" s="129"/>
      <c r="I61" s="129"/>
      <c r="J61" s="129"/>
      <c r="K61" s="130"/>
      <c r="L61" s="120"/>
    </row>
  </sheetData>
  <mergeCells count="10">
    <mergeCell ref="A58:B58"/>
    <mergeCell ref="F59:H59"/>
    <mergeCell ref="A60:B60"/>
    <mergeCell ref="A1:K1"/>
    <mergeCell ref="A6:F8"/>
    <mergeCell ref="G6:K6"/>
    <mergeCell ref="A9:K9"/>
    <mergeCell ref="A22:C22"/>
    <mergeCell ref="F22:H22"/>
    <mergeCell ref="I22:K22"/>
  </mergeCells>
  <conditionalFormatting sqref="B21 B56:B57">
    <cfRule type="cellIs" dxfId="247" priority="31" stopIfTrue="1" operator="equal">
      <formula>"Pesatura Inadeguata"</formula>
    </cfRule>
  </conditionalFormatting>
  <conditionalFormatting sqref="G11">
    <cfRule type="cellIs" dxfId="246" priority="30" stopIfTrue="1" operator="equal">
      <formula>"x"</formula>
    </cfRule>
  </conditionalFormatting>
  <conditionalFormatting sqref="H11">
    <cfRule type="cellIs" dxfId="245" priority="27" stopIfTrue="1" operator="equal">
      <formula>"x"</formula>
    </cfRule>
    <cfRule type="cellIs" dxfId="244" priority="29" stopIfTrue="1" operator="equal">
      <formula>"x"</formula>
    </cfRule>
  </conditionalFormatting>
  <conditionalFormatting sqref="I11">
    <cfRule type="cellIs" dxfId="243" priority="28" stopIfTrue="1" operator="equal">
      <formula>"x"</formula>
    </cfRule>
  </conditionalFormatting>
  <conditionalFormatting sqref="J11">
    <cfRule type="cellIs" dxfId="242" priority="26" stopIfTrue="1" operator="equal">
      <formula>"x"</formula>
    </cfRule>
  </conditionalFormatting>
  <conditionalFormatting sqref="K11">
    <cfRule type="cellIs" dxfId="241" priority="25" stopIfTrue="1" operator="equal">
      <formula>"x"</formula>
    </cfRule>
  </conditionalFormatting>
  <conditionalFormatting sqref="G12">
    <cfRule type="cellIs" dxfId="240" priority="24" stopIfTrue="1" operator="equal">
      <formula>"x"</formula>
    </cfRule>
  </conditionalFormatting>
  <conditionalFormatting sqref="H12">
    <cfRule type="cellIs" dxfId="239" priority="21" stopIfTrue="1" operator="equal">
      <formula>"x"</formula>
    </cfRule>
    <cfRule type="cellIs" dxfId="238" priority="23" stopIfTrue="1" operator="equal">
      <formula>"x"</formula>
    </cfRule>
  </conditionalFormatting>
  <conditionalFormatting sqref="I12">
    <cfRule type="cellIs" dxfId="237" priority="22" stopIfTrue="1" operator="equal">
      <formula>"x"</formula>
    </cfRule>
  </conditionalFormatting>
  <conditionalFormatting sqref="J12">
    <cfRule type="cellIs" dxfId="236" priority="20" stopIfTrue="1" operator="equal">
      <formula>"x"</formula>
    </cfRule>
  </conditionalFormatting>
  <conditionalFormatting sqref="K12">
    <cfRule type="cellIs" dxfId="235" priority="19" stopIfTrue="1" operator="equal">
      <formula>"x"</formula>
    </cfRule>
  </conditionalFormatting>
  <conditionalFormatting sqref="G24:G47">
    <cfRule type="cellIs" dxfId="234" priority="18" stopIfTrue="1" operator="equal">
      <formula>"x"</formula>
    </cfRule>
  </conditionalFormatting>
  <conditionalFormatting sqref="H24:H47">
    <cfRule type="cellIs" dxfId="233" priority="15" stopIfTrue="1" operator="equal">
      <formula>"x"</formula>
    </cfRule>
    <cfRule type="cellIs" dxfId="232" priority="17" stopIfTrue="1" operator="equal">
      <formula>"x"</formula>
    </cfRule>
  </conditionalFormatting>
  <conditionalFormatting sqref="I24:I47">
    <cfRule type="cellIs" dxfId="231" priority="16" stopIfTrue="1" operator="equal">
      <formula>"x"</formula>
    </cfRule>
  </conditionalFormatting>
  <conditionalFormatting sqref="J24:J47">
    <cfRule type="cellIs" dxfId="230" priority="14" stopIfTrue="1" operator="equal">
      <formula>"x"</formula>
    </cfRule>
  </conditionalFormatting>
  <conditionalFormatting sqref="K24:K47">
    <cfRule type="cellIs" dxfId="229" priority="13" stopIfTrue="1" operator="equal">
      <formula>"x"</formula>
    </cfRule>
  </conditionalFormatting>
  <conditionalFormatting sqref="G49:G55">
    <cfRule type="cellIs" dxfId="228" priority="12" stopIfTrue="1" operator="equal">
      <formula>"x"</formula>
    </cfRule>
  </conditionalFormatting>
  <conditionalFormatting sqref="H49:H55">
    <cfRule type="cellIs" dxfId="227" priority="9" stopIfTrue="1" operator="equal">
      <formula>"x"</formula>
    </cfRule>
    <cfRule type="cellIs" dxfId="226" priority="11" stopIfTrue="1" operator="equal">
      <formula>"x"</formula>
    </cfRule>
  </conditionalFormatting>
  <conditionalFormatting sqref="I49:I55">
    <cfRule type="cellIs" dxfId="225" priority="10" stopIfTrue="1" operator="equal">
      <formula>"x"</formula>
    </cfRule>
  </conditionalFormatting>
  <conditionalFormatting sqref="J49:J55">
    <cfRule type="cellIs" dxfId="224" priority="8" stopIfTrue="1" operator="equal">
      <formula>"x"</formula>
    </cfRule>
  </conditionalFormatting>
  <conditionalFormatting sqref="K49:K55">
    <cfRule type="cellIs" dxfId="223" priority="7" stopIfTrue="1" operator="equal">
      <formula>"x"</formula>
    </cfRule>
  </conditionalFormatting>
  <conditionalFormatting sqref="G13:G20">
    <cfRule type="cellIs" dxfId="222" priority="6" stopIfTrue="1" operator="equal">
      <formula>"x"</formula>
    </cfRule>
  </conditionalFormatting>
  <conditionalFormatting sqref="H13:H20">
    <cfRule type="cellIs" dxfId="221" priority="3" stopIfTrue="1" operator="equal">
      <formula>"x"</formula>
    </cfRule>
    <cfRule type="cellIs" dxfId="220" priority="5" stopIfTrue="1" operator="equal">
      <formula>"x"</formula>
    </cfRule>
  </conditionalFormatting>
  <conditionalFormatting sqref="I13:I20">
    <cfRule type="cellIs" dxfId="219" priority="4" stopIfTrue="1" operator="equal">
      <formula>"x"</formula>
    </cfRule>
  </conditionalFormatting>
  <conditionalFormatting sqref="J13:J20">
    <cfRule type="cellIs" dxfId="218" priority="2" stopIfTrue="1" operator="equal">
      <formula>"x"</formula>
    </cfRule>
  </conditionalFormatting>
  <conditionalFormatting sqref="K13:K20">
    <cfRule type="cellIs" dxfId="217" priority="1" stopIfTrue="1" operator="equal">
      <formula>"x"</formula>
    </cfRule>
  </conditionalFormatting>
  <dataValidations count="2">
    <dataValidation type="list" allowBlank="1" showInputMessage="1" showErrorMessage="1" sqref="WVK983088:WVK983095 IY48:IY55 SU48:SU55 ACQ48:ACQ55 AMM48:AMM55 AWI48:AWI55 BGE48:BGE55 BQA48:BQA55 BZW48:BZW55 CJS48:CJS55 CTO48:CTO55 DDK48:DDK55 DNG48:DNG55 DXC48:DXC55 EGY48:EGY55 EQU48:EQU55 FAQ48:FAQ55 FKM48:FKM55 FUI48:FUI55 GEE48:GEE55 GOA48:GOA55 GXW48:GXW55 HHS48:HHS55 HRO48:HRO55 IBK48:IBK55 ILG48:ILG55 IVC48:IVC55 JEY48:JEY55 JOU48:JOU55 JYQ48:JYQ55 KIM48:KIM55 KSI48:KSI55 LCE48:LCE55 LMA48:LMA55 LVW48:LVW55 MFS48:MFS55 MPO48:MPO55 MZK48:MZK55 NJG48:NJG55 NTC48:NTC55 OCY48:OCY55 OMU48:OMU55 OWQ48:OWQ55 PGM48:PGM55 PQI48:PQI55 QAE48:QAE55 QKA48:QKA55 QTW48:QTW55 RDS48:RDS55 RNO48:RNO55 RXK48:RXK55 SHG48:SHG55 SRC48:SRC55 TAY48:TAY55 TKU48:TKU55 TUQ48:TUQ55 UEM48:UEM55 UOI48:UOI55 UYE48:UYE55 VIA48:VIA55 VRW48:VRW55 WBS48:WBS55 WLO48:WLO55 WVK48:WVK55 B65584:B65591 IY65584:IY65591 SU65584:SU65591 ACQ65584:ACQ65591 AMM65584:AMM65591 AWI65584:AWI65591 BGE65584:BGE65591 BQA65584:BQA65591 BZW65584:BZW65591 CJS65584:CJS65591 CTO65584:CTO65591 DDK65584:DDK65591 DNG65584:DNG65591 DXC65584:DXC65591 EGY65584:EGY65591 EQU65584:EQU65591 FAQ65584:FAQ65591 FKM65584:FKM65591 FUI65584:FUI65591 GEE65584:GEE65591 GOA65584:GOA65591 GXW65584:GXW65591 HHS65584:HHS65591 HRO65584:HRO65591 IBK65584:IBK65591 ILG65584:ILG65591 IVC65584:IVC65591 JEY65584:JEY65591 JOU65584:JOU65591 JYQ65584:JYQ65591 KIM65584:KIM65591 KSI65584:KSI65591 LCE65584:LCE65591 LMA65584:LMA65591 LVW65584:LVW65591 MFS65584:MFS65591 MPO65584:MPO65591 MZK65584:MZK65591 NJG65584:NJG65591 NTC65584:NTC65591 OCY65584:OCY65591 OMU65584:OMU65591 OWQ65584:OWQ65591 PGM65584:PGM65591 PQI65584:PQI65591 QAE65584:QAE65591 QKA65584:QKA65591 QTW65584:QTW65591 RDS65584:RDS65591 RNO65584:RNO65591 RXK65584:RXK65591 SHG65584:SHG65591 SRC65584:SRC65591 TAY65584:TAY65591 TKU65584:TKU65591 TUQ65584:TUQ65591 UEM65584:UEM65591 UOI65584:UOI65591 UYE65584:UYE65591 VIA65584:VIA65591 VRW65584:VRW65591 WBS65584:WBS65591 WLO65584:WLO65591 WVK65584:WVK65591 B131120:B131127 IY131120:IY131127 SU131120:SU131127 ACQ131120:ACQ131127 AMM131120:AMM131127 AWI131120:AWI131127 BGE131120:BGE131127 BQA131120:BQA131127 BZW131120:BZW131127 CJS131120:CJS131127 CTO131120:CTO131127 DDK131120:DDK131127 DNG131120:DNG131127 DXC131120:DXC131127 EGY131120:EGY131127 EQU131120:EQU131127 FAQ131120:FAQ131127 FKM131120:FKM131127 FUI131120:FUI131127 GEE131120:GEE131127 GOA131120:GOA131127 GXW131120:GXW131127 HHS131120:HHS131127 HRO131120:HRO131127 IBK131120:IBK131127 ILG131120:ILG131127 IVC131120:IVC131127 JEY131120:JEY131127 JOU131120:JOU131127 JYQ131120:JYQ131127 KIM131120:KIM131127 KSI131120:KSI131127 LCE131120:LCE131127 LMA131120:LMA131127 LVW131120:LVW131127 MFS131120:MFS131127 MPO131120:MPO131127 MZK131120:MZK131127 NJG131120:NJG131127 NTC131120:NTC131127 OCY131120:OCY131127 OMU131120:OMU131127 OWQ131120:OWQ131127 PGM131120:PGM131127 PQI131120:PQI131127 QAE131120:QAE131127 QKA131120:QKA131127 QTW131120:QTW131127 RDS131120:RDS131127 RNO131120:RNO131127 RXK131120:RXK131127 SHG131120:SHG131127 SRC131120:SRC131127 TAY131120:TAY131127 TKU131120:TKU131127 TUQ131120:TUQ131127 UEM131120:UEM131127 UOI131120:UOI131127 UYE131120:UYE131127 VIA131120:VIA131127 VRW131120:VRW131127 WBS131120:WBS131127 WLO131120:WLO131127 WVK131120:WVK131127 B196656:B196663 IY196656:IY196663 SU196656:SU196663 ACQ196656:ACQ196663 AMM196656:AMM196663 AWI196656:AWI196663 BGE196656:BGE196663 BQA196656:BQA196663 BZW196656:BZW196663 CJS196656:CJS196663 CTO196656:CTO196663 DDK196656:DDK196663 DNG196656:DNG196663 DXC196656:DXC196663 EGY196656:EGY196663 EQU196656:EQU196663 FAQ196656:FAQ196663 FKM196656:FKM196663 FUI196656:FUI196663 GEE196656:GEE196663 GOA196656:GOA196663 GXW196656:GXW196663 HHS196656:HHS196663 HRO196656:HRO196663 IBK196656:IBK196663 ILG196656:ILG196663 IVC196656:IVC196663 JEY196656:JEY196663 JOU196656:JOU196663 JYQ196656:JYQ196663 KIM196656:KIM196663 KSI196656:KSI196663 LCE196656:LCE196663 LMA196656:LMA196663 LVW196656:LVW196663 MFS196656:MFS196663 MPO196656:MPO196663 MZK196656:MZK196663 NJG196656:NJG196663 NTC196656:NTC196663 OCY196656:OCY196663 OMU196656:OMU196663 OWQ196656:OWQ196663 PGM196656:PGM196663 PQI196656:PQI196663 QAE196656:QAE196663 QKA196656:QKA196663 QTW196656:QTW196663 RDS196656:RDS196663 RNO196656:RNO196663 RXK196656:RXK196663 SHG196656:SHG196663 SRC196656:SRC196663 TAY196656:TAY196663 TKU196656:TKU196663 TUQ196656:TUQ196663 UEM196656:UEM196663 UOI196656:UOI196663 UYE196656:UYE196663 VIA196656:VIA196663 VRW196656:VRW196663 WBS196656:WBS196663 WLO196656:WLO196663 WVK196656:WVK196663 B262192:B262199 IY262192:IY262199 SU262192:SU262199 ACQ262192:ACQ262199 AMM262192:AMM262199 AWI262192:AWI262199 BGE262192:BGE262199 BQA262192:BQA262199 BZW262192:BZW262199 CJS262192:CJS262199 CTO262192:CTO262199 DDK262192:DDK262199 DNG262192:DNG262199 DXC262192:DXC262199 EGY262192:EGY262199 EQU262192:EQU262199 FAQ262192:FAQ262199 FKM262192:FKM262199 FUI262192:FUI262199 GEE262192:GEE262199 GOA262192:GOA262199 GXW262192:GXW262199 HHS262192:HHS262199 HRO262192:HRO262199 IBK262192:IBK262199 ILG262192:ILG262199 IVC262192:IVC262199 JEY262192:JEY262199 JOU262192:JOU262199 JYQ262192:JYQ262199 KIM262192:KIM262199 KSI262192:KSI262199 LCE262192:LCE262199 LMA262192:LMA262199 LVW262192:LVW262199 MFS262192:MFS262199 MPO262192:MPO262199 MZK262192:MZK262199 NJG262192:NJG262199 NTC262192:NTC262199 OCY262192:OCY262199 OMU262192:OMU262199 OWQ262192:OWQ262199 PGM262192:PGM262199 PQI262192:PQI262199 QAE262192:QAE262199 QKA262192:QKA262199 QTW262192:QTW262199 RDS262192:RDS262199 RNO262192:RNO262199 RXK262192:RXK262199 SHG262192:SHG262199 SRC262192:SRC262199 TAY262192:TAY262199 TKU262192:TKU262199 TUQ262192:TUQ262199 UEM262192:UEM262199 UOI262192:UOI262199 UYE262192:UYE262199 VIA262192:VIA262199 VRW262192:VRW262199 WBS262192:WBS262199 WLO262192:WLO262199 WVK262192:WVK262199 B327728:B327735 IY327728:IY327735 SU327728:SU327735 ACQ327728:ACQ327735 AMM327728:AMM327735 AWI327728:AWI327735 BGE327728:BGE327735 BQA327728:BQA327735 BZW327728:BZW327735 CJS327728:CJS327735 CTO327728:CTO327735 DDK327728:DDK327735 DNG327728:DNG327735 DXC327728:DXC327735 EGY327728:EGY327735 EQU327728:EQU327735 FAQ327728:FAQ327735 FKM327728:FKM327735 FUI327728:FUI327735 GEE327728:GEE327735 GOA327728:GOA327735 GXW327728:GXW327735 HHS327728:HHS327735 HRO327728:HRO327735 IBK327728:IBK327735 ILG327728:ILG327735 IVC327728:IVC327735 JEY327728:JEY327735 JOU327728:JOU327735 JYQ327728:JYQ327735 KIM327728:KIM327735 KSI327728:KSI327735 LCE327728:LCE327735 LMA327728:LMA327735 LVW327728:LVW327735 MFS327728:MFS327735 MPO327728:MPO327735 MZK327728:MZK327735 NJG327728:NJG327735 NTC327728:NTC327735 OCY327728:OCY327735 OMU327728:OMU327735 OWQ327728:OWQ327735 PGM327728:PGM327735 PQI327728:PQI327735 QAE327728:QAE327735 QKA327728:QKA327735 QTW327728:QTW327735 RDS327728:RDS327735 RNO327728:RNO327735 RXK327728:RXK327735 SHG327728:SHG327735 SRC327728:SRC327735 TAY327728:TAY327735 TKU327728:TKU327735 TUQ327728:TUQ327735 UEM327728:UEM327735 UOI327728:UOI327735 UYE327728:UYE327735 VIA327728:VIA327735 VRW327728:VRW327735 WBS327728:WBS327735 WLO327728:WLO327735 WVK327728:WVK327735 B393264:B393271 IY393264:IY393271 SU393264:SU393271 ACQ393264:ACQ393271 AMM393264:AMM393271 AWI393264:AWI393271 BGE393264:BGE393271 BQA393264:BQA393271 BZW393264:BZW393271 CJS393264:CJS393271 CTO393264:CTO393271 DDK393264:DDK393271 DNG393264:DNG393271 DXC393264:DXC393271 EGY393264:EGY393271 EQU393264:EQU393271 FAQ393264:FAQ393271 FKM393264:FKM393271 FUI393264:FUI393271 GEE393264:GEE393271 GOA393264:GOA393271 GXW393264:GXW393271 HHS393264:HHS393271 HRO393264:HRO393271 IBK393264:IBK393271 ILG393264:ILG393271 IVC393264:IVC393271 JEY393264:JEY393271 JOU393264:JOU393271 JYQ393264:JYQ393271 KIM393264:KIM393271 KSI393264:KSI393271 LCE393264:LCE393271 LMA393264:LMA393271 LVW393264:LVW393271 MFS393264:MFS393271 MPO393264:MPO393271 MZK393264:MZK393271 NJG393264:NJG393271 NTC393264:NTC393271 OCY393264:OCY393271 OMU393264:OMU393271 OWQ393264:OWQ393271 PGM393264:PGM393271 PQI393264:PQI393271 QAE393264:QAE393271 QKA393264:QKA393271 QTW393264:QTW393271 RDS393264:RDS393271 RNO393264:RNO393271 RXK393264:RXK393271 SHG393264:SHG393271 SRC393264:SRC393271 TAY393264:TAY393271 TKU393264:TKU393271 TUQ393264:TUQ393271 UEM393264:UEM393271 UOI393264:UOI393271 UYE393264:UYE393271 VIA393264:VIA393271 VRW393264:VRW393271 WBS393264:WBS393271 WLO393264:WLO393271 WVK393264:WVK393271 B458800:B458807 IY458800:IY458807 SU458800:SU458807 ACQ458800:ACQ458807 AMM458800:AMM458807 AWI458800:AWI458807 BGE458800:BGE458807 BQA458800:BQA458807 BZW458800:BZW458807 CJS458800:CJS458807 CTO458800:CTO458807 DDK458800:DDK458807 DNG458800:DNG458807 DXC458800:DXC458807 EGY458800:EGY458807 EQU458800:EQU458807 FAQ458800:FAQ458807 FKM458800:FKM458807 FUI458800:FUI458807 GEE458800:GEE458807 GOA458800:GOA458807 GXW458800:GXW458807 HHS458800:HHS458807 HRO458800:HRO458807 IBK458800:IBK458807 ILG458800:ILG458807 IVC458800:IVC458807 JEY458800:JEY458807 JOU458800:JOU458807 JYQ458800:JYQ458807 KIM458800:KIM458807 KSI458800:KSI458807 LCE458800:LCE458807 LMA458800:LMA458807 LVW458800:LVW458807 MFS458800:MFS458807 MPO458800:MPO458807 MZK458800:MZK458807 NJG458800:NJG458807 NTC458800:NTC458807 OCY458800:OCY458807 OMU458800:OMU458807 OWQ458800:OWQ458807 PGM458800:PGM458807 PQI458800:PQI458807 QAE458800:QAE458807 QKA458800:QKA458807 QTW458800:QTW458807 RDS458800:RDS458807 RNO458800:RNO458807 RXK458800:RXK458807 SHG458800:SHG458807 SRC458800:SRC458807 TAY458800:TAY458807 TKU458800:TKU458807 TUQ458800:TUQ458807 UEM458800:UEM458807 UOI458800:UOI458807 UYE458800:UYE458807 VIA458800:VIA458807 VRW458800:VRW458807 WBS458800:WBS458807 WLO458800:WLO458807 WVK458800:WVK458807 B524336:B524343 IY524336:IY524343 SU524336:SU524343 ACQ524336:ACQ524343 AMM524336:AMM524343 AWI524336:AWI524343 BGE524336:BGE524343 BQA524336:BQA524343 BZW524336:BZW524343 CJS524336:CJS524343 CTO524336:CTO524343 DDK524336:DDK524343 DNG524336:DNG524343 DXC524336:DXC524343 EGY524336:EGY524343 EQU524336:EQU524343 FAQ524336:FAQ524343 FKM524336:FKM524343 FUI524336:FUI524343 GEE524336:GEE524343 GOA524336:GOA524343 GXW524336:GXW524343 HHS524336:HHS524343 HRO524336:HRO524343 IBK524336:IBK524343 ILG524336:ILG524343 IVC524336:IVC524343 JEY524336:JEY524343 JOU524336:JOU524343 JYQ524336:JYQ524343 KIM524336:KIM524343 KSI524336:KSI524343 LCE524336:LCE524343 LMA524336:LMA524343 LVW524336:LVW524343 MFS524336:MFS524343 MPO524336:MPO524343 MZK524336:MZK524343 NJG524336:NJG524343 NTC524336:NTC524343 OCY524336:OCY524343 OMU524336:OMU524343 OWQ524336:OWQ524343 PGM524336:PGM524343 PQI524336:PQI524343 QAE524336:QAE524343 QKA524336:QKA524343 QTW524336:QTW524343 RDS524336:RDS524343 RNO524336:RNO524343 RXK524336:RXK524343 SHG524336:SHG524343 SRC524336:SRC524343 TAY524336:TAY524343 TKU524336:TKU524343 TUQ524336:TUQ524343 UEM524336:UEM524343 UOI524336:UOI524343 UYE524336:UYE524343 VIA524336:VIA524343 VRW524336:VRW524343 WBS524336:WBS524343 WLO524336:WLO524343 WVK524336:WVK524343 B589872:B589879 IY589872:IY589879 SU589872:SU589879 ACQ589872:ACQ589879 AMM589872:AMM589879 AWI589872:AWI589879 BGE589872:BGE589879 BQA589872:BQA589879 BZW589872:BZW589879 CJS589872:CJS589879 CTO589872:CTO589879 DDK589872:DDK589879 DNG589872:DNG589879 DXC589872:DXC589879 EGY589872:EGY589879 EQU589872:EQU589879 FAQ589872:FAQ589879 FKM589872:FKM589879 FUI589872:FUI589879 GEE589872:GEE589879 GOA589872:GOA589879 GXW589872:GXW589879 HHS589872:HHS589879 HRO589872:HRO589879 IBK589872:IBK589879 ILG589872:ILG589879 IVC589872:IVC589879 JEY589872:JEY589879 JOU589872:JOU589879 JYQ589872:JYQ589879 KIM589872:KIM589879 KSI589872:KSI589879 LCE589872:LCE589879 LMA589872:LMA589879 LVW589872:LVW589879 MFS589872:MFS589879 MPO589872:MPO589879 MZK589872:MZK589879 NJG589872:NJG589879 NTC589872:NTC589879 OCY589872:OCY589879 OMU589872:OMU589879 OWQ589872:OWQ589879 PGM589872:PGM589879 PQI589872:PQI589879 QAE589872:QAE589879 QKA589872:QKA589879 QTW589872:QTW589879 RDS589872:RDS589879 RNO589872:RNO589879 RXK589872:RXK589879 SHG589872:SHG589879 SRC589872:SRC589879 TAY589872:TAY589879 TKU589872:TKU589879 TUQ589872:TUQ589879 UEM589872:UEM589879 UOI589872:UOI589879 UYE589872:UYE589879 VIA589872:VIA589879 VRW589872:VRW589879 WBS589872:WBS589879 WLO589872:WLO589879 WVK589872:WVK589879 B655408:B655415 IY655408:IY655415 SU655408:SU655415 ACQ655408:ACQ655415 AMM655408:AMM655415 AWI655408:AWI655415 BGE655408:BGE655415 BQA655408:BQA655415 BZW655408:BZW655415 CJS655408:CJS655415 CTO655408:CTO655415 DDK655408:DDK655415 DNG655408:DNG655415 DXC655408:DXC655415 EGY655408:EGY655415 EQU655408:EQU655415 FAQ655408:FAQ655415 FKM655408:FKM655415 FUI655408:FUI655415 GEE655408:GEE655415 GOA655408:GOA655415 GXW655408:GXW655415 HHS655408:HHS655415 HRO655408:HRO655415 IBK655408:IBK655415 ILG655408:ILG655415 IVC655408:IVC655415 JEY655408:JEY655415 JOU655408:JOU655415 JYQ655408:JYQ655415 KIM655408:KIM655415 KSI655408:KSI655415 LCE655408:LCE655415 LMA655408:LMA655415 LVW655408:LVW655415 MFS655408:MFS655415 MPO655408:MPO655415 MZK655408:MZK655415 NJG655408:NJG655415 NTC655408:NTC655415 OCY655408:OCY655415 OMU655408:OMU655415 OWQ655408:OWQ655415 PGM655408:PGM655415 PQI655408:PQI655415 QAE655408:QAE655415 QKA655408:QKA655415 QTW655408:QTW655415 RDS655408:RDS655415 RNO655408:RNO655415 RXK655408:RXK655415 SHG655408:SHG655415 SRC655408:SRC655415 TAY655408:TAY655415 TKU655408:TKU655415 TUQ655408:TUQ655415 UEM655408:UEM655415 UOI655408:UOI655415 UYE655408:UYE655415 VIA655408:VIA655415 VRW655408:VRW655415 WBS655408:WBS655415 WLO655408:WLO655415 WVK655408:WVK655415 B720944:B720951 IY720944:IY720951 SU720944:SU720951 ACQ720944:ACQ720951 AMM720944:AMM720951 AWI720944:AWI720951 BGE720944:BGE720951 BQA720944:BQA720951 BZW720944:BZW720951 CJS720944:CJS720951 CTO720944:CTO720951 DDK720944:DDK720951 DNG720944:DNG720951 DXC720944:DXC720951 EGY720944:EGY720951 EQU720944:EQU720951 FAQ720944:FAQ720951 FKM720944:FKM720951 FUI720944:FUI720951 GEE720944:GEE720951 GOA720944:GOA720951 GXW720944:GXW720951 HHS720944:HHS720951 HRO720944:HRO720951 IBK720944:IBK720951 ILG720944:ILG720951 IVC720944:IVC720951 JEY720944:JEY720951 JOU720944:JOU720951 JYQ720944:JYQ720951 KIM720944:KIM720951 KSI720944:KSI720951 LCE720944:LCE720951 LMA720944:LMA720951 LVW720944:LVW720951 MFS720944:MFS720951 MPO720944:MPO720951 MZK720944:MZK720951 NJG720944:NJG720951 NTC720944:NTC720951 OCY720944:OCY720951 OMU720944:OMU720951 OWQ720944:OWQ720951 PGM720944:PGM720951 PQI720944:PQI720951 QAE720944:QAE720951 QKA720944:QKA720951 QTW720944:QTW720951 RDS720944:RDS720951 RNO720944:RNO720951 RXK720944:RXK720951 SHG720944:SHG720951 SRC720944:SRC720951 TAY720944:TAY720951 TKU720944:TKU720951 TUQ720944:TUQ720951 UEM720944:UEM720951 UOI720944:UOI720951 UYE720944:UYE720951 VIA720944:VIA720951 VRW720944:VRW720951 WBS720944:WBS720951 WLO720944:WLO720951 WVK720944:WVK720951 B786480:B786487 IY786480:IY786487 SU786480:SU786487 ACQ786480:ACQ786487 AMM786480:AMM786487 AWI786480:AWI786487 BGE786480:BGE786487 BQA786480:BQA786487 BZW786480:BZW786487 CJS786480:CJS786487 CTO786480:CTO786487 DDK786480:DDK786487 DNG786480:DNG786487 DXC786480:DXC786487 EGY786480:EGY786487 EQU786480:EQU786487 FAQ786480:FAQ786487 FKM786480:FKM786487 FUI786480:FUI786487 GEE786480:GEE786487 GOA786480:GOA786487 GXW786480:GXW786487 HHS786480:HHS786487 HRO786480:HRO786487 IBK786480:IBK786487 ILG786480:ILG786487 IVC786480:IVC786487 JEY786480:JEY786487 JOU786480:JOU786487 JYQ786480:JYQ786487 KIM786480:KIM786487 KSI786480:KSI786487 LCE786480:LCE786487 LMA786480:LMA786487 LVW786480:LVW786487 MFS786480:MFS786487 MPO786480:MPO786487 MZK786480:MZK786487 NJG786480:NJG786487 NTC786480:NTC786487 OCY786480:OCY786487 OMU786480:OMU786487 OWQ786480:OWQ786487 PGM786480:PGM786487 PQI786480:PQI786487 QAE786480:QAE786487 QKA786480:QKA786487 QTW786480:QTW786487 RDS786480:RDS786487 RNO786480:RNO786487 RXK786480:RXK786487 SHG786480:SHG786487 SRC786480:SRC786487 TAY786480:TAY786487 TKU786480:TKU786487 TUQ786480:TUQ786487 UEM786480:UEM786487 UOI786480:UOI786487 UYE786480:UYE786487 VIA786480:VIA786487 VRW786480:VRW786487 WBS786480:WBS786487 WLO786480:WLO786487 WVK786480:WVK786487 B852016:B852023 IY852016:IY852023 SU852016:SU852023 ACQ852016:ACQ852023 AMM852016:AMM852023 AWI852016:AWI852023 BGE852016:BGE852023 BQA852016:BQA852023 BZW852016:BZW852023 CJS852016:CJS852023 CTO852016:CTO852023 DDK852016:DDK852023 DNG852016:DNG852023 DXC852016:DXC852023 EGY852016:EGY852023 EQU852016:EQU852023 FAQ852016:FAQ852023 FKM852016:FKM852023 FUI852016:FUI852023 GEE852016:GEE852023 GOA852016:GOA852023 GXW852016:GXW852023 HHS852016:HHS852023 HRO852016:HRO852023 IBK852016:IBK852023 ILG852016:ILG852023 IVC852016:IVC852023 JEY852016:JEY852023 JOU852016:JOU852023 JYQ852016:JYQ852023 KIM852016:KIM852023 KSI852016:KSI852023 LCE852016:LCE852023 LMA852016:LMA852023 LVW852016:LVW852023 MFS852016:MFS852023 MPO852016:MPO852023 MZK852016:MZK852023 NJG852016:NJG852023 NTC852016:NTC852023 OCY852016:OCY852023 OMU852016:OMU852023 OWQ852016:OWQ852023 PGM852016:PGM852023 PQI852016:PQI852023 QAE852016:QAE852023 QKA852016:QKA852023 QTW852016:QTW852023 RDS852016:RDS852023 RNO852016:RNO852023 RXK852016:RXK852023 SHG852016:SHG852023 SRC852016:SRC852023 TAY852016:TAY852023 TKU852016:TKU852023 TUQ852016:TUQ852023 UEM852016:UEM852023 UOI852016:UOI852023 UYE852016:UYE852023 VIA852016:VIA852023 VRW852016:VRW852023 WBS852016:WBS852023 WLO852016:WLO852023 WVK852016:WVK852023 B917552:B917559 IY917552:IY917559 SU917552:SU917559 ACQ917552:ACQ917559 AMM917552:AMM917559 AWI917552:AWI917559 BGE917552:BGE917559 BQA917552:BQA917559 BZW917552:BZW917559 CJS917552:CJS917559 CTO917552:CTO917559 DDK917552:DDK917559 DNG917552:DNG917559 DXC917552:DXC917559 EGY917552:EGY917559 EQU917552:EQU917559 FAQ917552:FAQ917559 FKM917552:FKM917559 FUI917552:FUI917559 GEE917552:GEE917559 GOA917552:GOA917559 GXW917552:GXW917559 HHS917552:HHS917559 HRO917552:HRO917559 IBK917552:IBK917559 ILG917552:ILG917559 IVC917552:IVC917559 JEY917552:JEY917559 JOU917552:JOU917559 JYQ917552:JYQ917559 KIM917552:KIM917559 KSI917552:KSI917559 LCE917552:LCE917559 LMA917552:LMA917559 LVW917552:LVW917559 MFS917552:MFS917559 MPO917552:MPO917559 MZK917552:MZK917559 NJG917552:NJG917559 NTC917552:NTC917559 OCY917552:OCY917559 OMU917552:OMU917559 OWQ917552:OWQ917559 PGM917552:PGM917559 PQI917552:PQI917559 QAE917552:QAE917559 QKA917552:QKA917559 QTW917552:QTW917559 RDS917552:RDS917559 RNO917552:RNO917559 RXK917552:RXK917559 SHG917552:SHG917559 SRC917552:SRC917559 TAY917552:TAY917559 TKU917552:TKU917559 TUQ917552:TUQ917559 UEM917552:UEM917559 UOI917552:UOI917559 UYE917552:UYE917559 VIA917552:VIA917559 VRW917552:VRW917559 WBS917552:WBS917559 WLO917552:WLO917559 WVK917552:WVK917559 B983088:B983095 IY983088:IY983095 SU983088:SU983095 ACQ983088:ACQ983095 AMM983088:AMM983095 AWI983088:AWI983095 BGE983088:BGE983095 BQA983088:BQA983095 BZW983088:BZW983095 CJS983088:CJS983095 CTO983088:CTO983095 DDK983088:DDK983095 DNG983088:DNG983095 DXC983088:DXC983095 EGY983088:EGY983095 EQU983088:EQU983095 FAQ983088:FAQ983095 FKM983088:FKM983095 FUI983088:FUI983095 GEE983088:GEE983095 GOA983088:GOA983095 GXW983088:GXW983095 HHS983088:HHS983095 HRO983088:HRO983095 IBK983088:IBK983095 ILG983088:ILG983095 IVC983088:IVC983095 JEY983088:JEY983095 JOU983088:JOU983095 JYQ983088:JYQ983095 KIM983088:KIM983095 KSI983088:KSI983095 LCE983088:LCE983095 LMA983088:LMA983095 LVW983088:LVW983095 MFS983088:MFS983095 MPO983088:MPO983095 MZK983088:MZK983095 NJG983088:NJG983095 NTC983088:NTC983095 OCY983088:OCY983095 OMU983088:OMU983095 OWQ983088:OWQ983095 PGM983088:PGM983095 PQI983088:PQI983095 QAE983088:QAE983095 QKA983088:QKA983095 QTW983088:QTW983095 RDS983088:RDS983095 RNO983088:RNO983095 RXK983088:RXK983095 SHG983088:SHG983095 SRC983088:SRC983095 TAY983088:TAY983095 TKU983088:TKU983095 TUQ983088:TUQ983095 UEM983088:UEM983095 UOI983088:UOI983095 UYE983088:UYE983095 VIA983088:VIA983095 VRW983088:VRW983095 WBS983088:WBS983095 WLO983088:WLO983095 B48" xr:uid="{00000000-0002-0000-0900-000000000000}">
      <formula1>Valore</formula1>
    </dataValidation>
    <dataValidation type="list" allowBlank="1" showInputMessage="1" showErrorMessage="1" sqref="WVJ983088:WVJ983095 IX48:IX55 ST48:ST55 ACP48:ACP55 AML48:AML55 AWH48:AWH55 BGD48:BGD55 BPZ48:BPZ55 BZV48:BZV55 CJR48:CJR55 CTN48:CTN55 DDJ48:DDJ55 DNF48:DNF55 DXB48:DXB55 EGX48:EGX55 EQT48:EQT55 FAP48:FAP55 FKL48:FKL55 FUH48:FUH55 GED48:GED55 GNZ48:GNZ55 GXV48:GXV55 HHR48:HHR55 HRN48:HRN55 IBJ48:IBJ55 ILF48:ILF55 IVB48:IVB55 JEX48:JEX55 JOT48:JOT55 JYP48:JYP55 KIL48:KIL55 KSH48:KSH55 LCD48:LCD55 LLZ48:LLZ55 LVV48:LVV55 MFR48:MFR55 MPN48:MPN55 MZJ48:MZJ55 NJF48:NJF55 NTB48:NTB55 OCX48:OCX55 OMT48:OMT55 OWP48:OWP55 PGL48:PGL55 PQH48:PQH55 QAD48:QAD55 QJZ48:QJZ55 QTV48:QTV55 RDR48:RDR55 RNN48:RNN55 RXJ48:RXJ55 SHF48:SHF55 SRB48:SRB55 TAX48:TAX55 TKT48:TKT55 TUP48:TUP55 UEL48:UEL55 UOH48:UOH55 UYD48:UYD55 VHZ48:VHZ55 VRV48:VRV55 WBR48:WBR55 WLN48:WLN55 WVJ48:WVJ55 A65584:A65591 IX65584:IX65591 ST65584:ST65591 ACP65584:ACP65591 AML65584:AML65591 AWH65584:AWH65591 BGD65584:BGD65591 BPZ65584:BPZ65591 BZV65584:BZV65591 CJR65584:CJR65591 CTN65584:CTN65591 DDJ65584:DDJ65591 DNF65584:DNF65591 DXB65584:DXB65591 EGX65584:EGX65591 EQT65584:EQT65591 FAP65584:FAP65591 FKL65584:FKL65591 FUH65584:FUH65591 GED65584:GED65591 GNZ65584:GNZ65591 GXV65584:GXV65591 HHR65584:HHR65591 HRN65584:HRN65591 IBJ65584:IBJ65591 ILF65584:ILF65591 IVB65584:IVB65591 JEX65584:JEX65591 JOT65584:JOT65591 JYP65584:JYP65591 KIL65584:KIL65591 KSH65584:KSH65591 LCD65584:LCD65591 LLZ65584:LLZ65591 LVV65584:LVV65591 MFR65584:MFR65591 MPN65584:MPN65591 MZJ65584:MZJ65591 NJF65584:NJF65591 NTB65584:NTB65591 OCX65584:OCX65591 OMT65584:OMT65591 OWP65584:OWP65591 PGL65584:PGL65591 PQH65584:PQH65591 QAD65584:QAD65591 QJZ65584:QJZ65591 QTV65584:QTV65591 RDR65584:RDR65591 RNN65584:RNN65591 RXJ65584:RXJ65591 SHF65584:SHF65591 SRB65584:SRB65591 TAX65584:TAX65591 TKT65584:TKT65591 TUP65584:TUP65591 UEL65584:UEL65591 UOH65584:UOH65591 UYD65584:UYD65591 VHZ65584:VHZ65591 VRV65584:VRV65591 WBR65584:WBR65591 WLN65584:WLN65591 WVJ65584:WVJ65591 A131120:A131127 IX131120:IX131127 ST131120:ST131127 ACP131120:ACP131127 AML131120:AML131127 AWH131120:AWH131127 BGD131120:BGD131127 BPZ131120:BPZ131127 BZV131120:BZV131127 CJR131120:CJR131127 CTN131120:CTN131127 DDJ131120:DDJ131127 DNF131120:DNF131127 DXB131120:DXB131127 EGX131120:EGX131127 EQT131120:EQT131127 FAP131120:FAP131127 FKL131120:FKL131127 FUH131120:FUH131127 GED131120:GED131127 GNZ131120:GNZ131127 GXV131120:GXV131127 HHR131120:HHR131127 HRN131120:HRN131127 IBJ131120:IBJ131127 ILF131120:ILF131127 IVB131120:IVB131127 JEX131120:JEX131127 JOT131120:JOT131127 JYP131120:JYP131127 KIL131120:KIL131127 KSH131120:KSH131127 LCD131120:LCD131127 LLZ131120:LLZ131127 LVV131120:LVV131127 MFR131120:MFR131127 MPN131120:MPN131127 MZJ131120:MZJ131127 NJF131120:NJF131127 NTB131120:NTB131127 OCX131120:OCX131127 OMT131120:OMT131127 OWP131120:OWP131127 PGL131120:PGL131127 PQH131120:PQH131127 QAD131120:QAD131127 QJZ131120:QJZ131127 QTV131120:QTV131127 RDR131120:RDR131127 RNN131120:RNN131127 RXJ131120:RXJ131127 SHF131120:SHF131127 SRB131120:SRB131127 TAX131120:TAX131127 TKT131120:TKT131127 TUP131120:TUP131127 UEL131120:UEL131127 UOH131120:UOH131127 UYD131120:UYD131127 VHZ131120:VHZ131127 VRV131120:VRV131127 WBR131120:WBR131127 WLN131120:WLN131127 WVJ131120:WVJ131127 A196656:A196663 IX196656:IX196663 ST196656:ST196663 ACP196656:ACP196663 AML196656:AML196663 AWH196656:AWH196663 BGD196656:BGD196663 BPZ196656:BPZ196663 BZV196656:BZV196663 CJR196656:CJR196663 CTN196656:CTN196663 DDJ196656:DDJ196663 DNF196656:DNF196663 DXB196656:DXB196663 EGX196656:EGX196663 EQT196656:EQT196663 FAP196656:FAP196663 FKL196656:FKL196663 FUH196656:FUH196663 GED196656:GED196663 GNZ196656:GNZ196663 GXV196656:GXV196663 HHR196656:HHR196663 HRN196656:HRN196663 IBJ196656:IBJ196663 ILF196656:ILF196663 IVB196656:IVB196663 JEX196656:JEX196663 JOT196656:JOT196663 JYP196656:JYP196663 KIL196656:KIL196663 KSH196656:KSH196663 LCD196656:LCD196663 LLZ196656:LLZ196663 LVV196656:LVV196663 MFR196656:MFR196663 MPN196656:MPN196663 MZJ196656:MZJ196663 NJF196656:NJF196663 NTB196656:NTB196663 OCX196656:OCX196663 OMT196656:OMT196663 OWP196656:OWP196663 PGL196656:PGL196663 PQH196656:PQH196663 QAD196656:QAD196663 QJZ196656:QJZ196663 QTV196656:QTV196663 RDR196656:RDR196663 RNN196656:RNN196663 RXJ196656:RXJ196663 SHF196656:SHF196663 SRB196656:SRB196663 TAX196656:TAX196663 TKT196656:TKT196663 TUP196656:TUP196663 UEL196656:UEL196663 UOH196656:UOH196663 UYD196656:UYD196663 VHZ196656:VHZ196663 VRV196656:VRV196663 WBR196656:WBR196663 WLN196656:WLN196663 WVJ196656:WVJ196663 A262192:A262199 IX262192:IX262199 ST262192:ST262199 ACP262192:ACP262199 AML262192:AML262199 AWH262192:AWH262199 BGD262192:BGD262199 BPZ262192:BPZ262199 BZV262192:BZV262199 CJR262192:CJR262199 CTN262192:CTN262199 DDJ262192:DDJ262199 DNF262192:DNF262199 DXB262192:DXB262199 EGX262192:EGX262199 EQT262192:EQT262199 FAP262192:FAP262199 FKL262192:FKL262199 FUH262192:FUH262199 GED262192:GED262199 GNZ262192:GNZ262199 GXV262192:GXV262199 HHR262192:HHR262199 HRN262192:HRN262199 IBJ262192:IBJ262199 ILF262192:ILF262199 IVB262192:IVB262199 JEX262192:JEX262199 JOT262192:JOT262199 JYP262192:JYP262199 KIL262192:KIL262199 KSH262192:KSH262199 LCD262192:LCD262199 LLZ262192:LLZ262199 LVV262192:LVV262199 MFR262192:MFR262199 MPN262192:MPN262199 MZJ262192:MZJ262199 NJF262192:NJF262199 NTB262192:NTB262199 OCX262192:OCX262199 OMT262192:OMT262199 OWP262192:OWP262199 PGL262192:PGL262199 PQH262192:PQH262199 QAD262192:QAD262199 QJZ262192:QJZ262199 QTV262192:QTV262199 RDR262192:RDR262199 RNN262192:RNN262199 RXJ262192:RXJ262199 SHF262192:SHF262199 SRB262192:SRB262199 TAX262192:TAX262199 TKT262192:TKT262199 TUP262192:TUP262199 UEL262192:UEL262199 UOH262192:UOH262199 UYD262192:UYD262199 VHZ262192:VHZ262199 VRV262192:VRV262199 WBR262192:WBR262199 WLN262192:WLN262199 WVJ262192:WVJ262199 A327728:A327735 IX327728:IX327735 ST327728:ST327735 ACP327728:ACP327735 AML327728:AML327735 AWH327728:AWH327735 BGD327728:BGD327735 BPZ327728:BPZ327735 BZV327728:BZV327735 CJR327728:CJR327735 CTN327728:CTN327735 DDJ327728:DDJ327735 DNF327728:DNF327735 DXB327728:DXB327735 EGX327728:EGX327735 EQT327728:EQT327735 FAP327728:FAP327735 FKL327728:FKL327735 FUH327728:FUH327735 GED327728:GED327735 GNZ327728:GNZ327735 GXV327728:GXV327735 HHR327728:HHR327735 HRN327728:HRN327735 IBJ327728:IBJ327735 ILF327728:ILF327735 IVB327728:IVB327735 JEX327728:JEX327735 JOT327728:JOT327735 JYP327728:JYP327735 KIL327728:KIL327735 KSH327728:KSH327735 LCD327728:LCD327735 LLZ327728:LLZ327735 LVV327728:LVV327735 MFR327728:MFR327735 MPN327728:MPN327735 MZJ327728:MZJ327735 NJF327728:NJF327735 NTB327728:NTB327735 OCX327728:OCX327735 OMT327728:OMT327735 OWP327728:OWP327735 PGL327728:PGL327735 PQH327728:PQH327735 QAD327728:QAD327735 QJZ327728:QJZ327735 QTV327728:QTV327735 RDR327728:RDR327735 RNN327728:RNN327735 RXJ327728:RXJ327735 SHF327728:SHF327735 SRB327728:SRB327735 TAX327728:TAX327735 TKT327728:TKT327735 TUP327728:TUP327735 UEL327728:UEL327735 UOH327728:UOH327735 UYD327728:UYD327735 VHZ327728:VHZ327735 VRV327728:VRV327735 WBR327728:WBR327735 WLN327728:WLN327735 WVJ327728:WVJ327735 A393264:A393271 IX393264:IX393271 ST393264:ST393271 ACP393264:ACP393271 AML393264:AML393271 AWH393264:AWH393271 BGD393264:BGD393271 BPZ393264:BPZ393271 BZV393264:BZV393271 CJR393264:CJR393271 CTN393264:CTN393271 DDJ393264:DDJ393271 DNF393264:DNF393271 DXB393264:DXB393271 EGX393264:EGX393271 EQT393264:EQT393271 FAP393264:FAP393271 FKL393264:FKL393271 FUH393264:FUH393271 GED393264:GED393271 GNZ393264:GNZ393271 GXV393264:GXV393271 HHR393264:HHR393271 HRN393264:HRN393271 IBJ393264:IBJ393271 ILF393264:ILF393271 IVB393264:IVB393271 JEX393264:JEX393271 JOT393264:JOT393271 JYP393264:JYP393271 KIL393264:KIL393271 KSH393264:KSH393271 LCD393264:LCD393271 LLZ393264:LLZ393271 LVV393264:LVV393271 MFR393264:MFR393271 MPN393264:MPN393271 MZJ393264:MZJ393271 NJF393264:NJF393271 NTB393264:NTB393271 OCX393264:OCX393271 OMT393264:OMT393271 OWP393264:OWP393271 PGL393264:PGL393271 PQH393264:PQH393271 QAD393264:QAD393271 QJZ393264:QJZ393271 QTV393264:QTV393271 RDR393264:RDR393271 RNN393264:RNN393271 RXJ393264:RXJ393271 SHF393264:SHF393271 SRB393264:SRB393271 TAX393264:TAX393271 TKT393264:TKT393271 TUP393264:TUP393271 UEL393264:UEL393271 UOH393264:UOH393271 UYD393264:UYD393271 VHZ393264:VHZ393271 VRV393264:VRV393271 WBR393264:WBR393271 WLN393264:WLN393271 WVJ393264:WVJ393271 A458800:A458807 IX458800:IX458807 ST458800:ST458807 ACP458800:ACP458807 AML458800:AML458807 AWH458800:AWH458807 BGD458800:BGD458807 BPZ458800:BPZ458807 BZV458800:BZV458807 CJR458800:CJR458807 CTN458800:CTN458807 DDJ458800:DDJ458807 DNF458800:DNF458807 DXB458800:DXB458807 EGX458800:EGX458807 EQT458800:EQT458807 FAP458800:FAP458807 FKL458800:FKL458807 FUH458800:FUH458807 GED458800:GED458807 GNZ458800:GNZ458807 GXV458800:GXV458807 HHR458800:HHR458807 HRN458800:HRN458807 IBJ458800:IBJ458807 ILF458800:ILF458807 IVB458800:IVB458807 JEX458800:JEX458807 JOT458800:JOT458807 JYP458800:JYP458807 KIL458800:KIL458807 KSH458800:KSH458807 LCD458800:LCD458807 LLZ458800:LLZ458807 LVV458800:LVV458807 MFR458800:MFR458807 MPN458800:MPN458807 MZJ458800:MZJ458807 NJF458800:NJF458807 NTB458800:NTB458807 OCX458800:OCX458807 OMT458800:OMT458807 OWP458800:OWP458807 PGL458800:PGL458807 PQH458800:PQH458807 QAD458800:QAD458807 QJZ458800:QJZ458807 QTV458800:QTV458807 RDR458800:RDR458807 RNN458800:RNN458807 RXJ458800:RXJ458807 SHF458800:SHF458807 SRB458800:SRB458807 TAX458800:TAX458807 TKT458800:TKT458807 TUP458800:TUP458807 UEL458800:UEL458807 UOH458800:UOH458807 UYD458800:UYD458807 VHZ458800:VHZ458807 VRV458800:VRV458807 WBR458800:WBR458807 WLN458800:WLN458807 WVJ458800:WVJ458807 A524336:A524343 IX524336:IX524343 ST524336:ST524343 ACP524336:ACP524343 AML524336:AML524343 AWH524336:AWH524343 BGD524336:BGD524343 BPZ524336:BPZ524343 BZV524336:BZV524343 CJR524336:CJR524343 CTN524336:CTN524343 DDJ524336:DDJ524343 DNF524336:DNF524343 DXB524336:DXB524343 EGX524336:EGX524343 EQT524336:EQT524343 FAP524336:FAP524343 FKL524336:FKL524343 FUH524336:FUH524343 GED524336:GED524343 GNZ524336:GNZ524343 GXV524336:GXV524343 HHR524336:HHR524343 HRN524336:HRN524343 IBJ524336:IBJ524343 ILF524336:ILF524343 IVB524336:IVB524343 JEX524336:JEX524343 JOT524336:JOT524343 JYP524336:JYP524343 KIL524336:KIL524343 KSH524336:KSH524343 LCD524336:LCD524343 LLZ524336:LLZ524343 LVV524336:LVV524343 MFR524336:MFR524343 MPN524336:MPN524343 MZJ524336:MZJ524343 NJF524336:NJF524343 NTB524336:NTB524343 OCX524336:OCX524343 OMT524336:OMT524343 OWP524336:OWP524343 PGL524336:PGL524343 PQH524336:PQH524343 QAD524336:QAD524343 QJZ524336:QJZ524343 QTV524336:QTV524343 RDR524336:RDR524343 RNN524336:RNN524343 RXJ524336:RXJ524343 SHF524336:SHF524343 SRB524336:SRB524343 TAX524336:TAX524343 TKT524336:TKT524343 TUP524336:TUP524343 UEL524336:UEL524343 UOH524336:UOH524343 UYD524336:UYD524343 VHZ524336:VHZ524343 VRV524336:VRV524343 WBR524336:WBR524343 WLN524336:WLN524343 WVJ524336:WVJ524343 A589872:A589879 IX589872:IX589879 ST589872:ST589879 ACP589872:ACP589879 AML589872:AML589879 AWH589872:AWH589879 BGD589872:BGD589879 BPZ589872:BPZ589879 BZV589872:BZV589879 CJR589872:CJR589879 CTN589872:CTN589879 DDJ589872:DDJ589879 DNF589872:DNF589879 DXB589872:DXB589879 EGX589872:EGX589879 EQT589872:EQT589879 FAP589872:FAP589879 FKL589872:FKL589879 FUH589872:FUH589879 GED589872:GED589879 GNZ589872:GNZ589879 GXV589872:GXV589879 HHR589872:HHR589879 HRN589872:HRN589879 IBJ589872:IBJ589879 ILF589872:ILF589879 IVB589872:IVB589879 JEX589872:JEX589879 JOT589872:JOT589879 JYP589872:JYP589879 KIL589872:KIL589879 KSH589872:KSH589879 LCD589872:LCD589879 LLZ589872:LLZ589879 LVV589872:LVV589879 MFR589872:MFR589879 MPN589872:MPN589879 MZJ589872:MZJ589879 NJF589872:NJF589879 NTB589872:NTB589879 OCX589872:OCX589879 OMT589872:OMT589879 OWP589872:OWP589879 PGL589872:PGL589879 PQH589872:PQH589879 QAD589872:QAD589879 QJZ589872:QJZ589879 QTV589872:QTV589879 RDR589872:RDR589879 RNN589872:RNN589879 RXJ589872:RXJ589879 SHF589872:SHF589879 SRB589872:SRB589879 TAX589872:TAX589879 TKT589872:TKT589879 TUP589872:TUP589879 UEL589872:UEL589879 UOH589872:UOH589879 UYD589872:UYD589879 VHZ589872:VHZ589879 VRV589872:VRV589879 WBR589872:WBR589879 WLN589872:WLN589879 WVJ589872:WVJ589879 A655408:A655415 IX655408:IX655415 ST655408:ST655415 ACP655408:ACP655415 AML655408:AML655415 AWH655408:AWH655415 BGD655408:BGD655415 BPZ655408:BPZ655415 BZV655408:BZV655415 CJR655408:CJR655415 CTN655408:CTN655415 DDJ655408:DDJ655415 DNF655408:DNF655415 DXB655408:DXB655415 EGX655408:EGX655415 EQT655408:EQT655415 FAP655408:FAP655415 FKL655408:FKL655415 FUH655408:FUH655415 GED655408:GED655415 GNZ655408:GNZ655415 GXV655408:GXV655415 HHR655408:HHR655415 HRN655408:HRN655415 IBJ655408:IBJ655415 ILF655408:ILF655415 IVB655408:IVB655415 JEX655408:JEX655415 JOT655408:JOT655415 JYP655408:JYP655415 KIL655408:KIL655415 KSH655408:KSH655415 LCD655408:LCD655415 LLZ655408:LLZ655415 LVV655408:LVV655415 MFR655408:MFR655415 MPN655408:MPN655415 MZJ655408:MZJ655415 NJF655408:NJF655415 NTB655408:NTB655415 OCX655408:OCX655415 OMT655408:OMT655415 OWP655408:OWP655415 PGL655408:PGL655415 PQH655408:PQH655415 QAD655408:QAD655415 QJZ655408:QJZ655415 QTV655408:QTV655415 RDR655408:RDR655415 RNN655408:RNN655415 RXJ655408:RXJ655415 SHF655408:SHF655415 SRB655408:SRB655415 TAX655408:TAX655415 TKT655408:TKT655415 TUP655408:TUP655415 UEL655408:UEL655415 UOH655408:UOH655415 UYD655408:UYD655415 VHZ655408:VHZ655415 VRV655408:VRV655415 WBR655408:WBR655415 WLN655408:WLN655415 WVJ655408:WVJ655415 A720944:A720951 IX720944:IX720951 ST720944:ST720951 ACP720944:ACP720951 AML720944:AML720951 AWH720944:AWH720951 BGD720944:BGD720951 BPZ720944:BPZ720951 BZV720944:BZV720951 CJR720944:CJR720951 CTN720944:CTN720951 DDJ720944:DDJ720951 DNF720944:DNF720951 DXB720944:DXB720951 EGX720944:EGX720951 EQT720944:EQT720951 FAP720944:FAP720951 FKL720944:FKL720951 FUH720944:FUH720951 GED720944:GED720951 GNZ720944:GNZ720951 GXV720944:GXV720951 HHR720944:HHR720951 HRN720944:HRN720951 IBJ720944:IBJ720951 ILF720944:ILF720951 IVB720944:IVB720951 JEX720944:JEX720951 JOT720944:JOT720951 JYP720944:JYP720951 KIL720944:KIL720951 KSH720944:KSH720951 LCD720944:LCD720951 LLZ720944:LLZ720951 LVV720944:LVV720951 MFR720944:MFR720951 MPN720944:MPN720951 MZJ720944:MZJ720951 NJF720944:NJF720951 NTB720944:NTB720951 OCX720944:OCX720951 OMT720944:OMT720951 OWP720944:OWP720951 PGL720944:PGL720951 PQH720944:PQH720951 QAD720944:QAD720951 QJZ720944:QJZ720951 QTV720944:QTV720951 RDR720944:RDR720951 RNN720944:RNN720951 RXJ720944:RXJ720951 SHF720944:SHF720951 SRB720944:SRB720951 TAX720944:TAX720951 TKT720944:TKT720951 TUP720944:TUP720951 UEL720944:UEL720951 UOH720944:UOH720951 UYD720944:UYD720951 VHZ720944:VHZ720951 VRV720944:VRV720951 WBR720944:WBR720951 WLN720944:WLN720951 WVJ720944:WVJ720951 A786480:A786487 IX786480:IX786487 ST786480:ST786487 ACP786480:ACP786487 AML786480:AML786487 AWH786480:AWH786487 BGD786480:BGD786487 BPZ786480:BPZ786487 BZV786480:BZV786487 CJR786480:CJR786487 CTN786480:CTN786487 DDJ786480:DDJ786487 DNF786480:DNF786487 DXB786480:DXB786487 EGX786480:EGX786487 EQT786480:EQT786487 FAP786480:FAP786487 FKL786480:FKL786487 FUH786480:FUH786487 GED786480:GED786487 GNZ786480:GNZ786487 GXV786480:GXV786487 HHR786480:HHR786487 HRN786480:HRN786487 IBJ786480:IBJ786487 ILF786480:ILF786487 IVB786480:IVB786487 JEX786480:JEX786487 JOT786480:JOT786487 JYP786480:JYP786487 KIL786480:KIL786487 KSH786480:KSH786487 LCD786480:LCD786487 LLZ786480:LLZ786487 LVV786480:LVV786487 MFR786480:MFR786487 MPN786480:MPN786487 MZJ786480:MZJ786487 NJF786480:NJF786487 NTB786480:NTB786487 OCX786480:OCX786487 OMT786480:OMT786487 OWP786480:OWP786487 PGL786480:PGL786487 PQH786480:PQH786487 QAD786480:QAD786487 QJZ786480:QJZ786487 QTV786480:QTV786487 RDR786480:RDR786487 RNN786480:RNN786487 RXJ786480:RXJ786487 SHF786480:SHF786487 SRB786480:SRB786487 TAX786480:TAX786487 TKT786480:TKT786487 TUP786480:TUP786487 UEL786480:UEL786487 UOH786480:UOH786487 UYD786480:UYD786487 VHZ786480:VHZ786487 VRV786480:VRV786487 WBR786480:WBR786487 WLN786480:WLN786487 WVJ786480:WVJ786487 A852016:A852023 IX852016:IX852023 ST852016:ST852023 ACP852016:ACP852023 AML852016:AML852023 AWH852016:AWH852023 BGD852016:BGD852023 BPZ852016:BPZ852023 BZV852016:BZV852023 CJR852016:CJR852023 CTN852016:CTN852023 DDJ852016:DDJ852023 DNF852016:DNF852023 DXB852016:DXB852023 EGX852016:EGX852023 EQT852016:EQT852023 FAP852016:FAP852023 FKL852016:FKL852023 FUH852016:FUH852023 GED852016:GED852023 GNZ852016:GNZ852023 GXV852016:GXV852023 HHR852016:HHR852023 HRN852016:HRN852023 IBJ852016:IBJ852023 ILF852016:ILF852023 IVB852016:IVB852023 JEX852016:JEX852023 JOT852016:JOT852023 JYP852016:JYP852023 KIL852016:KIL852023 KSH852016:KSH852023 LCD852016:LCD852023 LLZ852016:LLZ852023 LVV852016:LVV852023 MFR852016:MFR852023 MPN852016:MPN852023 MZJ852016:MZJ852023 NJF852016:NJF852023 NTB852016:NTB852023 OCX852016:OCX852023 OMT852016:OMT852023 OWP852016:OWP852023 PGL852016:PGL852023 PQH852016:PQH852023 QAD852016:QAD852023 QJZ852016:QJZ852023 QTV852016:QTV852023 RDR852016:RDR852023 RNN852016:RNN852023 RXJ852016:RXJ852023 SHF852016:SHF852023 SRB852016:SRB852023 TAX852016:TAX852023 TKT852016:TKT852023 TUP852016:TUP852023 UEL852016:UEL852023 UOH852016:UOH852023 UYD852016:UYD852023 VHZ852016:VHZ852023 VRV852016:VRV852023 WBR852016:WBR852023 WLN852016:WLN852023 WVJ852016:WVJ852023 A917552:A917559 IX917552:IX917559 ST917552:ST917559 ACP917552:ACP917559 AML917552:AML917559 AWH917552:AWH917559 BGD917552:BGD917559 BPZ917552:BPZ917559 BZV917552:BZV917559 CJR917552:CJR917559 CTN917552:CTN917559 DDJ917552:DDJ917559 DNF917552:DNF917559 DXB917552:DXB917559 EGX917552:EGX917559 EQT917552:EQT917559 FAP917552:FAP917559 FKL917552:FKL917559 FUH917552:FUH917559 GED917552:GED917559 GNZ917552:GNZ917559 GXV917552:GXV917559 HHR917552:HHR917559 HRN917552:HRN917559 IBJ917552:IBJ917559 ILF917552:ILF917559 IVB917552:IVB917559 JEX917552:JEX917559 JOT917552:JOT917559 JYP917552:JYP917559 KIL917552:KIL917559 KSH917552:KSH917559 LCD917552:LCD917559 LLZ917552:LLZ917559 LVV917552:LVV917559 MFR917552:MFR917559 MPN917552:MPN917559 MZJ917552:MZJ917559 NJF917552:NJF917559 NTB917552:NTB917559 OCX917552:OCX917559 OMT917552:OMT917559 OWP917552:OWP917559 PGL917552:PGL917559 PQH917552:PQH917559 QAD917552:QAD917559 QJZ917552:QJZ917559 QTV917552:QTV917559 RDR917552:RDR917559 RNN917552:RNN917559 RXJ917552:RXJ917559 SHF917552:SHF917559 SRB917552:SRB917559 TAX917552:TAX917559 TKT917552:TKT917559 TUP917552:TUP917559 UEL917552:UEL917559 UOH917552:UOH917559 UYD917552:UYD917559 VHZ917552:VHZ917559 VRV917552:VRV917559 WBR917552:WBR917559 WLN917552:WLN917559 WVJ917552:WVJ917559 A983088:A983095 IX983088:IX983095 ST983088:ST983095 ACP983088:ACP983095 AML983088:AML983095 AWH983088:AWH983095 BGD983088:BGD983095 BPZ983088:BPZ983095 BZV983088:BZV983095 CJR983088:CJR983095 CTN983088:CTN983095 DDJ983088:DDJ983095 DNF983088:DNF983095 DXB983088:DXB983095 EGX983088:EGX983095 EQT983088:EQT983095 FAP983088:FAP983095 FKL983088:FKL983095 FUH983088:FUH983095 GED983088:GED983095 GNZ983088:GNZ983095 GXV983088:GXV983095 HHR983088:HHR983095 HRN983088:HRN983095 IBJ983088:IBJ983095 ILF983088:ILF983095 IVB983088:IVB983095 JEX983088:JEX983095 JOT983088:JOT983095 JYP983088:JYP983095 KIL983088:KIL983095 KSH983088:KSH983095 LCD983088:LCD983095 LLZ983088:LLZ983095 LVV983088:LVV983095 MFR983088:MFR983095 MPN983088:MPN983095 MZJ983088:MZJ983095 NJF983088:NJF983095 NTB983088:NTB983095 OCX983088:OCX983095 OMT983088:OMT983095 OWP983088:OWP983095 PGL983088:PGL983095 PQH983088:PQH983095 QAD983088:QAD983095 QJZ983088:QJZ983095 QTV983088:QTV983095 RDR983088:RDR983095 RNN983088:RNN983095 RXJ983088:RXJ983095 SHF983088:SHF983095 SRB983088:SRB983095 TAX983088:TAX983095 TKT983088:TKT983095 TUP983088:TUP983095 UEL983088:UEL983095 UOH983088:UOH983095 UYD983088:UYD983095 VHZ983088:VHZ983095 VRV983088:VRV983095 WBR983088:WBR983095 WLN983088:WLN983095 A48" xr:uid="{00000000-0002-0000-0900-000001000000}">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900-000002000000}">
          <x14:formula1>
            <xm:f>Foglio1!$B$2:$B$10</xm:f>
          </x14:formula1>
          <xm:sqref>B49:B55</xm:sqref>
        </x14:dataValidation>
        <x14:dataValidation type="list" allowBlank="1" showInputMessage="1" showErrorMessage="1" xr:uid="{00000000-0002-0000-0900-000003000000}">
          <x14:formula1>
            <xm:f>Foglio1!$A$2:$A$10</xm:f>
          </x14:formula1>
          <xm:sqref>A49:A55</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61"/>
  <sheetViews>
    <sheetView topLeftCell="A19" workbookViewId="0">
      <selection activeCell="B30" sqref="B30"/>
    </sheetView>
  </sheetViews>
  <sheetFormatPr defaultRowHeight="12.75" x14ac:dyDescent="0.25"/>
  <cols>
    <col min="1" max="1" width="48.5703125" style="83" customWidth="1"/>
    <col min="2" max="2" width="52.5703125" style="83" customWidth="1"/>
    <col min="3" max="4" width="10.140625" style="83" customWidth="1"/>
    <col min="5" max="5" width="10.28515625" style="83" hidden="1" customWidth="1"/>
    <col min="6" max="6" width="9.28515625" style="83" customWidth="1"/>
    <col min="7" max="11" width="16" style="83" customWidth="1"/>
    <col min="12" max="257" width="9.140625" style="83"/>
    <col min="258" max="258" width="42.42578125" style="83" customWidth="1"/>
    <col min="259" max="259" width="46.42578125" style="83" customWidth="1"/>
    <col min="260" max="260" width="10.140625" style="83" customWidth="1"/>
    <col min="261" max="261" width="8.85546875" style="83" customWidth="1"/>
    <col min="262" max="262" width="9.28515625" style="83" customWidth="1"/>
    <col min="263" max="267" width="16" style="83" customWidth="1"/>
    <col min="268" max="513" width="9.140625" style="83"/>
    <col min="514" max="514" width="42.42578125" style="83" customWidth="1"/>
    <col min="515" max="515" width="46.42578125" style="83" customWidth="1"/>
    <col min="516" max="516" width="10.140625" style="83" customWidth="1"/>
    <col min="517" max="517" width="8.85546875" style="83" customWidth="1"/>
    <col min="518" max="518" width="9.28515625" style="83" customWidth="1"/>
    <col min="519" max="523" width="16" style="83" customWidth="1"/>
    <col min="524" max="769" width="9.140625" style="83"/>
    <col min="770" max="770" width="42.42578125" style="83" customWidth="1"/>
    <col min="771" max="771" width="46.42578125" style="83" customWidth="1"/>
    <col min="772" max="772" width="10.140625" style="83" customWidth="1"/>
    <col min="773" max="773" width="8.85546875" style="83" customWidth="1"/>
    <col min="774" max="774" width="9.28515625" style="83" customWidth="1"/>
    <col min="775" max="779" width="16" style="83" customWidth="1"/>
    <col min="780" max="1025" width="9.140625" style="83"/>
    <col min="1026" max="1026" width="42.42578125" style="83" customWidth="1"/>
    <col min="1027" max="1027" width="46.42578125" style="83" customWidth="1"/>
    <col min="1028" max="1028" width="10.140625" style="83" customWidth="1"/>
    <col min="1029" max="1029" width="8.85546875" style="83" customWidth="1"/>
    <col min="1030" max="1030" width="9.28515625" style="83" customWidth="1"/>
    <col min="1031" max="1035" width="16" style="83" customWidth="1"/>
    <col min="1036" max="1281" width="9.140625" style="83"/>
    <col min="1282" max="1282" width="42.42578125" style="83" customWidth="1"/>
    <col min="1283" max="1283" width="46.42578125" style="83" customWidth="1"/>
    <col min="1284" max="1284" width="10.140625" style="83" customWidth="1"/>
    <col min="1285" max="1285" width="8.85546875" style="83" customWidth="1"/>
    <col min="1286" max="1286" width="9.28515625" style="83" customWidth="1"/>
    <col min="1287" max="1291" width="16" style="83" customWidth="1"/>
    <col min="1292" max="1537" width="9.140625" style="83"/>
    <col min="1538" max="1538" width="42.42578125" style="83" customWidth="1"/>
    <col min="1539" max="1539" width="46.42578125" style="83" customWidth="1"/>
    <col min="1540" max="1540" width="10.140625" style="83" customWidth="1"/>
    <col min="1541" max="1541" width="8.85546875" style="83" customWidth="1"/>
    <col min="1542" max="1542" width="9.28515625" style="83" customWidth="1"/>
    <col min="1543" max="1547" width="16" style="83" customWidth="1"/>
    <col min="1548" max="1793" width="9.140625" style="83"/>
    <col min="1794" max="1794" width="42.42578125" style="83" customWidth="1"/>
    <col min="1795" max="1795" width="46.42578125" style="83" customWidth="1"/>
    <col min="1796" max="1796" width="10.140625" style="83" customWidth="1"/>
    <col min="1797" max="1797" width="8.85546875" style="83" customWidth="1"/>
    <col min="1798" max="1798" width="9.28515625" style="83" customWidth="1"/>
    <col min="1799" max="1803" width="16" style="83" customWidth="1"/>
    <col min="1804" max="2049" width="9.140625" style="83"/>
    <col min="2050" max="2050" width="42.42578125" style="83" customWidth="1"/>
    <col min="2051" max="2051" width="46.42578125" style="83" customWidth="1"/>
    <col min="2052" max="2052" width="10.140625" style="83" customWidth="1"/>
    <col min="2053" max="2053" width="8.85546875" style="83" customWidth="1"/>
    <col min="2054" max="2054" width="9.28515625" style="83" customWidth="1"/>
    <col min="2055" max="2059" width="16" style="83" customWidth="1"/>
    <col min="2060" max="2305" width="9.140625" style="83"/>
    <col min="2306" max="2306" width="42.42578125" style="83" customWidth="1"/>
    <col min="2307" max="2307" width="46.42578125" style="83" customWidth="1"/>
    <col min="2308" max="2308" width="10.140625" style="83" customWidth="1"/>
    <col min="2309" max="2309" width="8.85546875" style="83" customWidth="1"/>
    <col min="2310" max="2310" width="9.28515625" style="83" customWidth="1"/>
    <col min="2311" max="2315" width="16" style="83" customWidth="1"/>
    <col min="2316" max="2561" width="9.140625" style="83"/>
    <col min="2562" max="2562" width="42.42578125" style="83" customWidth="1"/>
    <col min="2563" max="2563" width="46.42578125" style="83" customWidth="1"/>
    <col min="2564" max="2564" width="10.140625" style="83" customWidth="1"/>
    <col min="2565" max="2565" width="8.85546875" style="83" customWidth="1"/>
    <col min="2566" max="2566" width="9.28515625" style="83" customWidth="1"/>
    <col min="2567" max="2571" width="16" style="83" customWidth="1"/>
    <col min="2572" max="2817" width="9.140625" style="83"/>
    <col min="2818" max="2818" width="42.42578125" style="83" customWidth="1"/>
    <col min="2819" max="2819" width="46.42578125" style="83" customWidth="1"/>
    <col min="2820" max="2820" width="10.140625" style="83" customWidth="1"/>
    <col min="2821" max="2821" width="8.85546875" style="83" customWidth="1"/>
    <col min="2822" max="2822" width="9.28515625" style="83" customWidth="1"/>
    <col min="2823" max="2827" width="16" style="83" customWidth="1"/>
    <col min="2828" max="3073" width="9.140625" style="83"/>
    <col min="3074" max="3074" width="42.42578125" style="83" customWidth="1"/>
    <col min="3075" max="3075" width="46.42578125" style="83" customWidth="1"/>
    <col min="3076" max="3076" width="10.140625" style="83" customWidth="1"/>
    <col min="3077" max="3077" width="8.85546875" style="83" customWidth="1"/>
    <col min="3078" max="3078" width="9.28515625" style="83" customWidth="1"/>
    <col min="3079" max="3083" width="16" style="83" customWidth="1"/>
    <col min="3084" max="3329" width="9.140625" style="83"/>
    <col min="3330" max="3330" width="42.42578125" style="83" customWidth="1"/>
    <col min="3331" max="3331" width="46.42578125" style="83" customWidth="1"/>
    <col min="3332" max="3332" width="10.140625" style="83" customWidth="1"/>
    <col min="3333" max="3333" width="8.85546875" style="83" customWidth="1"/>
    <col min="3334" max="3334" width="9.28515625" style="83" customWidth="1"/>
    <col min="3335" max="3339" width="16" style="83" customWidth="1"/>
    <col min="3340" max="3585" width="9.140625" style="83"/>
    <col min="3586" max="3586" width="42.42578125" style="83" customWidth="1"/>
    <col min="3587" max="3587" width="46.42578125" style="83" customWidth="1"/>
    <col min="3588" max="3588" width="10.140625" style="83" customWidth="1"/>
    <col min="3589" max="3589" width="8.85546875" style="83" customWidth="1"/>
    <col min="3590" max="3590" width="9.28515625" style="83" customWidth="1"/>
    <col min="3591" max="3595" width="16" style="83" customWidth="1"/>
    <col min="3596" max="3841" width="9.140625" style="83"/>
    <col min="3842" max="3842" width="42.42578125" style="83" customWidth="1"/>
    <col min="3843" max="3843" width="46.42578125" style="83" customWidth="1"/>
    <col min="3844" max="3844" width="10.140625" style="83" customWidth="1"/>
    <col min="3845" max="3845" width="8.85546875" style="83" customWidth="1"/>
    <col min="3846" max="3846" width="9.28515625" style="83" customWidth="1"/>
    <col min="3847" max="3851" width="16" style="83" customWidth="1"/>
    <col min="3852" max="4097" width="9.140625" style="83"/>
    <col min="4098" max="4098" width="42.42578125" style="83" customWidth="1"/>
    <col min="4099" max="4099" width="46.42578125" style="83" customWidth="1"/>
    <col min="4100" max="4100" width="10.140625" style="83" customWidth="1"/>
    <col min="4101" max="4101" width="8.85546875" style="83" customWidth="1"/>
    <col min="4102" max="4102" width="9.28515625" style="83" customWidth="1"/>
    <col min="4103" max="4107" width="16" style="83" customWidth="1"/>
    <col min="4108" max="4353" width="9.140625" style="83"/>
    <col min="4354" max="4354" width="42.42578125" style="83" customWidth="1"/>
    <col min="4355" max="4355" width="46.42578125" style="83" customWidth="1"/>
    <col min="4356" max="4356" width="10.140625" style="83" customWidth="1"/>
    <col min="4357" max="4357" width="8.85546875" style="83" customWidth="1"/>
    <col min="4358" max="4358" width="9.28515625" style="83" customWidth="1"/>
    <col min="4359" max="4363" width="16" style="83" customWidth="1"/>
    <col min="4364" max="4609" width="9.140625" style="83"/>
    <col min="4610" max="4610" width="42.42578125" style="83" customWidth="1"/>
    <col min="4611" max="4611" width="46.42578125" style="83" customWidth="1"/>
    <col min="4612" max="4612" width="10.140625" style="83" customWidth="1"/>
    <col min="4613" max="4613" width="8.85546875" style="83" customWidth="1"/>
    <col min="4614" max="4614" width="9.28515625" style="83" customWidth="1"/>
    <col min="4615" max="4619" width="16" style="83" customWidth="1"/>
    <col min="4620" max="4865" width="9.140625" style="83"/>
    <col min="4866" max="4866" width="42.42578125" style="83" customWidth="1"/>
    <col min="4867" max="4867" width="46.42578125" style="83" customWidth="1"/>
    <col min="4868" max="4868" width="10.140625" style="83" customWidth="1"/>
    <col min="4869" max="4869" width="8.85546875" style="83" customWidth="1"/>
    <col min="4870" max="4870" width="9.28515625" style="83" customWidth="1"/>
    <col min="4871" max="4875" width="16" style="83" customWidth="1"/>
    <col min="4876" max="5121" width="9.140625" style="83"/>
    <col min="5122" max="5122" width="42.42578125" style="83" customWidth="1"/>
    <col min="5123" max="5123" width="46.42578125" style="83" customWidth="1"/>
    <col min="5124" max="5124" width="10.140625" style="83" customWidth="1"/>
    <col min="5125" max="5125" width="8.85546875" style="83" customWidth="1"/>
    <col min="5126" max="5126" width="9.28515625" style="83" customWidth="1"/>
    <col min="5127" max="5131" width="16" style="83" customWidth="1"/>
    <col min="5132" max="5377" width="9.140625" style="83"/>
    <col min="5378" max="5378" width="42.42578125" style="83" customWidth="1"/>
    <col min="5379" max="5379" width="46.42578125" style="83" customWidth="1"/>
    <col min="5380" max="5380" width="10.140625" style="83" customWidth="1"/>
    <col min="5381" max="5381" width="8.85546875" style="83" customWidth="1"/>
    <col min="5382" max="5382" width="9.28515625" style="83" customWidth="1"/>
    <col min="5383" max="5387" width="16" style="83" customWidth="1"/>
    <col min="5388" max="5633" width="9.140625" style="83"/>
    <col min="5634" max="5634" width="42.42578125" style="83" customWidth="1"/>
    <col min="5635" max="5635" width="46.42578125" style="83" customWidth="1"/>
    <col min="5636" max="5636" width="10.140625" style="83" customWidth="1"/>
    <col min="5637" max="5637" width="8.85546875" style="83" customWidth="1"/>
    <col min="5638" max="5638" width="9.28515625" style="83" customWidth="1"/>
    <col min="5639" max="5643" width="16" style="83" customWidth="1"/>
    <col min="5644" max="5889" width="9.140625" style="83"/>
    <col min="5890" max="5890" width="42.42578125" style="83" customWidth="1"/>
    <col min="5891" max="5891" width="46.42578125" style="83" customWidth="1"/>
    <col min="5892" max="5892" width="10.140625" style="83" customWidth="1"/>
    <col min="5893" max="5893" width="8.85546875" style="83" customWidth="1"/>
    <col min="5894" max="5894" width="9.28515625" style="83" customWidth="1"/>
    <col min="5895" max="5899" width="16" style="83" customWidth="1"/>
    <col min="5900" max="6145" width="9.140625" style="83"/>
    <col min="6146" max="6146" width="42.42578125" style="83" customWidth="1"/>
    <col min="6147" max="6147" width="46.42578125" style="83" customWidth="1"/>
    <col min="6148" max="6148" width="10.140625" style="83" customWidth="1"/>
    <col min="6149" max="6149" width="8.85546875" style="83" customWidth="1"/>
    <col min="6150" max="6150" width="9.28515625" style="83" customWidth="1"/>
    <col min="6151" max="6155" width="16" style="83" customWidth="1"/>
    <col min="6156" max="6401" width="9.140625" style="83"/>
    <col min="6402" max="6402" width="42.42578125" style="83" customWidth="1"/>
    <col min="6403" max="6403" width="46.42578125" style="83" customWidth="1"/>
    <col min="6404" max="6404" width="10.140625" style="83" customWidth="1"/>
    <col min="6405" max="6405" width="8.85546875" style="83" customWidth="1"/>
    <col min="6406" max="6406" width="9.28515625" style="83" customWidth="1"/>
    <col min="6407" max="6411" width="16" style="83" customWidth="1"/>
    <col min="6412" max="6657" width="9.140625" style="83"/>
    <col min="6658" max="6658" width="42.42578125" style="83" customWidth="1"/>
    <col min="6659" max="6659" width="46.42578125" style="83" customWidth="1"/>
    <col min="6660" max="6660" width="10.140625" style="83" customWidth="1"/>
    <col min="6661" max="6661" width="8.85546875" style="83" customWidth="1"/>
    <col min="6662" max="6662" width="9.28515625" style="83" customWidth="1"/>
    <col min="6663" max="6667" width="16" style="83" customWidth="1"/>
    <col min="6668" max="6913" width="9.140625" style="83"/>
    <col min="6914" max="6914" width="42.42578125" style="83" customWidth="1"/>
    <col min="6915" max="6915" width="46.42578125" style="83" customWidth="1"/>
    <col min="6916" max="6916" width="10.140625" style="83" customWidth="1"/>
    <col min="6917" max="6917" width="8.85546875" style="83" customWidth="1"/>
    <col min="6918" max="6918" width="9.28515625" style="83" customWidth="1"/>
    <col min="6919" max="6923" width="16" style="83" customWidth="1"/>
    <col min="6924" max="7169" width="9.140625" style="83"/>
    <col min="7170" max="7170" width="42.42578125" style="83" customWidth="1"/>
    <col min="7171" max="7171" width="46.42578125" style="83" customWidth="1"/>
    <col min="7172" max="7172" width="10.140625" style="83" customWidth="1"/>
    <col min="7173" max="7173" width="8.85546875" style="83" customWidth="1"/>
    <col min="7174" max="7174" width="9.28515625" style="83" customWidth="1"/>
    <col min="7175" max="7179" width="16" style="83" customWidth="1"/>
    <col min="7180" max="7425" width="9.140625" style="83"/>
    <col min="7426" max="7426" width="42.42578125" style="83" customWidth="1"/>
    <col min="7427" max="7427" width="46.42578125" style="83" customWidth="1"/>
    <col min="7428" max="7428" width="10.140625" style="83" customWidth="1"/>
    <col min="7429" max="7429" width="8.85546875" style="83" customWidth="1"/>
    <col min="7430" max="7430" width="9.28515625" style="83" customWidth="1"/>
    <col min="7431" max="7435" width="16" style="83" customWidth="1"/>
    <col min="7436" max="7681" width="9.140625" style="83"/>
    <col min="7682" max="7682" width="42.42578125" style="83" customWidth="1"/>
    <col min="7683" max="7683" width="46.42578125" style="83" customWidth="1"/>
    <col min="7684" max="7684" width="10.140625" style="83" customWidth="1"/>
    <col min="7685" max="7685" width="8.85546875" style="83" customWidth="1"/>
    <col min="7686" max="7686" width="9.28515625" style="83" customWidth="1"/>
    <col min="7687" max="7691" width="16" style="83" customWidth="1"/>
    <col min="7692" max="7937" width="9.140625" style="83"/>
    <col min="7938" max="7938" width="42.42578125" style="83" customWidth="1"/>
    <col min="7939" max="7939" width="46.42578125" style="83" customWidth="1"/>
    <col min="7940" max="7940" width="10.140625" style="83" customWidth="1"/>
    <col min="7941" max="7941" width="8.85546875" style="83" customWidth="1"/>
    <col min="7942" max="7942" width="9.28515625" style="83" customWidth="1"/>
    <col min="7943" max="7947" width="16" style="83" customWidth="1"/>
    <col min="7948" max="8193" width="9.140625" style="83"/>
    <col min="8194" max="8194" width="42.42578125" style="83" customWidth="1"/>
    <col min="8195" max="8195" width="46.42578125" style="83" customWidth="1"/>
    <col min="8196" max="8196" width="10.140625" style="83" customWidth="1"/>
    <col min="8197" max="8197" width="8.85546875" style="83" customWidth="1"/>
    <col min="8198" max="8198" width="9.28515625" style="83" customWidth="1"/>
    <col min="8199" max="8203" width="16" style="83" customWidth="1"/>
    <col min="8204" max="8449" width="9.140625" style="83"/>
    <col min="8450" max="8450" width="42.42578125" style="83" customWidth="1"/>
    <col min="8451" max="8451" width="46.42578125" style="83" customWidth="1"/>
    <col min="8452" max="8452" width="10.140625" style="83" customWidth="1"/>
    <col min="8453" max="8453" width="8.85546875" style="83" customWidth="1"/>
    <col min="8454" max="8454" width="9.28515625" style="83" customWidth="1"/>
    <col min="8455" max="8459" width="16" style="83" customWidth="1"/>
    <col min="8460" max="8705" width="9.140625" style="83"/>
    <col min="8706" max="8706" width="42.42578125" style="83" customWidth="1"/>
    <col min="8707" max="8707" width="46.42578125" style="83" customWidth="1"/>
    <col min="8708" max="8708" width="10.140625" style="83" customWidth="1"/>
    <col min="8709" max="8709" width="8.85546875" style="83" customWidth="1"/>
    <col min="8710" max="8710" width="9.28515625" style="83" customWidth="1"/>
    <col min="8711" max="8715" width="16" style="83" customWidth="1"/>
    <col min="8716" max="8961" width="9.140625" style="83"/>
    <col min="8962" max="8962" width="42.42578125" style="83" customWidth="1"/>
    <col min="8963" max="8963" width="46.42578125" style="83" customWidth="1"/>
    <col min="8964" max="8964" width="10.140625" style="83" customWidth="1"/>
    <col min="8965" max="8965" width="8.85546875" style="83" customWidth="1"/>
    <col min="8966" max="8966" width="9.28515625" style="83" customWidth="1"/>
    <col min="8967" max="8971" width="16" style="83" customWidth="1"/>
    <col min="8972" max="9217" width="9.140625" style="83"/>
    <col min="9218" max="9218" width="42.42578125" style="83" customWidth="1"/>
    <col min="9219" max="9219" width="46.42578125" style="83" customWidth="1"/>
    <col min="9220" max="9220" width="10.140625" style="83" customWidth="1"/>
    <col min="9221" max="9221" width="8.85546875" style="83" customWidth="1"/>
    <col min="9222" max="9222" width="9.28515625" style="83" customWidth="1"/>
    <col min="9223" max="9227" width="16" style="83" customWidth="1"/>
    <col min="9228" max="9473" width="9.140625" style="83"/>
    <col min="9474" max="9474" width="42.42578125" style="83" customWidth="1"/>
    <col min="9475" max="9475" width="46.42578125" style="83" customWidth="1"/>
    <col min="9476" max="9476" width="10.140625" style="83" customWidth="1"/>
    <col min="9477" max="9477" width="8.85546875" style="83" customWidth="1"/>
    <col min="9478" max="9478" width="9.28515625" style="83" customWidth="1"/>
    <col min="9479" max="9483" width="16" style="83" customWidth="1"/>
    <col min="9484" max="9729" width="9.140625" style="83"/>
    <col min="9730" max="9730" width="42.42578125" style="83" customWidth="1"/>
    <col min="9731" max="9731" width="46.42578125" style="83" customWidth="1"/>
    <col min="9732" max="9732" width="10.140625" style="83" customWidth="1"/>
    <col min="9733" max="9733" width="8.85546875" style="83" customWidth="1"/>
    <col min="9734" max="9734" width="9.28515625" style="83" customWidth="1"/>
    <col min="9735" max="9739" width="16" style="83" customWidth="1"/>
    <col min="9740" max="9985" width="9.140625" style="83"/>
    <col min="9986" max="9986" width="42.42578125" style="83" customWidth="1"/>
    <col min="9987" max="9987" width="46.42578125" style="83" customWidth="1"/>
    <col min="9988" max="9988" width="10.140625" style="83" customWidth="1"/>
    <col min="9989" max="9989" width="8.85546875" style="83" customWidth="1"/>
    <col min="9990" max="9990" width="9.28515625" style="83" customWidth="1"/>
    <col min="9991" max="9995" width="16" style="83" customWidth="1"/>
    <col min="9996" max="10241" width="9.140625" style="83"/>
    <col min="10242" max="10242" width="42.42578125" style="83" customWidth="1"/>
    <col min="10243" max="10243" width="46.42578125" style="83" customWidth="1"/>
    <col min="10244" max="10244" width="10.140625" style="83" customWidth="1"/>
    <col min="10245" max="10245" width="8.85546875" style="83" customWidth="1"/>
    <col min="10246" max="10246" width="9.28515625" style="83" customWidth="1"/>
    <col min="10247" max="10251" width="16" style="83" customWidth="1"/>
    <col min="10252" max="10497" width="9.140625" style="83"/>
    <col min="10498" max="10498" width="42.42578125" style="83" customWidth="1"/>
    <col min="10499" max="10499" width="46.42578125" style="83" customWidth="1"/>
    <col min="10500" max="10500" width="10.140625" style="83" customWidth="1"/>
    <col min="10501" max="10501" width="8.85546875" style="83" customWidth="1"/>
    <col min="10502" max="10502" width="9.28515625" style="83" customWidth="1"/>
    <col min="10503" max="10507" width="16" style="83" customWidth="1"/>
    <col min="10508" max="10753" width="9.140625" style="83"/>
    <col min="10754" max="10754" width="42.42578125" style="83" customWidth="1"/>
    <col min="10755" max="10755" width="46.42578125" style="83" customWidth="1"/>
    <col min="10756" max="10756" width="10.140625" style="83" customWidth="1"/>
    <col min="10757" max="10757" width="8.85546875" style="83" customWidth="1"/>
    <col min="10758" max="10758" width="9.28515625" style="83" customWidth="1"/>
    <col min="10759" max="10763" width="16" style="83" customWidth="1"/>
    <col min="10764" max="11009" width="9.140625" style="83"/>
    <col min="11010" max="11010" width="42.42578125" style="83" customWidth="1"/>
    <col min="11011" max="11011" width="46.42578125" style="83" customWidth="1"/>
    <col min="11012" max="11012" width="10.140625" style="83" customWidth="1"/>
    <col min="11013" max="11013" width="8.85546875" style="83" customWidth="1"/>
    <col min="11014" max="11014" width="9.28515625" style="83" customWidth="1"/>
    <col min="11015" max="11019" width="16" style="83" customWidth="1"/>
    <col min="11020" max="11265" width="9.140625" style="83"/>
    <col min="11266" max="11266" width="42.42578125" style="83" customWidth="1"/>
    <col min="11267" max="11267" width="46.42578125" style="83" customWidth="1"/>
    <col min="11268" max="11268" width="10.140625" style="83" customWidth="1"/>
    <col min="11269" max="11269" width="8.85546875" style="83" customWidth="1"/>
    <col min="11270" max="11270" width="9.28515625" style="83" customWidth="1"/>
    <col min="11271" max="11275" width="16" style="83" customWidth="1"/>
    <col min="11276" max="11521" width="9.140625" style="83"/>
    <col min="11522" max="11522" width="42.42578125" style="83" customWidth="1"/>
    <col min="11523" max="11523" width="46.42578125" style="83" customWidth="1"/>
    <col min="11524" max="11524" width="10.140625" style="83" customWidth="1"/>
    <col min="11525" max="11525" width="8.85546875" style="83" customWidth="1"/>
    <col min="11526" max="11526" width="9.28515625" style="83" customWidth="1"/>
    <col min="11527" max="11531" width="16" style="83" customWidth="1"/>
    <col min="11532" max="11777" width="9.140625" style="83"/>
    <col min="11778" max="11778" width="42.42578125" style="83" customWidth="1"/>
    <col min="11779" max="11779" width="46.42578125" style="83" customWidth="1"/>
    <col min="11780" max="11780" width="10.140625" style="83" customWidth="1"/>
    <col min="11781" max="11781" width="8.85546875" style="83" customWidth="1"/>
    <col min="11782" max="11782" width="9.28515625" style="83" customWidth="1"/>
    <col min="11783" max="11787" width="16" style="83" customWidth="1"/>
    <col min="11788" max="12033" width="9.140625" style="83"/>
    <col min="12034" max="12034" width="42.42578125" style="83" customWidth="1"/>
    <col min="12035" max="12035" width="46.42578125" style="83" customWidth="1"/>
    <col min="12036" max="12036" width="10.140625" style="83" customWidth="1"/>
    <col min="12037" max="12037" width="8.85546875" style="83" customWidth="1"/>
    <col min="12038" max="12038" width="9.28515625" style="83" customWidth="1"/>
    <col min="12039" max="12043" width="16" style="83" customWidth="1"/>
    <col min="12044" max="12289" width="9.140625" style="83"/>
    <col min="12290" max="12290" width="42.42578125" style="83" customWidth="1"/>
    <col min="12291" max="12291" width="46.42578125" style="83" customWidth="1"/>
    <col min="12292" max="12292" width="10.140625" style="83" customWidth="1"/>
    <col min="12293" max="12293" width="8.85546875" style="83" customWidth="1"/>
    <col min="12294" max="12294" width="9.28515625" style="83" customWidth="1"/>
    <col min="12295" max="12299" width="16" style="83" customWidth="1"/>
    <col min="12300" max="12545" width="9.140625" style="83"/>
    <col min="12546" max="12546" width="42.42578125" style="83" customWidth="1"/>
    <col min="12547" max="12547" width="46.42578125" style="83" customWidth="1"/>
    <col min="12548" max="12548" width="10.140625" style="83" customWidth="1"/>
    <col min="12549" max="12549" width="8.85546875" style="83" customWidth="1"/>
    <col min="12550" max="12550" width="9.28515625" style="83" customWidth="1"/>
    <col min="12551" max="12555" width="16" style="83" customWidth="1"/>
    <col min="12556" max="12801" width="9.140625" style="83"/>
    <col min="12802" max="12802" width="42.42578125" style="83" customWidth="1"/>
    <col min="12803" max="12803" width="46.42578125" style="83" customWidth="1"/>
    <col min="12804" max="12804" width="10.140625" style="83" customWidth="1"/>
    <col min="12805" max="12805" width="8.85546875" style="83" customWidth="1"/>
    <col min="12806" max="12806" width="9.28515625" style="83" customWidth="1"/>
    <col min="12807" max="12811" width="16" style="83" customWidth="1"/>
    <col min="12812" max="13057" width="9.140625" style="83"/>
    <col min="13058" max="13058" width="42.42578125" style="83" customWidth="1"/>
    <col min="13059" max="13059" width="46.42578125" style="83" customWidth="1"/>
    <col min="13060" max="13060" width="10.140625" style="83" customWidth="1"/>
    <col min="13061" max="13061" width="8.85546875" style="83" customWidth="1"/>
    <col min="13062" max="13062" width="9.28515625" style="83" customWidth="1"/>
    <col min="13063" max="13067" width="16" style="83" customWidth="1"/>
    <col min="13068" max="13313" width="9.140625" style="83"/>
    <col min="13314" max="13314" width="42.42578125" style="83" customWidth="1"/>
    <col min="13315" max="13315" width="46.42578125" style="83" customWidth="1"/>
    <col min="13316" max="13316" width="10.140625" style="83" customWidth="1"/>
    <col min="13317" max="13317" width="8.85546875" style="83" customWidth="1"/>
    <col min="13318" max="13318" width="9.28515625" style="83" customWidth="1"/>
    <col min="13319" max="13323" width="16" style="83" customWidth="1"/>
    <col min="13324" max="13569" width="9.140625" style="83"/>
    <col min="13570" max="13570" width="42.42578125" style="83" customWidth="1"/>
    <col min="13571" max="13571" width="46.42578125" style="83" customWidth="1"/>
    <col min="13572" max="13572" width="10.140625" style="83" customWidth="1"/>
    <col min="13573" max="13573" width="8.85546875" style="83" customWidth="1"/>
    <col min="13574" max="13574" width="9.28515625" style="83" customWidth="1"/>
    <col min="13575" max="13579" width="16" style="83" customWidth="1"/>
    <col min="13580" max="13825" width="9.140625" style="83"/>
    <col min="13826" max="13826" width="42.42578125" style="83" customWidth="1"/>
    <col min="13827" max="13827" width="46.42578125" style="83" customWidth="1"/>
    <col min="13828" max="13828" width="10.140625" style="83" customWidth="1"/>
    <col min="13829" max="13829" width="8.85546875" style="83" customWidth="1"/>
    <col min="13830" max="13830" width="9.28515625" style="83" customWidth="1"/>
    <col min="13831" max="13835" width="16" style="83" customWidth="1"/>
    <col min="13836" max="14081" width="9.140625" style="83"/>
    <col min="14082" max="14082" width="42.42578125" style="83" customWidth="1"/>
    <col min="14083" max="14083" width="46.42578125" style="83" customWidth="1"/>
    <col min="14084" max="14084" width="10.140625" style="83" customWidth="1"/>
    <col min="14085" max="14085" width="8.85546875" style="83" customWidth="1"/>
    <col min="14086" max="14086" width="9.28515625" style="83" customWidth="1"/>
    <col min="14087" max="14091" width="16" style="83" customWidth="1"/>
    <col min="14092" max="14337" width="9.140625" style="83"/>
    <col min="14338" max="14338" width="42.42578125" style="83" customWidth="1"/>
    <col min="14339" max="14339" width="46.42578125" style="83" customWidth="1"/>
    <col min="14340" max="14340" width="10.140625" style="83" customWidth="1"/>
    <col min="14341" max="14341" width="8.85546875" style="83" customWidth="1"/>
    <col min="14342" max="14342" width="9.28515625" style="83" customWidth="1"/>
    <col min="14343" max="14347" width="16" style="83" customWidth="1"/>
    <col min="14348" max="14593" width="9.140625" style="83"/>
    <col min="14594" max="14594" width="42.42578125" style="83" customWidth="1"/>
    <col min="14595" max="14595" width="46.42578125" style="83" customWidth="1"/>
    <col min="14596" max="14596" width="10.140625" style="83" customWidth="1"/>
    <col min="14597" max="14597" width="8.85546875" style="83" customWidth="1"/>
    <col min="14598" max="14598" width="9.28515625" style="83" customWidth="1"/>
    <col min="14599" max="14603" width="16" style="83" customWidth="1"/>
    <col min="14604" max="14849" width="9.140625" style="83"/>
    <col min="14850" max="14850" width="42.42578125" style="83" customWidth="1"/>
    <col min="14851" max="14851" width="46.42578125" style="83" customWidth="1"/>
    <col min="14852" max="14852" width="10.140625" style="83" customWidth="1"/>
    <col min="14853" max="14853" width="8.85546875" style="83" customWidth="1"/>
    <col min="14854" max="14854" width="9.28515625" style="83" customWidth="1"/>
    <col min="14855" max="14859" width="16" style="83" customWidth="1"/>
    <col min="14860" max="15105" width="9.140625" style="83"/>
    <col min="15106" max="15106" width="42.42578125" style="83" customWidth="1"/>
    <col min="15107" max="15107" width="46.42578125" style="83" customWidth="1"/>
    <col min="15108" max="15108" width="10.140625" style="83" customWidth="1"/>
    <col min="15109" max="15109" width="8.85546875" style="83" customWidth="1"/>
    <col min="15110" max="15110" width="9.28515625" style="83" customWidth="1"/>
    <col min="15111" max="15115" width="16" style="83" customWidth="1"/>
    <col min="15116" max="15361" width="9.140625" style="83"/>
    <col min="15362" max="15362" width="42.42578125" style="83" customWidth="1"/>
    <col min="15363" max="15363" width="46.42578125" style="83" customWidth="1"/>
    <col min="15364" max="15364" width="10.140625" style="83" customWidth="1"/>
    <col min="15365" max="15365" width="8.85546875" style="83" customWidth="1"/>
    <col min="15366" max="15366" width="9.28515625" style="83" customWidth="1"/>
    <col min="15367" max="15371" width="16" style="83" customWidth="1"/>
    <col min="15372" max="15617" width="9.140625" style="83"/>
    <col min="15618" max="15618" width="42.42578125" style="83" customWidth="1"/>
    <col min="15619" max="15619" width="46.42578125" style="83" customWidth="1"/>
    <col min="15620" max="15620" width="10.140625" style="83" customWidth="1"/>
    <col min="15621" max="15621" width="8.85546875" style="83" customWidth="1"/>
    <col min="15622" max="15622" width="9.28515625" style="83" customWidth="1"/>
    <col min="15623" max="15627" width="16" style="83" customWidth="1"/>
    <col min="15628" max="15873" width="9.140625" style="83"/>
    <col min="15874" max="15874" width="42.42578125" style="83" customWidth="1"/>
    <col min="15875" max="15875" width="46.42578125" style="83" customWidth="1"/>
    <col min="15876" max="15876" width="10.140625" style="83" customWidth="1"/>
    <col min="15877" max="15877" width="8.85546875" style="83" customWidth="1"/>
    <col min="15878" max="15878" width="9.28515625" style="83" customWidth="1"/>
    <col min="15879" max="15883" width="16" style="83" customWidth="1"/>
    <col min="15884" max="16129" width="9.140625" style="83"/>
    <col min="16130" max="16130" width="42.42578125" style="83" customWidth="1"/>
    <col min="16131" max="16131" width="46.42578125" style="83" customWidth="1"/>
    <col min="16132" max="16132" width="10.140625" style="83" customWidth="1"/>
    <col min="16133" max="16133" width="8.85546875" style="83" customWidth="1"/>
    <col min="16134" max="16134" width="9.28515625" style="83" customWidth="1"/>
    <col min="16135" max="16139" width="16" style="83" customWidth="1"/>
    <col min="16140" max="16384" width="9.140625" style="83"/>
  </cols>
  <sheetData>
    <row r="1" spans="1:11" s="67" customFormat="1" ht="21.75" customHeight="1" x14ac:dyDescent="0.25">
      <c r="A1" s="525" t="str">
        <f>'Elenco P.I.'!B2</f>
        <v>Comune di Golfo Aranci</v>
      </c>
      <c r="B1" s="526"/>
      <c r="C1" s="526"/>
      <c r="D1" s="526"/>
      <c r="E1" s="526"/>
      <c r="F1" s="526"/>
      <c r="G1" s="526"/>
      <c r="H1" s="526"/>
      <c r="I1" s="526"/>
      <c r="J1" s="526"/>
      <c r="K1" s="527"/>
    </row>
    <row r="2" spans="1:11" s="67" customFormat="1" ht="19.5" customHeight="1" x14ac:dyDescent="0.25">
      <c r="A2" s="68" t="s">
        <v>0</v>
      </c>
      <c r="B2" s="69" t="str">
        <f>'Elenco P.I.'!B7</f>
        <v xml:space="preserve">Area:  </v>
      </c>
      <c r="C2" s="70"/>
      <c r="D2" s="70"/>
      <c r="E2" s="70"/>
      <c r="F2" s="70"/>
      <c r="G2" s="71" t="s">
        <v>224</v>
      </c>
      <c r="H2" s="71" t="s">
        <v>225</v>
      </c>
      <c r="I2" s="70"/>
      <c r="J2" s="71" t="s">
        <v>226</v>
      </c>
      <c r="K2" s="72"/>
    </row>
    <row r="3" spans="1:11" s="67" customFormat="1" ht="19.5" customHeight="1" x14ac:dyDescent="0.25">
      <c r="A3" s="68" t="s">
        <v>227</v>
      </c>
      <c r="B3" s="73"/>
      <c r="C3" s="70"/>
      <c r="D3" s="70"/>
      <c r="E3" s="70"/>
      <c r="F3" s="70"/>
      <c r="G3" s="74"/>
      <c r="H3" s="74"/>
      <c r="I3" s="70"/>
      <c r="J3" s="75">
        <v>2021</v>
      </c>
      <c r="K3" s="72"/>
    </row>
    <row r="4" spans="1:11" s="67" customFormat="1" ht="19.5" customHeight="1" x14ac:dyDescent="0.25">
      <c r="A4" s="68" t="s">
        <v>228</v>
      </c>
      <c r="B4" s="76"/>
      <c r="C4" s="70"/>
      <c r="D4" s="70"/>
      <c r="E4" s="70"/>
      <c r="F4" s="70"/>
      <c r="G4" s="70"/>
      <c r="H4" s="70"/>
      <c r="I4" s="70"/>
      <c r="J4" s="70"/>
      <c r="K4" s="72"/>
    </row>
    <row r="5" spans="1:11" ht="9.75" customHeight="1" x14ac:dyDescent="0.25">
      <c r="A5" s="77"/>
      <c r="B5" s="78"/>
      <c r="C5" s="79"/>
      <c r="D5" s="79"/>
      <c r="E5" s="79"/>
      <c r="F5" s="79"/>
      <c r="G5" s="79"/>
      <c r="H5" s="80"/>
      <c r="I5" s="81"/>
      <c r="J5" s="81"/>
      <c r="K5" s="82"/>
    </row>
    <row r="6" spans="1:11" ht="12.75" customHeight="1" x14ac:dyDescent="0.25">
      <c r="A6" s="528" t="s">
        <v>229</v>
      </c>
      <c r="B6" s="528"/>
      <c r="C6" s="528"/>
      <c r="D6" s="528"/>
      <c r="E6" s="528"/>
      <c r="F6" s="528"/>
      <c r="G6" s="530" t="s">
        <v>230</v>
      </c>
      <c r="H6" s="530"/>
      <c r="I6" s="530"/>
      <c r="J6" s="530"/>
      <c r="K6" s="530"/>
    </row>
    <row r="7" spans="1:11" ht="15.75" customHeight="1" x14ac:dyDescent="0.25">
      <c r="A7" s="529"/>
      <c r="B7" s="529"/>
      <c r="C7" s="529"/>
      <c r="D7" s="529"/>
      <c r="E7" s="529"/>
      <c r="F7" s="529"/>
      <c r="G7" s="373">
        <v>1</v>
      </c>
      <c r="H7" s="373">
        <v>2</v>
      </c>
      <c r="I7" s="373">
        <v>3</v>
      </c>
      <c r="J7" s="373">
        <v>4</v>
      </c>
      <c r="K7" s="373">
        <v>5</v>
      </c>
    </row>
    <row r="8" spans="1:11" ht="15.75" customHeight="1" x14ac:dyDescent="0.25">
      <c r="A8" s="529"/>
      <c r="B8" s="529"/>
      <c r="C8" s="529"/>
      <c r="D8" s="529"/>
      <c r="E8" s="529"/>
      <c r="F8" s="529"/>
      <c r="G8" s="84" t="s">
        <v>231</v>
      </c>
      <c r="H8" s="84" t="s">
        <v>232</v>
      </c>
      <c r="I8" s="85" t="s">
        <v>233</v>
      </c>
      <c r="J8" s="85" t="s">
        <v>234</v>
      </c>
      <c r="K8" s="85" t="s">
        <v>235</v>
      </c>
    </row>
    <row r="9" spans="1:11" ht="4.5" customHeight="1" x14ac:dyDescent="0.25">
      <c r="A9" s="531"/>
      <c r="B9" s="531"/>
      <c r="C9" s="531"/>
      <c r="D9" s="531"/>
      <c r="E9" s="531"/>
      <c r="F9" s="531"/>
      <c r="G9" s="531"/>
      <c r="H9" s="531"/>
      <c r="I9" s="531"/>
      <c r="J9" s="531"/>
      <c r="K9" s="531"/>
    </row>
    <row r="10" spans="1:11" ht="32.25" customHeight="1" x14ac:dyDescent="0.25">
      <c r="A10" s="86" t="s">
        <v>236</v>
      </c>
      <c r="B10" s="86" t="s">
        <v>237</v>
      </c>
      <c r="C10" s="87" t="s">
        <v>238</v>
      </c>
      <c r="D10" s="87" t="s">
        <v>523</v>
      </c>
      <c r="E10" s="87" t="s">
        <v>239</v>
      </c>
      <c r="F10" s="87" t="s">
        <v>240</v>
      </c>
      <c r="G10" s="87" t="s">
        <v>241</v>
      </c>
      <c r="H10" s="87" t="s">
        <v>57</v>
      </c>
      <c r="I10" s="87" t="s">
        <v>242</v>
      </c>
      <c r="J10" s="87" t="s">
        <v>243</v>
      </c>
      <c r="K10" s="87" t="s">
        <v>244</v>
      </c>
    </row>
    <row r="11" spans="1:11" ht="57.75" customHeight="1" x14ac:dyDescent="0.25">
      <c r="A11" s="88" t="str">
        <f>'Resp. 1'!B16</f>
        <v xml:space="preserve">Prevenzione della Corruzione e della Trasparenza –  Revisione struttura del PTPCT. </v>
      </c>
      <c r="B11" s="89"/>
      <c r="C11" s="90"/>
      <c r="D11" s="355" t="e">
        <f>(C11/C$21)*60</f>
        <v>#DIV/0!</v>
      </c>
      <c r="E11" s="91">
        <f t="shared" ref="E11:E20" si="0">F11/100</f>
        <v>0</v>
      </c>
      <c r="F11" s="92"/>
      <c r="G11" s="93" t="str">
        <f>IF(F11&lt;=20,"X","")</f>
        <v>X</v>
      </c>
      <c r="H11" s="93" t="str">
        <f>IF(AND(F11&gt;20,F11&lt;=50),"X","")</f>
        <v/>
      </c>
      <c r="I11" s="93" t="str">
        <f>IF(AND(F11&gt;50,F11&lt;=70),"X","")</f>
        <v/>
      </c>
      <c r="J11" s="93" t="str">
        <f>IF(AND(F11&gt;70,F11&lt;=90),"X","")</f>
        <v/>
      </c>
      <c r="K11" s="93" t="str">
        <f>IF(AND(F11&gt;90,F11&lt;=100),"X","")</f>
        <v/>
      </c>
    </row>
    <row r="12" spans="1:11" ht="105" customHeight="1" x14ac:dyDescent="0.25">
      <c r="A12" s="88"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2" s="95"/>
      <c r="C12" s="90"/>
      <c r="D12" s="355" t="e">
        <f t="shared" ref="D12:D20" si="1">(C12/C$21)*60</f>
        <v>#DIV/0!</v>
      </c>
      <c r="E12" s="91">
        <f t="shared" si="0"/>
        <v>0</v>
      </c>
      <c r="F12" s="92"/>
      <c r="G12" s="93" t="str">
        <f t="shared" ref="G12:G20" si="2">IF(F12&lt;=20,"X","")</f>
        <v>X</v>
      </c>
      <c r="H12" s="93" t="str">
        <f t="shared" ref="H12:H20" si="3">IF(AND(F12&gt;20,F12&lt;=50),"X","")</f>
        <v/>
      </c>
      <c r="I12" s="93" t="str">
        <f t="shared" ref="I12:I20" si="4">IF(AND(F12&gt;50,F12&lt;=70),"X","")</f>
        <v/>
      </c>
      <c r="J12" s="93" t="str">
        <f t="shared" ref="J12:J20" si="5">IF(AND(F12&gt;70,F12&lt;=90),"X","")</f>
        <v/>
      </c>
      <c r="K12" s="93" t="str">
        <f t="shared" ref="K12:K20" si="6">IF(AND(F12&gt;90,F12&lt;=100),"X","")</f>
        <v/>
      </c>
    </row>
    <row r="13" spans="1:11" ht="102.75" customHeight="1" x14ac:dyDescent="0.25">
      <c r="A13" s="88" t="str">
        <f>'Resp. 1'!B18</f>
        <v>Indicatori della condizione dell'Ente</v>
      </c>
      <c r="B13" s="95"/>
      <c r="C13" s="92"/>
      <c r="D13" s="355" t="e">
        <f t="shared" si="1"/>
        <v>#DIV/0!</v>
      </c>
      <c r="E13" s="91">
        <f t="shared" si="0"/>
        <v>0</v>
      </c>
      <c r="F13" s="92"/>
      <c r="G13" s="93" t="str">
        <f t="shared" si="2"/>
        <v>X</v>
      </c>
      <c r="H13" s="93" t="str">
        <f t="shared" si="3"/>
        <v/>
      </c>
      <c r="I13" s="93" t="str">
        <f t="shared" si="4"/>
        <v/>
      </c>
      <c r="J13" s="93" t="str">
        <f t="shared" si="5"/>
        <v/>
      </c>
      <c r="K13" s="93" t="str">
        <f t="shared" si="6"/>
        <v/>
      </c>
    </row>
    <row r="14" spans="1:11" ht="96.75" customHeight="1" x14ac:dyDescent="0.25">
      <c r="A14" s="88"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4" s="95"/>
      <c r="C14" s="92"/>
      <c r="D14" s="355" t="e">
        <f t="shared" si="1"/>
        <v>#DIV/0!</v>
      </c>
      <c r="E14" s="91">
        <f t="shared" si="0"/>
        <v>0</v>
      </c>
      <c r="F14" s="92"/>
      <c r="G14" s="93" t="str">
        <f t="shared" si="2"/>
        <v>X</v>
      </c>
      <c r="H14" s="93" t="str">
        <f t="shared" si="3"/>
        <v/>
      </c>
      <c r="I14" s="93" t="str">
        <f t="shared" si="4"/>
        <v/>
      </c>
      <c r="J14" s="93" t="str">
        <f t="shared" si="5"/>
        <v/>
      </c>
      <c r="K14" s="93" t="str">
        <f t="shared" si="6"/>
        <v/>
      </c>
    </row>
    <row r="15" spans="1:11" ht="57.75" customHeight="1" x14ac:dyDescent="0.25">
      <c r="A15" s="88">
        <f>'Resp. 1'!B20</f>
        <v>0</v>
      </c>
      <c r="B15" s="95"/>
      <c r="C15" s="92"/>
      <c r="D15" s="355" t="e">
        <f t="shared" si="1"/>
        <v>#DIV/0!</v>
      </c>
      <c r="E15" s="91">
        <f t="shared" si="0"/>
        <v>0</v>
      </c>
      <c r="F15" s="92"/>
      <c r="G15" s="93" t="str">
        <f t="shared" si="2"/>
        <v>X</v>
      </c>
      <c r="H15" s="93" t="str">
        <f t="shared" si="3"/>
        <v/>
      </c>
      <c r="I15" s="93" t="str">
        <f t="shared" si="4"/>
        <v/>
      </c>
      <c r="J15" s="93" t="str">
        <f t="shared" si="5"/>
        <v/>
      </c>
      <c r="K15" s="93" t="str">
        <f t="shared" si="6"/>
        <v/>
      </c>
    </row>
    <row r="16" spans="1:11" ht="57.75" customHeight="1" x14ac:dyDescent="0.25">
      <c r="A16" s="88">
        <f>'Resp. 1'!B21</f>
        <v>0</v>
      </c>
      <c r="B16" s="95"/>
      <c r="C16" s="92"/>
      <c r="D16" s="355" t="e">
        <f t="shared" si="1"/>
        <v>#DIV/0!</v>
      </c>
      <c r="E16" s="91">
        <f t="shared" si="0"/>
        <v>0</v>
      </c>
      <c r="F16" s="92"/>
      <c r="G16" s="93" t="str">
        <f t="shared" si="2"/>
        <v>X</v>
      </c>
      <c r="H16" s="93" t="str">
        <f t="shared" si="3"/>
        <v/>
      </c>
      <c r="I16" s="93" t="str">
        <f t="shared" si="4"/>
        <v/>
      </c>
      <c r="J16" s="93" t="str">
        <f t="shared" si="5"/>
        <v/>
      </c>
      <c r="K16" s="93" t="str">
        <f t="shared" si="6"/>
        <v/>
      </c>
    </row>
    <row r="17" spans="1:11" ht="57.75" customHeight="1" x14ac:dyDescent="0.25">
      <c r="A17" s="88">
        <f>'Resp. 1'!B22</f>
        <v>0</v>
      </c>
      <c r="B17" s="88"/>
      <c r="C17" s="92"/>
      <c r="D17" s="355" t="e">
        <f t="shared" si="1"/>
        <v>#DIV/0!</v>
      </c>
      <c r="E17" s="91">
        <f t="shared" si="0"/>
        <v>0</v>
      </c>
      <c r="F17" s="92"/>
      <c r="G17" s="93" t="str">
        <f t="shared" si="2"/>
        <v>X</v>
      </c>
      <c r="H17" s="93" t="str">
        <f t="shared" si="3"/>
        <v/>
      </c>
      <c r="I17" s="93" t="str">
        <f t="shared" si="4"/>
        <v/>
      </c>
      <c r="J17" s="93" t="str">
        <f t="shared" si="5"/>
        <v/>
      </c>
      <c r="K17" s="93" t="str">
        <f t="shared" si="6"/>
        <v/>
      </c>
    </row>
    <row r="18" spans="1:11" ht="26.25" customHeight="1" x14ac:dyDescent="0.25">
      <c r="A18" s="88">
        <f>'Resp. 1'!B23</f>
        <v>0</v>
      </c>
      <c r="B18" s="95"/>
      <c r="C18" s="92"/>
      <c r="D18" s="355" t="e">
        <f t="shared" si="1"/>
        <v>#DIV/0!</v>
      </c>
      <c r="E18" s="91">
        <f t="shared" si="0"/>
        <v>0</v>
      </c>
      <c r="F18" s="92"/>
      <c r="G18" s="93" t="str">
        <f t="shared" si="2"/>
        <v>X</v>
      </c>
      <c r="H18" s="93" t="str">
        <f t="shared" si="3"/>
        <v/>
      </c>
      <c r="I18" s="93" t="str">
        <f t="shared" si="4"/>
        <v/>
      </c>
      <c r="J18" s="93" t="str">
        <f t="shared" si="5"/>
        <v/>
      </c>
      <c r="K18" s="93" t="str">
        <f t="shared" si="6"/>
        <v/>
      </c>
    </row>
    <row r="19" spans="1:11" ht="26.25" customHeight="1" x14ac:dyDescent="0.25">
      <c r="A19" s="88">
        <f>'Resp. 1'!B24</f>
        <v>0</v>
      </c>
      <c r="B19" s="95"/>
      <c r="C19" s="92"/>
      <c r="D19" s="355" t="e">
        <f t="shared" si="1"/>
        <v>#DIV/0!</v>
      </c>
      <c r="E19" s="91">
        <f t="shared" si="0"/>
        <v>0</v>
      </c>
      <c r="F19" s="92"/>
      <c r="G19" s="93" t="str">
        <f t="shared" si="2"/>
        <v>X</v>
      </c>
      <c r="H19" s="93" t="str">
        <f t="shared" si="3"/>
        <v/>
      </c>
      <c r="I19" s="93" t="str">
        <f t="shared" si="4"/>
        <v/>
      </c>
      <c r="J19" s="93" t="str">
        <f t="shared" si="5"/>
        <v/>
      </c>
      <c r="K19" s="93" t="str">
        <f t="shared" si="6"/>
        <v/>
      </c>
    </row>
    <row r="20" spans="1:11" ht="26.25" customHeight="1" x14ac:dyDescent="0.25">
      <c r="A20" s="88">
        <f>'Resp. 1'!B25</f>
        <v>0</v>
      </c>
      <c r="B20" s="95"/>
      <c r="C20" s="92"/>
      <c r="D20" s="355" t="e">
        <f t="shared" si="1"/>
        <v>#DIV/0!</v>
      </c>
      <c r="E20" s="91">
        <f t="shared" si="0"/>
        <v>0</v>
      </c>
      <c r="F20" s="92"/>
      <c r="G20" s="93" t="str">
        <f t="shared" si="2"/>
        <v>X</v>
      </c>
      <c r="H20" s="93" t="str">
        <f t="shared" si="3"/>
        <v/>
      </c>
      <c r="I20" s="93" t="str">
        <f t="shared" si="4"/>
        <v/>
      </c>
      <c r="J20" s="93" t="str">
        <f t="shared" si="5"/>
        <v/>
      </c>
      <c r="K20" s="93" t="str">
        <f t="shared" si="6"/>
        <v/>
      </c>
    </row>
    <row r="21" spans="1:11" x14ac:dyDescent="0.25">
      <c r="A21" s="96" t="s">
        <v>245</v>
      </c>
      <c r="B21" s="97"/>
      <c r="C21" s="98">
        <f>SUM(C11:C20)</f>
        <v>0</v>
      </c>
      <c r="D21" s="98"/>
      <c r="E21" s="98"/>
      <c r="F21" s="99"/>
      <c r="G21" s="100"/>
      <c r="H21" s="101">
        <f>IF(H11="x",D11*E11)+IF(H12="x",D12*E12)+IF(H13="x",D13*E13)+IF(H14="x",D14*E14)+IF(H15="x",D15*E15)+IF(H16="x",D16*E16)+IF(H17="x",D17*E17)+IF(H18="x",D18*E18)+IF(H19="x",D19*E19)+IF(H20="x",D20*E20)</f>
        <v>0</v>
      </c>
      <c r="I21" s="101">
        <f>IF(I11="x",D11*E11)+IF(I12="x",D12*E12)+IF(I13="x",D13*E13)+IF(I14="x",D14*E14)+IF(I15="x",D15*E15)+IF(I16="x",D16*E16)+IF(I17="x",D17*E17)+IF(I18="x",D18*E18)+IF(I19="x",D19*E19)+IF(I20="x",D20*E20)</f>
        <v>0</v>
      </c>
      <c r="J21" s="101">
        <f>IF(J11="x",D11*E11)+IF(J12="x",D12*E12)+IF(J13="x",D13*E13)+IF(J14="x",D14*E14)+IF(J15="x",D15*E15)+IF(J16="x",D16*E16)+IF(J17="x",D17*E17)+IF(J18="x",D18*E18)+IF(J19="x",D19*E19)+IF(J20="x",D20*E20)</f>
        <v>0</v>
      </c>
      <c r="K21" s="101">
        <f>IF(K11="x",D11*E11)+IF(K12="x",D12*E12)+IF(K13="x",D13*E13)+IF(K14="x",D14*E14)+IF(K15="x",D15*E15)+IF(K16="x",D16*E16)+IF(K17="x",D17*E17)+IF(K18="x",D18*E18)+IF(K19="x",D19*E19)+IF(K19="x",D19*E19)</f>
        <v>0</v>
      </c>
    </row>
    <row r="22" spans="1:11" ht="3" customHeight="1" x14ac:dyDescent="0.25">
      <c r="A22" s="531"/>
      <c r="B22" s="532"/>
      <c r="C22" s="532"/>
      <c r="D22" s="374"/>
      <c r="E22" s="374"/>
      <c r="F22" s="531"/>
      <c r="G22" s="532"/>
      <c r="H22" s="532"/>
      <c r="I22" s="531"/>
      <c r="J22" s="532"/>
      <c r="K22" s="532"/>
    </row>
    <row r="23" spans="1:11" ht="42" customHeight="1" x14ac:dyDescent="0.25">
      <c r="A23" s="86" t="s">
        <v>246</v>
      </c>
      <c r="B23" s="86" t="s">
        <v>237</v>
      </c>
      <c r="C23" s="87" t="s">
        <v>238</v>
      </c>
      <c r="D23" s="87"/>
      <c r="E23" s="87" t="s">
        <v>239</v>
      </c>
      <c r="F23" s="87" t="s">
        <v>240</v>
      </c>
      <c r="G23" s="87" t="s">
        <v>241</v>
      </c>
      <c r="H23" s="87" t="s">
        <v>57</v>
      </c>
      <c r="I23" s="87" t="s">
        <v>242</v>
      </c>
      <c r="J23" s="87" t="s">
        <v>243</v>
      </c>
      <c r="K23" s="87" t="s">
        <v>244</v>
      </c>
    </row>
    <row r="24" spans="1:11" s="103" customFormat="1" ht="27" customHeight="1" x14ac:dyDescent="0.25">
      <c r="A24" s="95" t="str">
        <f>'Resp. 1'!B32</f>
        <v>monitoraggio contributi DPCM del 24.09.2020 liquidati per annualità 2020 e liquidazione annualità 2021</v>
      </c>
      <c r="B24" s="94"/>
      <c r="C24" s="102"/>
      <c r="D24" s="102">
        <f>(C24/C$56)*40</f>
        <v>0</v>
      </c>
      <c r="E24" s="91">
        <f>F24/100</f>
        <v>0</v>
      </c>
      <c r="F24" s="92"/>
      <c r="G24" s="93" t="str">
        <f t="shared" ref="G24:G50" si="7">IF(F24&lt;=20,"X","")</f>
        <v>X</v>
      </c>
      <c r="H24" s="93" t="str">
        <f t="shared" ref="H24:H50" si="8">IF(AND(F24&gt;20,F24&lt;=50),"X","")</f>
        <v/>
      </c>
      <c r="I24" s="93" t="str">
        <f t="shared" ref="I24:I50" si="9">IF(AND(F24&gt;50,F24&lt;=70),"X","")</f>
        <v/>
      </c>
      <c r="J24" s="93" t="str">
        <f t="shared" ref="J24:J50" si="10">IF(AND(F24&gt;70,F24&lt;=90),"X","")</f>
        <v/>
      </c>
      <c r="K24" s="93" t="str">
        <f>IF(AND(F24&gt;90,F24&lt;=100),"X","")</f>
        <v/>
      </c>
    </row>
    <row r="25" spans="1:11" s="103" customFormat="1" ht="27" customHeight="1" x14ac:dyDescent="0.25">
      <c r="A25" s="95" t="str">
        <f>'Resp. 1'!B33</f>
        <v>istruttoria domande risarcimento patrimonio edilizio a seguito eventi alluvionali del novembre 2021</v>
      </c>
      <c r="B25" s="95"/>
      <c r="C25" s="102"/>
      <c r="D25" s="102">
        <f t="shared" ref="D25:D55" si="11">(C25/C$56)*40</f>
        <v>0</v>
      </c>
      <c r="E25" s="91">
        <f t="shared" ref="E25:E31" si="12">F25/100</f>
        <v>0</v>
      </c>
      <c r="F25" s="92"/>
      <c r="G25" s="93" t="str">
        <f t="shared" si="7"/>
        <v>X</v>
      </c>
      <c r="H25" s="93" t="str">
        <f t="shared" si="8"/>
        <v/>
      </c>
      <c r="I25" s="93" t="str">
        <f t="shared" si="9"/>
        <v/>
      </c>
      <c r="J25" s="93" t="str">
        <f t="shared" si="10"/>
        <v/>
      </c>
      <c r="K25" s="93" t="str">
        <f t="shared" ref="K25:K47" si="13">IF(AND(F25&gt;90,F25&lt;=100),"X","")</f>
        <v/>
      </c>
    </row>
    <row r="26" spans="1:11" s="103" customFormat="1" ht="27" customHeight="1" x14ac:dyDescent="0.25">
      <c r="A26" s="95" t="str">
        <f>'Resp. 1'!B34</f>
        <v>Conferimento incarico trasformazione diritto superficie in diritto proprietà</v>
      </c>
      <c r="B26" s="95"/>
      <c r="C26" s="102"/>
      <c r="D26" s="102">
        <f t="shared" si="11"/>
        <v>0</v>
      </c>
      <c r="E26" s="91">
        <f t="shared" si="12"/>
        <v>0</v>
      </c>
      <c r="F26" s="92"/>
      <c r="G26" s="93" t="str">
        <f t="shared" si="7"/>
        <v>X</v>
      </c>
      <c r="H26" s="93" t="str">
        <f t="shared" si="8"/>
        <v/>
      </c>
      <c r="I26" s="93" t="str">
        <f t="shared" si="9"/>
        <v/>
      </c>
      <c r="J26" s="93" t="str">
        <f t="shared" si="10"/>
        <v/>
      </c>
      <c r="K26" s="93" t="str">
        <f t="shared" si="13"/>
        <v/>
      </c>
    </row>
    <row r="27" spans="1:11" s="103" customFormat="1" ht="27" customHeight="1" x14ac:dyDescent="0.25">
      <c r="A27" s="95" t="str">
        <f>'Resp. 1'!B35</f>
        <v>implementazione servizi con ufficio UTP</v>
      </c>
      <c r="B27" s="95"/>
      <c r="C27" s="102"/>
      <c r="D27" s="102">
        <f t="shared" si="11"/>
        <v>0</v>
      </c>
      <c r="E27" s="91">
        <f t="shared" si="12"/>
        <v>0</v>
      </c>
      <c r="F27" s="92"/>
      <c r="G27" s="93" t="str">
        <f t="shared" si="7"/>
        <v>X</v>
      </c>
      <c r="H27" s="93" t="str">
        <f t="shared" si="8"/>
        <v/>
      </c>
      <c r="I27" s="93" t="str">
        <f t="shared" si="9"/>
        <v/>
      </c>
      <c r="J27" s="93" t="str">
        <f t="shared" si="10"/>
        <v/>
      </c>
      <c r="K27" s="93" t="str">
        <f t="shared" si="13"/>
        <v/>
      </c>
    </row>
    <row r="28" spans="1:11" s="103" customFormat="1" ht="27" customHeight="1" x14ac:dyDescent="0.25">
      <c r="A28" s="95" t="str">
        <f>'Resp. 1'!B36</f>
        <v>Approvazione nuovo regolamento commercio mercato lunedì</v>
      </c>
      <c r="B28" s="95"/>
      <c r="C28" s="104"/>
      <c r="D28" s="102">
        <f t="shared" si="11"/>
        <v>0</v>
      </c>
      <c r="E28" s="91">
        <f t="shared" si="12"/>
        <v>0</v>
      </c>
      <c r="F28" s="92"/>
      <c r="G28" s="93" t="str">
        <f t="shared" si="7"/>
        <v>X</v>
      </c>
      <c r="H28" s="93" t="str">
        <f t="shared" si="8"/>
        <v/>
      </c>
      <c r="I28" s="93" t="str">
        <f t="shared" si="9"/>
        <v/>
      </c>
      <c r="J28" s="93" t="str">
        <f t="shared" si="10"/>
        <v/>
      </c>
      <c r="K28" s="93" t="str">
        <f t="shared" si="13"/>
        <v/>
      </c>
    </row>
    <row r="29" spans="1:11" s="103" customFormat="1" ht="27" customHeight="1" x14ac:dyDescent="0.25">
      <c r="A29" s="95" t="str">
        <f>'Resp. 1'!B37</f>
        <v>Ridistrubuzione servizi con nomina nuovo responsabile SUAPE</v>
      </c>
      <c r="B29" s="95"/>
      <c r="C29" s="104"/>
      <c r="D29" s="102">
        <f t="shared" si="11"/>
        <v>0</v>
      </c>
      <c r="E29" s="91">
        <f t="shared" si="12"/>
        <v>0</v>
      </c>
      <c r="F29" s="92"/>
      <c r="G29" s="93" t="str">
        <f t="shared" si="7"/>
        <v>X</v>
      </c>
      <c r="H29" s="93" t="str">
        <f t="shared" si="8"/>
        <v/>
      </c>
      <c r="I29" s="93" t="str">
        <f t="shared" si="9"/>
        <v/>
      </c>
      <c r="J29" s="93" t="str">
        <f t="shared" si="10"/>
        <v/>
      </c>
      <c r="K29" s="93" t="str">
        <f t="shared" si="13"/>
        <v/>
      </c>
    </row>
    <row r="30" spans="1:11" s="103" customFormat="1" ht="27" customHeight="1" x14ac:dyDescent="0.25">
      <c r="A30" s="95" t="str">
        <f>'Resp. 1'!B38</f>
        <v>Approvazione variante lottizzazione area PEEP</v>
      </c>
      <c r="B30" s="95"/>
      <c r="C30" s="104"/>
      <c r="D30" s="102">
        <f t="shared" si="11"/>
        <v>0</v>
      </c>
      <c r="E30" s="91">
        <f t="shared" si="12"/>
        <v>0</v>
      </c>
      <c r="F30" s="92"/>
      <c r="G30" s="93" t="str">
        <f t="shared" si="7"/>
        <v>X</v>
      </c>
      <c r="H30" s="93" t="str">
        <f t="shared" si="8"/>
        <v/>
      </c>
      <c r="I30" s="93" t="str">
        <f t="shared" si="9"/>
        <v/>
      </c>
      <c r="J30" s="93" t="str">
        <f t="shared" si="10"/>
        <v/>
      </c>
      <c r="K30" s="93" t="str">
        <f t="shared" si="13"/>
        <v/>
      </c>
    </row>
    <row r="31" spans="1:11" s="103" customFormat="1" ht="27" customHeight="1" x14ac:dyDescent="0.25">
      <c r="A31" s="95">
        <f>'Resp. 1'!B39</f>
        <v>0</v>
      </c>
      <c r="B31" s="95"/>
      <c r="C31" s="104"/>
      <c r="D31" s="102">
        <f t="shared" si="11"/>
        <v>0</v>
      </c>
      <c r="E31" s="91">
        <f t="shared" si="12"/>
        <v>0</v>
      </c>
      <c r="F31" s="92"/>
      <c r="G31" s="93" t="str">
        <f t="shared" si="7"/>
        <v>X</v>
      </c>
      <c r="H31" s="93" t="str">
        <f t="shared" si="8"/>
        <v/>
      </c>
      <c r="I31" s="93" t="str">
        <f t="shared" si="9"/>
        <v/>
      </c>
      <c r="J31" s="93" t="str">
        <f t="shared" si="10"/>
        <v/>
      </c>
      <c r="K31" s="93" t="str">
        <f t="shared" si="13"/>
        <v/>
      </c>
    </row>
    <row r="32" spans="1:11" s="103" customFormat="1" ht="27" customHeight="1" x14ac:dyDescent="0.25">
      <c r="A32" s="95">
        <f>'Resp. 1'!B40</f>
        <v>0</v>
      </c>
      <c r="B32" s="95"/>
      <c r="C32" s="104"/>
      <c r="D32" s="102">
        <f t="shared" si="11"/>
        <v>0</v>
      </c>
      <c r="E32" s="91"/>
      <c r="F32" s="92"/>
      <c r="G32" s="93" t="str">
        <f t="shared" si="7"/>
        <v>X</v>
      </c>
      <c r="H32" s="93" t="str">
        <f t="shared" si="8"/>
        <v/>
      </c>
      <c r="I32" s="93" t="str">
        <f t="shared" si="9"/>
        <v/>
      </c>
      <c r="J32" s="93" t="str">
        <f t="shared" si="10"/>
        <v/>
      </c>
      <c r="K32" s="93" t="str">
        <f t="shared" si="13"/>
        <v/>
      </c>
    </row>
    <row r="33" spans="1:11" s="103" customFormat="1" ht="27" customHeight="1" x14ac:dyDescent="0.25">
      <c r="A33" s="95">
        <f>'Resp. 1'!B41</f>
        <v>0</v>
      </c>
      <c r="B33" s="95"/>
      <c r="C33" s="104"/>
      <c r="D33" s="102">
        <f t="shared" si="11"/>
        <v>0</v>
      </c>
      <c r="E33" s="91"/>
      <c r="F33" s="92"/>
      <c r="G33" s="93" t="str">
        <f t="shared" si="7"/>
        <v>X</v>
      </c>
      <c r="H33" s="93" t="str">
        <f t="shared" si="8"/>
        <v/>
      </c>
      <c r="I33" s="93" t="str">
        <f t="shared" si="9"/>
        <v/>
      </c>
      <c r="J33" s="93" t="str">
        <f t="shared" si="10"/>
        <v/>
      </c>
      <c r="K33" s="93" t="str">
        <f t="shared" si="13"/>
        <v/>
      </c>
    </row>
    <row r="34" spans="1:11" s="103" customFormat="1" ht="27" customHeight="1" x14ac:dyDescent="0.25">
      <c r="A34" s="95">
        <f>'Resp. 1'!B42</f>
        <v>0</v>
      </c>
      <c r="B34" s="95"/>
      <c r="C34" s="104"/>
      <c r="D34" s="102">
        <f t="shared" si="11"/>
        <v>0</v>
      </c>
      <c r="E34" s="91"/>
      <c r="F34" s="92"/>
      <c r="G34" s="93" t="str">
        <f t="shared" si="7"/>
        <v>X</v>
      </c>
      <c r="H34" s="93" t="str">
        <f t="shared" si="8"/>
        <v/>
      </c>
      <c r="I34" s="93" t="str">
        <f t="shared" si="9"/>
        <v/>
      </c>
      <c r="J34" s="93" t="str">
        <f t="shared" si="10"/>
        <v/>
      </c>
      <c r="K34" s="93" t="str">
        <f t="shared" si="13"/>
        <v/>
      </c>
    </row>
    <row r="35" spans="1:11" s="103" customFormat="1" ht="27" customHeight="1" x14ac:dyDescent="0.25">
      <c r="A35" s="95">
        <f>'Resp. 1'!B43</f>
        <v>0</v>
      </c>
      <c r="B35" s="95"/>
      <c r="C35" s="104"/>
      <c r="D35" s="102">
        <f t="shared" si="11"/>
        <v>0</v>
      </c>
      <c r="E35" s="91"/>
      <c r="F35" s="92"/>
      <c r="G35" s="93" t="str">
        <f t="shared" si="7"/>
        <v>X</v>
      </c>
      <c r="H35" s="93" t="str">
        <f t="shared" si="8"/>
        <v/>
      </c>
      <c r="I35" s="93" t="str">
        <f t="shared" si="9"/>
        <v/>
      </c>
      <c r="J35" s="93" t="str">
        <f t="shared" si="10"/>
        <v/>
      </c>
      <c r="K35" s="93" t="str">
        <f t="shared" si="13"/>
        <v/>
      </c>
    </row>
    <row r="36" spans="1:11" s="103" customFormat="1" ht="27" customHeight="1" x14ac:dyDescent="0.25">
      <c r="A36" s="95">
        <f>'Resp. 1'!B44</f>
        <v>0</v>
      </c>
      <c r="B36" s="95"/>
      <c r="C36" s="104"/>
      <c r="D36" s="102">
        <f t="shared" si="11"/>
        <v>0</v>
      </c>
      <c r="E36" s="91"/>
      <c r="F36" s="92"/>
      <c r="G36" s="93" t="str">
        <f t="shared" si="7"/>
        <v>X</v>
      </c>
      <c r="H36" s="93" t="str">
        <f t="shared" si="8"/>
        <v/>
      </c>
      <c r="I36" s="93" t="str">
        <f t="shared" si="9"/>
        <v/>
      </c>
      <c r="J36" s="93" t="str">
        <f t="shared" si="10"/>
        <v/>
      </c>
      <c r="K36" s="93" t="str">
        <f t="shared" si="13"/>
        <v/>
      </c>
    </row>
    <row r="37" spans="1:11" s="103" customFormat="1" ht="27" customHeight="1" x14ac:dyDescent="0.25">
      <c r="A37" s="95">
        <f>'Resp. 1'!B45</f>
        <v>0</v>
      </c>
      <c r="B37" s="95"/>
      <c r="C37" s="104"/>
      <c r="D37" s="102">
        <f t="shared" si="11"/>
        <v>0</v>
      </c>
      <c r="E37" s="91"/>
      <c r="F37" s="92"/>
      <c r="G37" s="93" t="str">
        <f t="shared" si="7"/>
        <v>X</v>
      </c>
      <c r="H37" s="93" t="str">
        <f t="shared" si="8"/>
        <v/>
      </c>
      <c r="I37" s="93" t="str">
        <f t="shared" si="9"/>
        <v/>
      </c>
      <c r="J37" s="93" t="str">
        <f t="shared" si="10"/>
        <v/>
      </c>
      <c r="K37" s="93" t="str">
        <f t="shared" si="13"/>
        <v/>
      </c>
    </row>
    <row r="38" spans="1:11" s="103" customFormat="1" ht="27" customHeight="1" x14ac:dyDescent="0.25">
      <c r="A38" s="95">
        <f>'Resp. 1'!B46</f>
        <v>0</v>
      </c>
      <c r="B38" s="95"/>
      <c r="C38" s="104"/>
      <c r="D38" s="102">
        <f t="shared" si="11"/>
        <v>0</v>
      </c>
      <c r="E38" s="91"/>
      <c r="F38" s="92"/>
      <c r="G38" s="93" t="str">
        <f t="shared" si="7"/>
        <v>X</v>
      </c>
      <c r="H38" s="93" t="str">
        <f t="shared" si="8"/>
        <v/>
      </c>
      <c r="I38" s="93" t="str">
        <f t="shared" si="9"/>
        <v/>
      </c>
      <c r="J38" s="93" t="str">
        <f t="shared" si="10"/>
        <v/>
      </c>
      <c r="K38" s="93" t="str">
        <f t="shared" si="13"/>
        <v/>
      </c>
    </row>
    <row r="39" spans="1:11" s="103" customFormat="1" ht="27" customHeight="1" x14ac:dyDescent="0.25">
      <c r="A39" s="95">
        <f>'Resp. 1'!B47</f>
        <v>0</v>
      </c>
      <c r="B39" s="95"/>
      <c r="C39" s="104"/>
      <c r="D39" s="102">
        <f t="shared" si="11"/>
        <v>0</v>
      </c>
      <c r="E39" s="91"/>
      <c r="F39" s="92"/>
      <c r="G39" s="93" t="str">
        <f t="shared" si="7"/>
        <v>X</v>
      </c>
      <c r="H39" s="93" t="str">
        <f t="shared" si="8"/>
        <v/>
      </c>
      <c r="I39" s="93" t="str">
        <f t="shared" si="9"/>
        <v/>
      </c>
      <c r="J39" s="93" t="str">
        <f t="shared" si="10"/>
        <v/>
      </c>
      <c r="K39" s="93" t="str">
        <f t="shared" si="13"/>
        <v/>
      </c>
    </row>
    <row r="40" spans="1:11" s="103" customFormat="1" ht="27" customHeight="1" x14ac:dyDescent="0.25">
      <c r="A40" s="95">
        <f>'Resp. 1'!B48</f>
        <v>0</v>
      </c>
      <c r="B40" s="95"/>
      <c r="C40" s="104"/>
      <c r="D40" s="102">
        <f t="shared" si="11"/>
        <v>0</v>
      </c>
      <c r="E40" s="91"/>
      <c r="F40" s="92"/>
      <c r="G40" s="93" t="str">
        <f t="shared" si="7"/>
        <v>X</v>
      </c>
      <c r="H40" s="93" t="str">
        <f t="shared" si="8"/>
        <v/>
      </c>
      <c r="I40" s="93" t="str">
        <f t="shared" si="9"/>
        <v/>
      </c>
      <c r="J40" s="93" t="str">
        <f t="shared" si="10"/>
        <v/>
      </c>
      <c r="K40" s="93" t="str">
        <f t="shared" si="13"/>
        <v/>
      </c>
    </row>
    <row r="41" spans="1:11" s="103" customFormat="1" ht="27" customHeight="1" x14ac:dyDescent="0.25">
      <c r="A41" s="95">
        <f>'Resp. 1'!B49</f>
        <v>0</v>
      </c>
      <c r="B41" s="95"/>
      <c r="C41" s="104"/>
      <c r="D41" s="102">
        <f t="shared" si="11"/>
        <v>0</v>
      </c>
      <c r="E41" s="91"/>
      <c r="F41" s="92"/>
      <c r="G41" s="93" t="str">
        <f t="shared" si="7"/>
        <v>X</v>
      </c>
      <c r="H41" s="93" t="str">
        <f t="shared" si="8"/>
        <v/>
      </c>
      <c r="I41" s="93" t="str">
        <f t="shared" si="9"/>
        <v/>
      </c>
      <c r="J41" s="93" t="str">
        <f t="shared" si="10"/>
        <v/>
      </c>
      <c r="K41" s="93" t="str">
        <f t="shared" si="13"/>
        <v/>
      </c>
    </row>
    <row r="42" spans="1:11" s="103" customFormat="1" ht="27" customHeight="1" x14ac:dyDescent="0.25">
      <c r="A42" s="95">
        <f>'Resp. 1'!B50</f>
        <v>0</v>
      </c>
      <c r="B42" s="95"/>
      <c r="C42" s="104"/>
      <c r="D42" s="102">
        <f t="shared" si="11"/>
        <v>0</v>
      </c>
      <c r="E42" s="91"/>
      <c r="F42" s="92"/>
      <c r="G42" s="93" t="str">
        <f t="shared" si="7"/>
        <v>X</v>
      </c>
      <c r="H42" s="93" t="str">
        <f t="shared" si="8"/>
        <v/>
      </c>
      <c r="I42" s="93" t="str">
        <f t="shared" si="9"/>
        <v/>
      </c>
      <c r="J42" s="93" t="str">
        <f t="shared" si="10"/>
        <v/>
      </c>
      <c r="K42" s="93" t="str">
        <f t="shared" si="13"/>
        <v/>
      </c>
    </row>
    <row r="43" spans="1:11" s="103" customFormat="1" ht="27" customHeight="1" x14ac:dyDescent="0.25">
      <c r="A43" s="95">
        <f>'Resp. 1'!B51</f>
        <v>0</v>
      </c>
      <c r="B43" s="95"/>
      <c r="C43" s="104"/>
      <c r="D43" s="102">
        <f t="shared" si="11"/>
        <v>0</v>
      </c>
      <c r="E43" s="91"/>
      <c r="F43" s="92"/>
      <c r="G43" s="93" t="str">
        <f t="shared" si="7"/>
        <v>X</v>
      </c>
      <c r="H43" s="93" t="str">
        <f t="shared" si="8"/>
        <v/>
      </c>
      <c r="I43" s="93" t="str">
        <f t="shared" si="9"/>
        <v/>
      </c>
      <c r="J43" s="93" t="str">
        <f t="shared" si="10"/>
        <v/>
      </c>
      <c r="K43" s="93" t="str">
        <f t="shared" si="13"/>
        <v/>
      </c>
    </row>
    <row r="44" spans="1:11" s="103" customFormat="1" ht="27" customHeight="1" x14ac:dyDescent="0.25">
      <c r="A44" s="95">
        <f>'Resp. 1'!B52</f>
        <v>0</v>
      </c>
      <c r="B44" s="95"/>
      <c r="C44" s="104"/>
      <c r="D44" s="102">
        <f t="shared" si="11"/>
        <v>0</v>
      </c>
      <c r="E44" s="91"/>
      <c r="F44" s="92"/>
      <c r="G44" s="93" t="str">
        <f t="shared" si="7"/>
        <v>X</v>
      </c>
      <c r="H44" s="93" t="str">
        <f t="shared" si="8"/>
        <v/>
      </c>
      <c r="I44" s="93" t="str">
        <f t="shared" si="9"/>
        <v/>
      </c>
      <c r="J44" s="93" t="str">
        <f t="shared" si="10"/>
        <v/>
      </c>
      <c r="K44" s="93" t="str">
        <f t="shared" si="13"/>
        <v/>
      </c>
    </row>
    <row r="45" spans="1:11" s="103" customFormat="1" ht="27" customHeight="1" x14ac:dyDescent="0.25">
      <c r="A45" s="95">
        <f>'Resp. 1'!B53</f>
        <v>0</v>
      </c>
      <c r="B45" s="95"/>
      <c r="C45" s="104"/>
      <c r="D45" s="102">
        <f t="shared" si="11"/>
        <v>0</v>
      </c>
      <c r="E45" s="91"/>
      <c r="F45" s="92"/>
      <c r="G45" s="93" t="str">
        <f t="shared" si="7"/>
        <v>X</v>
      </c>
      <c r="H45" s="93" t="str">
        <f t="shared" si="8"/>
        <v/>
      </c>
      <c r="I45" s="93" t="str">
        <f t="shared" si="9"/>
        <v/>
      </c>
      <c r="J45" s="93" t="str">
        <f t="shared" si="10"/>
        <v/>
      </c>
      <c r="K45" s="93" t="str">
        <f t="shared" si="13"/>
        <v/>
      </c>
    </row>
    <row r="46" spans="1:11" s="103" customFormat="1" ht="27" customHeight="1" x14ac:dyDescent="0.25">
      <c r="A46" s="95">
        <f>'Resp. 1'!B54</f>
        <v>0</v>
      </c>
      <c r="B46" s="95"/>
      <c r="C46" s="104"/>
      <c r="D46" s="102">
        <f t="shared" si="11"/>
        <v>0</v>
      </c>
      <c r="E46" s="91"/>
      <c r="F46" s="92"/>
      <c r="G46" s="93" t="str">
        <f t="shared" si="7"/>
        <v>X</v>
      </c>
      <c r="H46" s="93" t="str">
        <f t="shared" si="8"/>
        <v/>
      </c>
      <c r="I46" s="93" t="str">
        <f t="shared" si="9"/>
        <v/>
      </c>
      <c r="J46" s="93" t="str">
        <f t="shared" si="10"/>
        <v/>
      </c>
      <c r="K46" s="93" t="str">
        <f t="shared" si="13"/>
        <v/>
      </c>
    </row>
    <row r="47" spans="1:11" s="103" customFormat="1" ht="27" customHeight="1" x14ac:dyDescent="0.25">
      <c r="A47" s="95">
        <f>'Resp. 1'!B55</f>
        <v>0</v>
      </c>
      <c r="B47" s="95"/>
      <c r="C47" s="104"/>
      <c r="D47" s="102">
        <f t="shared" si="11"/>
        <v>0</v>
      </c>
      <c r="E47" s="91"/>
      <c r="F47" s="92"/>
      <c r="G47" s="93" t="str">
        <f t="shared" si="7"/>
        <v>X</v>
      </c>
      <c r="H47" s="93" t="str">
        <f t="shared" si="8"/>
        <v/>
      </c>
      <c r="I47" s="93" t="str">
        <f t="shared" si="9"/>
        <v/>
      </c>
      <c r="J47" s="93" t="str">
        <f t="shared" si="10"/>
        <v/>
      </c>
      <c r="K47" s="93" t="str">
        <f t="shared" si="13"/>
        <v/>
      </c>
    </row>
    <row r="48" spans="1:11" ht="42" customHeight="1" x14ac:dyDescent="0.25">
      <c r="A48" s="373" t="s">
        <v>247</v>
      </c>
      <c r="B48" s="373" t="s">
        <v>248</v>
      </c>
      <c r="C48" s="87" t="s">
        <v>238</v>
      </c>
      <c r="D48" s="102" t="s">
        <v>523</v>
      </c>
      <c r="E48" s="87" t="s">
        <v>239</v>
      </c>
      <c r="F48" s="87" t="s">
        <v>240</v>
      </c>
      <c r="G48" s="105" t="s">
        <v>249</v>
      </c>
      <c r="H48" s="105" t="s">
        <v>250</v>
      </c>
      <c r="I48" s="105" t="s">
        <v>251</v>
      </c>
      <c r="J48" s="105" t="s">
        <v>252</v>
      </c>
      <c r="K48" s="105" t="s">
        <v>253</v>
      </c>
    </row>
    <row r="49" spans="1:12" s="103" customFormat="1" ht="49.5" customHeight="1" x14ac:dyDescent="0.25">
      <c r="A49" s="95" t="s">
        <v>316</v>
      </c>
      <c r="B49" s="95" t="s">
        <v>317</v>
      </c>
      <c r="C49" s="104">
        <v>20</v>
      </c>
      <c r="D49" s="102">
        <f t="shared" si="11"/>
        <v>40</v>
      </c>
      <c r="E49" s="91">
        <f>F49/100</f>
        <v>1</v>
      </c>
      <c r="F49" s="92">
        <v>100</v>
      </c>
      <c r="G49" s="93" t="str">
        <f t="shared" si="7"/>
        <v/>
      </c>
      <c r="H49" s="93" t="str">
        <f t="shared" si="8"/>
        <v/>
      </c>
      <c r="I49" s="93" t="str">
        <f t="shared" si="9"/>
        <v/>
      </c>
      <c r="J49" s="93" t="str">
        <f t="shared" si="10"/>
        <v/>
      </c>
      <c r="K49" s="93" t="str">
        <f t="shared" ref="K49:K55" si="14">IF(AND(F49&gt;90,F49&lt;=100),"X","")</f>
        <v>X</v>
      </c>
    </row>
    <row r="50" spans="1:12" s="103" customFormat="1" ht="18.75" customHeight="1" x14ac:dyDescent="0.25">
      <c r="A50" s="95"/>
      <c r="B50" s="95"/>
      <c r="C50" s="104"/>
      <c r="D50" s="102">
        <f t="shared" si="11"/>
        <v>0</v>
      </c>
      <c r="E50" s="91">
        <f t="shared" ref="E50:E55" si="15">F50/100</f>
        <v>0</v>
      </c>
      <c r="F50" s="92"/>
      <c r="G50" s="93" t="str">
        <f t="shared" si="7"/>
        <v>X</v>
      </c>
      <c r="H50" s="93" t="str">
        <f t="shared" si="8"/>
        <v/>
      </c>
      <c r="I50" s="93" t="str">
        <f t="shared" si="9"/>
        <v/>
      </c>
      <c r="J50" s="93" t="str">
        <f t="shared" si="10"/>
        <v/>
      </c>
      <c r="K50" s="93" t="str">
        <f t="shared" si="14"/>
        <v/>
      </c>
    </row>
    <row r="51" spans="1:12" s="103" customFormat="1" ht="18.75" customHeight="1" x14ac:dyDescent="0.25">
      <c r="A51" s="95"/>
      <c r="B51" s="95"/>
      <c r="C51" s="104"/>
      <c r="D51" s="102">
        <f t="shared" si="11"/>
        <v>0</v>
      </c>
      <c r="E51" s="91">
        <f t="shared" si="15"/>
        <v>0</v>
      </c>
      <c r="F51" s="92"/>
      <c r="G51" s="93" t="str">
        <f>IF(F51&lt;=20,"X","")</f>
        <v>X</v>
      </c>
      <c r="H51" s="93" t="str">
        <f>IF(AND(F51&gt;20,F51&lt;=50),"X","")</f>
        <v/>
      </c>
      <c r="I51" s="93" t="str">
        <f>IF(AND(F51&gt;50,F51&lt;=70),"X","")</f>
        <v/>
      </c>
      <c r="J51" s="93" t="str">
        <f>IF(AND(F51&gt;70,F51&lt;=90),"X","")</f>
        <v/>
      </c>
      <c r="K51" s="93" t="str">
        <f t="shared" si="14"/>
        <v/>
      </c>
    </row>
    <row r="52" spans="1:12" s="103" customFormat="1" ht="18.75" customHeight="1" x14ac:dyDescent="0.25">
      <c r="A52" s="95"/>
      <c r="B52" s="95"/>
      <c r="C52" s="104"/>
      <c r="D52" s="102">
        <f t="shared" si="11"/>
        <v>0</v>
      </c>
      <c r="E52" s="91">
        <f t="shared" si="15"/>
        <v>0</v>
      </c>
      <c r="F52" s="92"/>
      <c r="G52" s="93" t="str">
        <f>IF(F52&lt;=20,"X","")</f>
        <v>X</v>
      </c>
      <c r="H52" s="93" t="str">
        <f>IF(AND(F52&gt;20,F52&lt;=50),"X","")</f>
        <v/>
      </c>
      <c r="I52" s="93" t="str">
        <f>IF(AND(F52&gt;50,F52&lt;=70),"X","")</f>
        <v/>
      </c>
      <c r="J52" s="93" t="str">
        <f>IF(AND(F52&gt;70,F52&lt;=90),"X","")</f>
        <v/>
      </c>
      <c r="K52" s="93" t="str">
        <f t="shared" si="14"/>
        <v/>
      </c>
    </row>
    <row r="53" spans="1:12" s="103" customFormat="1" ht="18.75" customHeight="1" x14ac:dyDescent="0.25">
      <c r="A53" s="95"/>
      <c r="B53" s="95"/>
      <c r="C53" s="104"/>
      <c r="D53" s="102">
        <f t="shared" si="11"/>
        <v>0</v>
      </c>
      <c r="E53" s="91">
        <f t="shared" si="15"/>
        <v>0</v>
      </c>
      <c r="F53" s="92"/>
      <c r="G53" s="93" t="str">
        <f>IF(F53&lt;=20,"X","")</f>
        <v>X</v>
      </c>
      <c r="H53" s="93" t="str">
        <f>IF(AND(F53&gt;20,F53&lt;=50),"X","")</f>
        <v/>
      </c>
      <c r="I53" s="93" t="str">
        <f>IF(AND(F53&gt;50,F53&lt;=70),"X","")</f>
        <v/>
      </c>
      <c r="J53" s="93" t="str">
        <f>IF(AND(F53&gt;70,F53&lt;=90),"X","")</f>
        <v/>
      </c>
      <c r="K53" s="93" t="str">
        <f t="shared" si="14"/>
        <v/>
      </c>
    </row>
    <row r="54" spans="1:12" s="103" customFormat="1" ht="18.75" customHeight="1" x14ac:dyDescent="0.25">
      <c r="A54" s="95"/>
      <c r="B54" s="95"/>
      <c r="C54" s="104"/>
      <c r="D54" s="102">
        <f t="shared" si="11"/>
        <v>0</v>
      </c>
      <c r="E54" s="91">
        <f t="shared" si="15"/>
        <v>0</v>
      </c>
      <c r="F54" s="92"/>
      <c r="G54" s="93" t="str">
        <f>IF(F54&lt;=20,"X","")</f>
        <v>X</v>
      </c>
      <c r="H54" s="93" t="str">
        <f>IF(AND(F54&gt;20,F54&lt;=50),"X","")</f>
        <v/>
      </c>
      <c r="I54" s="93" t="str">
        <f>IF(AND(F54&gt;50,F54&lt;=70),"X","")</f>
        <v/>
      </c>
      <c r="J54" s="93" t="str">
        <f>IF(AND(F54&gt;70,F54&lt;=90),"X","")</f>
        <v/>
      </c>
      <c r="K54" s="93" t="str">
        <f t="shared" si="14"/>
        <v/>
      </c>
    </row>
    <row r="55" spans="1:12" s="103" customFormat="1" ht="18.75" customHeight="1" x14ac:dyDescent="0.25">
      <c r="A55" s="95"/>
      <c r="B55" s="95"/>
      <c r="C55" s="104"/>
      <c r="D55" s="102">
        <f t="shared" si="11"/>
        <v>0</v>
      </c>
      <c r="E55" s="91">
        <f t="shared" si="15"/>
        <v>0</v>
      </c>
      <c r="F55" s="92"/>
      <c r="G55" s="93" t="str">
        <f>IF(F55&lt;=20,"X","")</f>
        <v>X</v>
      </c>
      <c r="H55" s="93" t="str">
        <f>IF(AND(F55&gt;20,F55&lt;=50),"X","")</f>
        <v/>
      </c>
      <c r="I55" s="93" t="str">
        <f>IF(AND(F55&gt;50,F55&lt;=70),"X","")</f>
        <v/>
      </c>
      <c r="J55" s="93" t="str">
        <f>IF(AND(F55&gt;70,F55&lt;=90),"X","")</f>
        <v/>
      </c>
      <c r="K55" s="93" t="str">
        <f t="shared" si="14"/>
        <v/>
      </c>
    </row>
    <row r="56" spans="1:12" ht="25.5" x14ac:dyDescent="0.25">
      <c r="A56" s="96" t="s">
        <v>254</v>
      </c>
      <c r="B56" s="97" t="str">
        <f>IF(C56=40,"Pesatura Adeguata","Pesatura Inadeguata")</f>
        <v>Pesatura Inadeguata</v>
      </c>
      <c r="C56" s="104">
        <f>SUM(C24:C51)</f>
        <v>20</v>
      </c>
      <c r="D56" s="104"/>
      <c r="E56" s="373"/>
      <c r="F56" s="99"/>
      <c r="G56" s="106"/>
      <c r="H56" s="107">
        <f>IF(H24="x",D24*E24)+IF(H25="x",D25*E25)+IF(H26="x",D26*E26)+IF(H27="x",D27*E27)+IF(H28="x",D28*E28)+IF(H29="x",D29*E29)+IF(H30="x",D30*E30)+IF(H31="x",D31*E31)+IF(H32="x",D32*E32)+IF(H33="x",D33*E33)+IF(H34="x",D34*E34)+IF(H35="x",D35*E35)+IF(H36="x",D36*E36)+IF(H37="x",D37*E37)+IF(H38="x",D38*E38)+IF(H39="x",D39*E39)+IF(H40="x",D40*E40)+IF(H41="x",D41*E41)+IF(H42="x",D42*E42)+IF(H43="x",D43*E43)+IF(H44="x",D44*E44)+IF(H45="x",D45*E45)+IF(H46="x",D46*E46)+IF(H47="x",D47*E47)+IF(H48="x",D48*E48)+IF(H49="x",D49*E49)+IF(H50="x",D50*E50)+IF(H51="x",D51*E51)+IF(H52="x",D52*E52)+IF(H53="x",D53*E53)+IF(H54="x",D54*E54)+IF(H55="x",D55*E55)</f>
        <v>0</v>
      </c>
      <c r="I56" s="107">
        <f>IF(I24="x",D24*E24)+IF(I25="x",D25*E25)+IF(I26="x",D26*E26)+IF(I27="x",D27*E27)+IF(I28="x",D28*E28)+IF(I29="x",D29*E29)+IF(I30="x",D30*E30)+IF(I31="x",D31*E31)+IF(I32="x",D32*E32)+IF(I33="x",D33*E33)+IF(I34="x",D34*E34)+IF(I35="x",D35*E35)+IF(I36="x",D36*E36)+IF(I37="x",D37*E37)+IF(I38="x",D38*E38)+IF(I39="x",D39*E39)+IF(I40="x",D40*E40)+IF(I41="x",D41*E41)+IF(I42="x",D42*E42)+IF(I43="x",D43*E43)+IF(I44="x",D44*E44)+IF(I45="x",D45*E45)+IF(I46="x",D46*E46)+IF(I47="x",D47*E47)+IF(I48="x",D48*E48)+IF(I49="x",D49*E49)+IF(I50="x",D50*E50)+IF(I51="x",D51*E51)+IF(I52="x",D52*E52)+IF(I53="x",D53*E53)+IF(I54="x",D54*E54)+IF(I55="x",D55*E55)</f>
        <v>0</v>
      </c>
      <c r="J56" s="107">
        <f>IF(J24="x",D24*E24)+IF(J25="x",D25*E25)+IF(J26="x",D26*E26)+IF(J27="x",D27*E27)+IF(J28="x",D28*E28)+IF(J29="x",D29*E29)+IF(J30="x",D30*E30)+IF(J31="x",D31*E31)+IF(J32="x",D32*E32)+IF(J33="x",D33*E33)+IF(J34="x",D34*E34)+IF(J35="x",D35*E35)+IF(J36="x",D36*E36)+IF(J37="x",D37*E37)+IF(J38="x",D38*E38)+IF(J39="x",D39*E39)+IF(J40="x",D40*E40)+IF(J41="x",D41*E41)+IF(J42="x",D42*E42)+IF(J43="x",D43*E43)+IF(J44="x",D44*E44)+IF(J45="x",D45*E45)+IF(J46="x",D46*E46)+IF(J47="x",D47*E47)+IF(J48="x",D48*E48)+IF(J49="x",D49*E49)+IF(J50="x",D50*E50)+IF(J51="x",D51*E51)+IF(J52="x",D52*E52)+IF(J53="x",D53*E53)+IF(J54="x",D54*E54)+IF(J55="x",D55*E55)</f>
        <v>0</v>
      </c>
      <c r="K56" s="107">
        <f>IF(K24="x",D24*E24)+IF(K25="x",D25*E25)+IF(K26="x",D26*E26)+IF(K27="x",D27*E27)+IF(K28="x",D28*E28)+IF(K29="x",D29*E29)+IF(K30="x",D30*E30)+IF(K31="x",D31*E31)+IF(K32="x",D32*E32)+IF(K33="x",D33*E33)+IF(K34="x",D34*E34)+IF(K35="x",D35*E35)+IF(K36="x",D36*E36)+IF(K37="x",D37*E37)+IF(K38="x",D38*E38)+IF(K39="x",D39*E39)+IF(K40="x",D40*E40)+IF(K41="x",D41*E41)+IF(K42="x",D42*E42)+IF(K43="x",D43*E43)+IF(K44="x",D44*E44)+IF(K45="x",D45*E45)+IF(K46="x",D46*E46)+IF(K47="x",D47*E47)+IF(K48="x",D48*E48)+IF(K49="x",D49*E49)+IF(K50="x",D50*E50)+IF(K51="x",D51*E51)+IF(K52="x",D52*E52)+IF(K53="x",D53*E53)+IF(K54="x",D54*E54)+IF(K55="x",D55*E55)</f>
        <v>40</v>
      </c>
    </row>
    <row r="57" spans="1:12" s="115" customFormat="1" ht="18" customHeight="1" x14ac:dyDescent="0.25">
      <c r="A57" s="108"/>
      <c r="B57" s="109"/>
      <c r="C57" s="110"/>
      <c r="D57" s="110"/>
      <c r="E57" s="110" t="s">
        <v>255</v>
      </c>
      <c r="F57" s="111"/>
      <c r="G57" s="112"/>
      <c r="H57" s="112"/>
      <c r="I57" s="112"/>
      <c r="J57" s="112"/>
      <c r="K57" s="113"/>
      <c r="L57" s="114"/>
    </row>
    <row r="58" spans="1:12" ht="16.5" customHeight="1" x14ac:dyDescent="0.25">
      <c r="A58" s="521" t="s">
        <v>256</v>
      </c>
      <c r="B58" s="522"/>
      <c r="C58" s="98">
        <f>SUM(H21:K21)</f>
        <v>0</v>
      </c>
      <c r="D58" s="354"/>
      <c r="E58" s="116">
        <f>C58/60</f>
        <v>0</v>
      </c>
      <c r="F58" s="117"/>
      <c r="G58" s="118"/>
      <c r="H58" s="118"/>
      <c r="I58" s="118"/>
      <c r="J58" s="118"/>
      <c r="K58" s="119"/>
      <c r="L58" s="120"/>
    </row>
    <row r="59" spans="1:12" ht="17.25" customHeight="1" x14ac:dyDescent="0.25">
      <c r="A59" s="121" t="s">
        <v>200</v>
      </c>
      <c r="B59" s="122"/>
      <c r="C59" s="123"/>
      <c r="D59" s="123"/>
      <c r="E59" s="123"/>
      <c r="F59" s="523" t="s">
        <v>257</v>
      </c>
      <c r="G59" s="523"/>
      <c r="H59" s="524"/>
      <c r="I59" s="124">
        <f>C58+C60</f>
        <v>40</v>
      </c>
      <c r="J59" s="123" t="s">
        <v>258</v>
      </c>
      <c r="K59" s="125"/>
      <c r="L59" s="120"/>
    </row>
    <row r="60" spans="1:12" ht="16.5" customHeight="1" x14ac:dyDescent="0.25">
      <c r="A60" s="521" t="s">
        <v>259</v>
      </c>
      <c r="B60" s="522"/>
      <c r="C60" s="98">
        <f>SUM(G56:K56)</f>
        <v>40</v>
      </c>
      <c r="D60" s="354"/>
      <c r="E60" s="116" t="s">
        <v>255</v>
      </c>
      <c r="F60" s="117"/>
      <c r="G60" s="118"/>
      <c r="H60" s="118"/>
      <c r="I60" s="118"/>
      <c r="J60" s="118"/>
      <c r="K60" s="119"/>
      <c r="L60" s="120"/>
    </row>
    <row r="61" spans="1:12" ht="26.25" customHeight="1" x14ac:dyDescent="0.25">
      <c r="A61" s="126"/>
      <c r="B61" s="127"/>
      <c r="C61" s="127"/>
      <c r="D61" s="127"/>
      <c r="E61" s="127"/>
      <c r="F61" s="128"/>
      <c r="G61" s="129"/>
      <c r="H61" s="129"/>
      <c r="I61" s="129"/>
      <c r="J61" s="129"/>
      <c r="K61" s="130"/>
      <c r="L61" s="120"/>
    </row>
  </sheetData>
  <mergeCells count="10">
    <mergeCell ref="A58:B58"/>
    <mergeCell ref="F59:H59"/>
    <mergeCell ref="A60:B60"/>
    <mergeCell ref="A1:K1"/>
    <mergeCell ref="A6:F8"/>
    <mergeCell ref="G6:K6"/>
    <mergeCell ref="A9:K9"/>
    <mergeCell ref="A22:C22"/>
    <mergeCell ref="F22:H22"/>
    <mergeCell ref="I22:K22"/>
  </mergeCells>
  <conditionalFormatting sqref="B21 B56:B57">
    <cfRule type="cellIs" dxfId="216" priority="31" stopIfTrue="1" operator="equal">
      <formula>"Pesatura Inadeguata"</formula>
    </cfRule>
  </conditionalFormatting>
  <conditionalFormatting sqref="G11">
    <cfRule type="cellIs" dxfId="215" priority="30" stopIfTrue="1" operator="equal">
      <formula>"x"</formula>
    </cfRule>
  </conditionalFormatting>
  <conditionalFormatting sqref="H11">
    <cfRule type="cellIs" dxfId="214" priority="27" stopIfTrue="1" operator="equal">
      <formula>"x"</formula>
    </cfRule>
    <cfRule type="cellIs" dxfId="213" priority="29" stopIfTrue="1" operator="equal">
      <formula>"x"</formula>
    </cfRule>
  </conditionalFormatting>
  <conditionalFormatting sqref="I11">
    <cfRule type="cellIs" dxfId="212" priority="28" stopIfTrue="1" operator="equal">
      <formula>"x"</formula>
    </cfRule>
  </conditionalFormatting>
  <conditionalFormatting sqref="J11">
    <cfRule type="cellIs" dxfId="211" priority="26" stopIfTrue="1" operator="equal">
      <formula>"x"</formula>
    </cfRule>
  </conditionalFormatting>
  <conditionalFormatting sqref="K11">
    <cfRule type="cellIs" dxfId="210" priority="25" stopIfTrue="1" operator="equal">
      <formula>"x"</formula>
    </cfRule>
  </conditionalFormatting>
  <conditionalFormatting sqref="G12">
    <cfRule type="cellIs" dxfId="209" priority="24" stopIfTrue="1" operator="equal">
      <formula>"x"</formula>
    </cfRule>
  </conditionalFormatting>
  <conditionalFormatting sqref="H12">
    <cfRule type="cellIs" dxfId="208" priority="21" stopIfTrue="1" operator="equal">
      <formula>"x"</formula>
    </cfRule>
    <cfRule type="cellIs" dxfId="207" priority="23" stopIfTrue="1" operator="equal">
      <formula>"x"</formula>
    </cfRule>
  </conditionalFormatting>
  <conditionalFormatting sqref="I12">
    <cfRule type="cellIs" dxfId="206" priority="22" stopIfTrue="1" operator="equal">
      <formula>"x"</formula>
    </cfRule>
  </conditionalFormatting>
  <conditionalFormatting sqref="J12">
    <cfRule type="cellIs" dxfId="205" priority="20" stopIfTrue="1" operator="equal">
      <formula>"x"</formula>
    </cfRule>
  </conditionalFormatting>
  <conditionalFormatting sqref="K12">
    <cfRule type="cellIs" dxfId="204" priority="19" stopIfTrue="1" operator="equal">
      <formula>"x"</formula>
    </cfRule>
  </conditionalFormatting>
  <conditionalFormatting sqref="G24:G47">
    <cfRule type="cellIs" dxfId="203" priority="18" stopIfTrue="1" operator="equal">
      <formula>"x"</formula>
    </cfRule>
  </conditionalFormatting>
  <conditionalFormatting sqref="H24:H47">
    <cfRule type="cellIs" dxfId="202" priority="15" stopIfTrue="1" operator="equal">
      <formula>"x"</formula>
    </cfRule>
    <cfRule type="cellIs" dxfId="201" priority="17" stopIfTrue="1" operator="equal">
      <formula>"x"</formula>
    </cfRule>
  </conditionalFormatting>
  <conditionalFormatting sqref="I24:I47">
    <cfRule type="cellIs" dxfId="200" priority="16" stopIfTrue="1" operator="equal">
      <formula>"x"</formula>
    </cfRule>
  </conditionalFormatting>
  <conditionalFormatting sqref="J24:J47">
    <cfRule type="cellIs" dxfId="199" priority="14" stopIfTrue="1" operator="equal">
      <formula>"x"</formula>
    </cfRule>
  </conditionalFormatting>
  <conditionalFormatting sqref="K24:K47">
    <cfRule type="cellIs" dxfId="198" priority="13" stopIfTrue="1" operator="equal">
      <formula>"x"</formula>
    </cfRule>
  </conditionalFormatting>
  <conditionalFormatting sqref="G49:G55">
    <cfRule type="cellIs" dxfId="197" priority="12" stopIfTrue="1" operator="equal">
      <formula>"x"</formula>
    </cfRule>
  </conditionalFormatting>
  <conditionalFormatting sqref="H49:H55">
    <cfRule type="cellIs" dxfId="196" priority="9" stopIfTrue="1" operator="equal">
      <formula>"x"</formula>
    </cfRule>
    <cfRule type="cellIs" dxfId="195" priority="11" stopIfTrue="1" operator="equal">
      <formula>"x"</formula>
    </cfRule>
  </conditionalFormatting>
  <conditionalFormatting sqref="I49:I55">
    <cfRule type="cellIs" dxfId="194" priority="10" stopIfTrue="1" operator="equal">
      <formula>"x"</formula>
    </cfRule>
  </conditionalFormatting>
  <conditionalFormatting sqref="J49:J55">
    <cfRule type="cellIs" dxfId="193" priority="8" stopIfTrue="1" operator="equal">
      <formula>"x"</formula>
    </cfRule>
  </conditionalFormatting>
  <conditionalFormatting sqref="K49:K55">
    <cfRule type="cellIs" dxfId="192" priority="7" stopIfTrue="1" operator="equal">
      <formula>"x"</formula>
    </cfRule>
  </conditionalFormatting>
  <conditionalFormatting sqref="G13:G20">
    <cfRule type="cellIs" dxfId="191" priority="6" stopIfTrue="1" operator="equal">
      <formula>"x"</formula>
    </cfRule>
  </conditionalFormatting>
  <conditionalFormatting sqref="H13:H20">
    <cfRule type="cellIs" dxfId="190" priority="3" stopIfTrue="1" operator="equal">
      <formula>"x"</formula>
    </cfRule>
    <cfRule type="cellIs" dxfId="189" priority="5" stopIfTrue="1" operator="equal">
      <formula>"x"</formula>
    </cfRule>
  </conditionalFormatting>
  <conditionalFormatting sqref="I13:I20">
    <cfRule type="cellIs" dxfId="188" priority="4" stopIfTrue="1" operator="equal">
      <formula>"x"</formula>
    </cfRule>
  </conditionalFormatting>
  <conditionalFormatting sqref="J13:J20">
    <cfRule type="cellIs" dxfId="187" priority="2" stopIfTrue="1" operator="equal">
      <formula>"x"</formula>
    </cfRule>
  </conditionalFormatting>
  <conditionalFormatting sqref="K13:K20">
    <cfRule type="cellIs" dxfId="186" priority="1" stopIfTrue="1" operator="equal">
      <formula>"x"</formula>
    </cfRule>
  </conditionalFormatting>
  <dataValidations count="2">
    <dataValidation type="list" allowBlank="1" showInputMessage="1" showErrorMessage="1" sqref="WVJ983088:WVJ983095 IX48:IX55 ST48:ST55 ACP48:ACP55 AML48:AML55 AWH48:AWH55 BGD48:BGD55 BPZ48:BPZ55 BZV48:BZV55 CJR48:CJR55 CTN48:CTN55 DDJ48:DDJ55 DNF48:DNF55 DXB48:DXB55 EGX48:EGX55 EQT48:EQT55 FAP48:FAP55 FKL48:FKL55 FUH48:FUH55 GED48:GED55 GNZ48:GNZ55 GXV48:GXV55 HHR48:HHR55 HRN48:HRN55 IBJ48:IBJ55 ILF48:ILF55 IVB48:IVB55 JEX48:JEX55 JOT48:JOT55 JYP48:JYP55 KIL48:KIL55 KSH48:KSH55 LCD48:LCD55 LLZ48:LLZ55 LVV48:LVV55 MFR48:MFR55 MPN48:MPN55 MZJ48:MZJ55 NJF48:NJF55 NTB48:NTB55 OCX48:OCX55 OMT48:OMT55 OWP48:OWP55 PGL48:PGL55 PQH48:PQH55 QAD48:QAD55 QJZ48:QJZ55 QTV48:QTV55 RDR48:RDR55 RNN48:RNN55 RXJ48:RXJ55 SHF48:SHF55 SRB48:SRB55 TAX48:TAX55 TKT48:TKT55 TUP48:TUP55 UEL48:UEL55 UOH48:UOH55 UYD48:UYD55 VHZ48:VHZ55 VRV48:VRV55 WBR48:WBR55 WLN48:WLN55 WVJ48:WVJ55 A65584:A65591 IX65584:IX65591 ST65584:ST65591 ACP65584:ACP65591 AML65584:AML65591 AWH65584:AWH65591 BGD65584:BGD65591 BPZ65584:BPZ65591 BZV65584:BZV65591 CJR65584:CJR65591 CTN65584:CTN65591 DDJ65584:DDJ65591 DNF65584:DNF65591 DXB65584:DXB65591 EGX65584:EGX65591 EQT65584:EQT65591 FAP65584:FAP65591 FKL65584:FKL65591 FUH65584:FUH65591 GED65584:GED65591 GNZ65584:GNZ65591 GXV65584:GXV65591 HHR65584:HHR65591 HRN65584:HRN65591 IBJ65584:IBJ65591 ILF65584:ILF65591 IVB65584:IVB65591 JEX65584:JEX65591 JOT65584:JOT65591 JYP65584:JYP65591 KIL65584:KIL65591 KSH65584:KSH65591 LCD65584:LCD65591 LLZ65584:LLZ65591 LVV65584:LVV65591 MFR65584:MFR65591 MPN65584:MPN65591 MZJ65584:MZJ65591 NJF65584:NJF65591 NTB65584:NTB65591 OCX65584:OCX65591 OMT65584:OMT65591 OWP65584:OWP65591 PGL65584:PGL65591 PQH65584:PQH65591 QAD65584:QAD65591 QJZ65584:QJZ65591 QTV65584:QTV65591 RDR65584:RDR65591 RNN65584:RNN65591 RXJ65584:RXJ65591 SHF65584:SHF65591 SRB65584:SRB65591 TAX65584:TAX65591 TKT65584:TKT65591 TUP65584:TUP65591 UEL65584:UEL65591 UOH65584:UOH65591 UYD65584:UYD65591 VHZ65584:VHZ65591 VRV65584:VRV65591 WBR65584:WBR65591 WLN65584:WLN65591 WVJ65584:WVJ65591 A131120:A131127 IX131120:IX131127 ST131120:ST131127 ACP131120:ACP131127 AML131120:AML131127 AWH131120:AWH131127 BGD131120:BGD131127 BPZ131120:BPZ131127 BZV131120:BZV131127 CJR131120:CJR131127 CTN131120:CTN131127 DDJ131120:DDJ131127 DNF131120:DNF131127 DXB131120:DXB131127 EGX131120:EGX131127 EQT131120:EQT131127 FAP131120:FAP131127 FKL131120:FKL131127 FUH131120:FUH131127 GED131120:GED131127 GNZ131120:GNZ131127 GXV131120:GXV131127 HHR131120:HHR131127 HRN131120:HRN131127 IBJ131120:IBJ131127 ILF131120:ILF131127 IVB131120:IVB131127 JEX131120:JEX131127 JOT131120:JOT131127 JYP131120:JYP131127 KIL131120:KIL131127 KSH131120:KSH131127 LCD131120:LCD131127 LLZ131120:LLZ131127 LVV131120:LVV131127 MFR131120:MFR131127 MPN131120:MPN131127 MZJ131120:MZJ131127 NJF131120:NJF131127 NTB131120:NTB131127 OCX131120:OCX131127 OMT131120:OMT131127 OWP131120:OWP131127 PGL131120:PGL131127 PQH131120:PQH131127 QAD131120:QAD131127 QJZ131120:QJZ131127 QTV131120:QTV131127 RDR131120:RDR131127 RNN131120:RNN131127 RXJ131120:RXJ131127 SHF131120:SHF131127 SRB131120:SRB131127 TAX131120:TAX131127 TKT131120:TKT131127 TUP131120:TUP131127 UEL131120:UEL131127 UOH131120:UOH131127 UYD131120:UYD131127 VHZ131120:VHZ131127 VRV131120:VRV131127 WBR131120:WBR131127 WLN131120:WLN131127 WVJ131120:WVJ131127 A196656:A196663 IX196656:IX196663 ST196656:ST196663 ACP196656:ACP196663 AML196656:AML196663 AWH196656:AWH196663 BGD196656:BGD196663 BPZ196656:BPZ196663 BZV196656:BZV196663 CJR196656:CJR196663 CTN196656:CTN196663 DDJ196656:DDJ196663 DNF196656:DNF196663 DXB196656:DXB196663 EGX196656:EGX196663 EQT196656:EQT196663 FAP196656:FAP196663 FKL196656:FKL196663 FUH196656:FUH196663 GED196656:GED196663 GNZ196656:GNZ196663 GXV196656:GXV196663 HHR196656:HHR196663 HRN196656:HRN196663 IBJ196656:IBJ196663 ILF196656:ILF196663 IVB196656:IVB196663 JEX196656:JEX196663 JOT196656:JOT196663 JYP196656:JYP196663 KIL196656:KIL196663 KSH196656:KSH196663 LCD196656:LCD196663 LLZ196656:LLZ196663 LVV196656:LVV196663 MFR196656:MFR196663 MPN196656:MPN196663 MZJ196656:MZJ196663 NJF196656:NJF196663 NTB196656:NTB196663 OCX196656:OCX196663 OMT196656:OMT196663 OWP196656:OWP196663 PGL196656:PGL196663 PQH196656:PQH196663 QAD196656:QAD196663 QJZ196656:QJZ196663 QTV196656:QTV196663 RDR196656:RDR196663 RNN196656:RNN196663 RXJ196656:RXJ196663 SHF196656:SHF196663 SRB196656:SRB196663 TAX196656:TAX196663 TKT196656:TKT196663 TUP196656:TUP196663 UEL196656:UEL196663 UOH196656:UOH196663 UYD196656:UYD196663 VHZ196656:VHZ196663 VRV196656:VRV196663 WBR196656:WBR196663 WLN196656:WLN196663 WVJ196656:WVJ196663 A262192:A262199 IX262192:IX262199 ST262192:ST262199 ACP262192:ACP262199 AML262192:AML262199 AWH262192:AWH262199 BGD262192:BGD262199 BPZ262192:BPZ262199 BZV262192:BZV262199 CJR262192:CJR262199 CTN262192:CTN262199 DDJ262192:DDJ262199 DNF262192:DNF262199 DXB262192:DXB262199 EGX262192:EGX262199 EQT262192:EQT262199 FAP262192:FAP262199 FKL262192:FKL262199 FUH262192:FUH262199 GED262192:GED262199 GNZ262192:GNZ262199 GXV262192:GXV262199 HHR262192:HHR262199 HRN262192:HRN262199 IBJ262192:IBJ262199 ILF262192:ILF262199 IVB262192:IVB262199 JEX262192:JEX262199 JOT262192:JOT262199 JYP262192:JYP262199 KIL262192:KIL262199 KSH262192:KSH262199 LCD262192:LCD262199 LLZ262192:LLZ262199 LVV262192:LVV262199 MFR262192:MFR262199 MPN262192:MPN262199 MZJ262192:MZJ262199 NJF262192:NJF262199 NTB262192:NTB262199 OCX262192:OCX262199 OMT262192:OMT262199 OWP262192:OWP262199 PGL262192:PGL262199 PQH262192:PQH262199 QAD262192:QAD262199 QJZ262192:QJZ262199 QTV262192:QTV262199 RDR262192:RDR262199 RNN262192:RNN262199 RXJ262192:RXJ262199 SHF262192:SHF262199 SRB262192:SRB262199 TAX262192:TAX262199 TKT262192:TKT262199 TUP262192:TUP262199 UEL262192:UEL262199 UOH262192:UOH262199 UYD262192:UYD262199 VHZ262192:VHZ262199 VRV262192:VRV262199 WBR262192:WBR262199 WLN262192:WLN262199 WVJ262192:WVJ262199 A327728:A327735 IX327728:IX327735 ST327728:ST327735 ACP327728:ACP327735 AML327728:AML327735 AWH327728:AWH327735 BGD327728:BGD327735 BPZ327728:BPZ327735 BZV327728:BZV327735 CJR327728:CJR327735 CTN327728:CTN327735 DDJ327728:DDJ327735 DNF327728:DNF327735 DXB327728:DXB327735 EGX327728:EGX327735 EQT327728:EQT327735 FAP327728:FAP327735 FKL327728:FKL327735 FUH327728:FUH327735 GED327728:GED327735 GNZ327728:GNZ327735 GXV327728:GXV327735 HHR327728:HHR327735 HRN327728:HRN327735 IBJ327728:IBJ327735 ILF327728:ILF327735 IVB327728:IVB327735 JEX327728:JEX327735 JOT327728:JOT327735 JYP327728:JYP327735 KIL327728:KIL327735 KSH327728:KSH327735 LCD327728:LCD327735 LLZ327728:LLZ327735 LVV327728:LVV327735 MFR327728:MFR327735 MPN327728:MPN327735 MZJ327728:MZJ327735 NJF327728:NJF327735 NTB327728:NTB327735 OCX327728:OCX327735 OMT327728:OMT327735 OWP327728:OWP327735 PGL327728:PGL327735 PQH327728:PQH327735 QAD327728:QAD327735 QJZ327728:QJZ327735 QTV327728:QTV327735 RDR327728:RDR327735 RNN327728:RNN327735 RXJ327728:RXJ327735 SHF327728:SHF327735 SRB327728:SRB327735 TAX327728:TAX327735 TKT327728:TKT327735 TUP327728:TUP327735 UEL327728:UEL327735 UOH327728:UOH327735 UYD327728:UYD327735 VHZ327728:VHZ327735 VRV327728:VRV327735 WBR327728:WBR327735 WLN327728:WLN327735 WVJ327728:WVJ327735 A393264:A393271 IX393264:IX393271 ST393264:ST393271 ACP393264:ACP393271 AML393264:AML393271 AWH393264:AWH393271 BGD393264:BGD393271 BPZ393264:BPZ393271 BZV393264:BZV393271 CJR393264:CJR393271 CTN393264:CTN393271 DDJ393264:DDJ393271 DNF393264:DNF393271 DXB393264:DXB393271 EGX393264:EGX393271 EQT393264:EQT393271 FAP393264:FAP393271 FKL393264:FKL393271 FUH393264:FUH393271 GED393264:GED393271 GNZ393264:GNZ393271 GXV393264:GXV393271 HHR393264:HHR393271 HRN393264:HRN393271 IBJ393264:IBJ393271 ILF393264:ILF393271 IVB393264:IVB393271 JEX393264:JEX393271 JOT393264:JOT393271 JYP393264:JYP393271 KIL393264:KIL393271 KSH393264:KSH393271 LCD393264:LCD393271 LLZ393264:LLZ393271 LVV393264:LVV393271 MFR393264:MFR393271 MPN393264:MPN393271 MZJ393264:MZJ393271 NJF393264:NJF393271 NTB393264:NTB393271 OCX393264:OCX393271 OMT393264:OMT393271 OWP393264:OWP393271 PGL393264:PGL393271 PQH393264:PQH393271 QAD393264:QAD393271 QJZ393264:QJZ393271 QTV393264:QTV393271 RDR393264:RDR393271 RNN393264:RNN393271 RXJ393264:RXJ393271 SHF393264:SHF393271 SRB393264:SRB393271 TAX393264:TAX393271 TKT393264:TKT393271 TUP393264:TUP393271 UEL393264:UEL393271 UOH393264:UOH393271 UYD393264:UYD393271 VHZ393264:VHZ393271 VRV393264:VRV393271 WBR393264:WBR393271 WLN393264:WLN393271 WVJ393264:WVJ393271 A458800:A458807 IX458800:IX458807 ST458800:ST458807 ACP458800:ACP458807 AML458800:AML458807 AWH458800:AWH458807 BGD458800:BGD458807 BPZ458800:BPZ458807 BZV458800:BZV458807 CJR458800:CJR458807 CTN458800:CTN458807 DDJ458800:DDJ458807 DNF458800:DNF458807 DXB458800:DXB458807 EGX458800:EGX458807 EQT458800:EQT458807 FAP458800:FAP458807 FKL458800:FKL458807 FUH458800:FUH458807 GED458800:GED458807 GNZ458800:GNZ458807 GXV458800:GXV458807 HHR458800:HHR458807 HRN458800:HRN458807 IBJ458800:IBJ458807 ILF458800:ILF458807 IVB458800:IVB458807 JEX458800:JEX458807 JOT458800:JOT458807 JYP458800:JYP458807 KIL458800:KIL458807 KSH458800:KSH458807 LCD458800:LCD458807 LLZ458800:LLZ458807 LVV458800:LVV458807 MFR458800:MFR458807 MPN458800:MPN458807 MZJ458800:MZJ458807 NJF458800:NJF458807 NTB458800:NTB458807 OCX458800:OCX458807 OMT458800:OMT458807 OWP458800:OWP458807 PGL458800:PGL458807 PQH458800:PQH458807 QAD458800:QAD458807 QJZ458800:QJZ458807 QTV458800:QTV458807 RDR458800:RDR458807 RNN458800:RNN458807 RXJ458800:RXJ458807 SHF458800:SHF458807 SRB458800:SRB458807 TAX458800:TAX458807 TKT458800:TKT458807 TUP458800:TUP458807 UEL458800:UEL458807 UOH458800:UOH458807 UYD458800:UYD458807 VHZ458800:VHZ458807 VRV458800:VRV458807 WBR458800:WBR458807 WLN458800:WLN458807 WVJ458800:WVJ458807 A524336:A524343 IX524336:IX524343 ST524336:ST524343 ACP524336:ACP524343 AML524336:AML524343 AWH524336:AWH524343 BGD524336:BGD524343 BPZ524336:BPZ524343 BZV524336:BZV524343 CJR524336:CJR524343 CTN524336:CTN524343 DDJ524336:DDJ524343 DNF524336:DNF524343 DXB524336:DXB524343 EGX524336:EGX524343 EQT524336:EQT524343 FAP524336:FAP524343 FKL524336:FKL524343 FUH524336:FUH524343 GED524336:GED524343 GNZ524336:GNZ524343 GXV524336:GXV524343 HHR524336:HHR524343 HRN524336:HRN524343 IBJ524336:IBJ524343 ILF524336:ILF524343 IVB524336:IVB524343 JEX524336:JEX524343 JOT524336:JOT524343 JYP524336:JYP524343 KIL524336:KIL524343 KSH524336:KSH524343 LCD524336:LCD524343 LLZ524336:LLZ524343 LVV524336:LVV524343 MFR524336:MFR524343 MPN524336:MPN524343 MZJ524336:MZJ524343 NJF524336:NJF524343 NTB524336:NTB524343 OCX524336:OCX524343 OMT524336:OMT524343 OWP524336:OWP524343 PGL524336:PGL524343 PQH524336:PQH524343 QAD524336:QAD524343 QJZ524336:QJZ524343 QTV524336:QTV524343 RDR524336:RDR524343 RNN524336:RNN524343 RXJ524336:RXJ524343 SHF524336:SHF524343 SRB524336:SRB524343 TAX524336:TAX524343 TKT524336:TKT524343 TUP524336:TUP524343 UEL524336:UEL524343 UOH524336:UOH524343 UYD524336:UYD524343 VHZ524336:VHZ524343 VRV524336:VRV524343 WBR524336:WBR524343 WLN524336:WLN524343 WVJ524336:WVJ524343 A589872:A589879 IX589872:IX589879 ST589872:ST589879 ACP589872:ACP589879 AML589872:AML589879 AWH589872:AWH589879 BGD589872:BGD589879 BPZ589872:BPZ589879 BZV589872:BZV589879 CJR589872:CJR589879 CTN589872:CTN589879 DDJ589872:DDJ589879 DNF589872:DNF589879 DXB589872:DXB589879 EGX589872:EGX589879 EQT589872:EQT589879 FAP589872:FAP589879 FKL589872:FKL589879 FUH589872:FUH589879 GED589872:GED589879 GNZ589872:GNZ589879 GXV589872:GXV589879 HHR589872:HHR589879 HRN589872:HRN589879 IBJ589872:IBJ589879 ILF589872:ILF589879 IVB589872:IVB589879 JEX589872:JEX589879 JOT589872:JOT589879 JYP589872:JYP589879 KIL589872:KIL589879 KSH589872:KSH589879 LCD589872:LCD589879 LLZ589872:LLZ589879 LVV589872:LVV589879 MFR589872:MFR589879 MPN589872:MPN589879 MZJ589872:MZJ589879 NJF589872:NJF589879 NTB589872:NTB589879 OCX589872:OCX589879 OMT589872:OMT589879 OWP589872:OWP589879 PGL589872:PGL589879 PQH589872:PQH589879 QAD589872:QAD589879 QJZ589872:QJZ589879 QTV589872:QTV589879 RDR589872:RDR589879 RNN589872:RNN589879 RXJ589872:RXJ589879 SHF589872:SHF589879 SRB589872:SRB589879 TAX589872:TAX589879 TKT589872:TKT589879 TUP589872:TUP589879 UEL589872:UEL589879 UOH589872:UOH589879 UYD589872:UYD589879 VHZ589872:VHZ589879 VRV589872:VRV589879 WBR589872:WBR589879 WLN589872:WLN589879 WVJ589872:WVJ589879 A655408:A655415 IX655408:IX655415 ST655408:ST655415 ACP655408:ACP655415 AML655408:AML655415 AWH655408:AWH655415 BGD655408:BGD655415 BPZ655408:BPZ655415 BZV655408:BZV655415 CJR655408:CJR655415 CTN655408:CTN655415 DDJ655408:DDJ655415 DNF655408:DNF655415 DXB655408:DXB655415 EGX655408:EGX655415 EQT655408:EQT655415 FAP655408:FAP655415 FKL655408:FKL655415 FUH655408:FUH655415 GED655408:GED655415 GNZ655408:GNZ655415 GXV655408:GXV655415 HHR655408:HHR655415 HRN655408:HRN655415 IBJ655408:IBJ655415 ILF655408:ILF655415 IVB655408:IVB655415 JEX655408:JEX655415 JOT655408:JOT655415 JYP655408:JYP655415 KIL655408:KIL655415 KSH655408:KSH655415 LCD655408:LCD655415 LLZ655408:LLZ655415 LVV655408:LVV655415 MFR655408:MFR655415 MPN655408:MPN655415 MZJ655408:MZJ655415 NJF655408:NJF655415 NTB655408:NTB655415 OCX655408:OCX655415 OMT655408:OMT655415 OWP655408:OWP655415 PGL655408:PGL655415 PQH655408:PQH655415 QAD655408:QAD655415 QJZ655408:QJZ655415 QTV655408:QTV655415 RDR655408:RDR655415 RNN655408:RNN655415 RXJ655408:RXJ655415 SHF655408:SHF655415 SRB655408:SRB655415 TAX655408:TAX655415 TKT655408:TKT655415 TUP655408:TUP655415 UEL655408:UEL655415 UOH655408:UOH655415 UYD655408:UYD655415 VHZ655408:VHZ655415 VRV655408:VRV655415 WBR655408:WBR655415 WLN655408:WLN655415 WVJ655408:WVJ655415 A720944:A720951 IX720944:IX720951 ST720944:ST720951 ACP720944:ACP720951 AML720944:AML720951 AWH720944:AWH720951 BGD720944:BGD720951 BPZ720944:BPZ720951 BZV720944:BZV720951 CJR720944:CJR720951 CTN720944:CTN720951 DDJ720944:DDJ720951 DNF720944:DNF720951 DXB720944:DXB720951 EGX720944:EGX720951 EQT720944:EQT720951 FAP720944:FAP720951 FKL720944:FKL720951 FUH720944:FUH720951 GED720944:GED720951 GNZ720944:GNZ720951 GXV720944:GXV720951 HHR720944:HHR720951 HRN720944:HRN720951 IBJ720944:IBJ720951 ILF720944:ILF720951 IVB720944:IVB720951 JEX720944:JEX720951 JOT720944:JOT720951 JYP720944:JYP720951 KIL720944:KIL720951 KSH720944:KSH720951 LCD720944:LCD720951 LLZ720944:LLZ720951 LVV720944:LVV720951 MFR720944:MFR720951 MPN720944:MPN720951 MZJ720944:MZJ720951 NJF720944:NJF720951 NTB720944:NTB720951 OCX720944:OCX720951 OMT720944:OMT720951 OWP720944:OWP720951 PGL720944:PGL720951 PQH720944:PQH720951 QAD720944:QAD720951 QJZ720944:QJZ720951 QTV720944:QTV720951 RDR720944:RDR720951 RNN720944:RNN720951 RXJ720944:RXJ720951 SHF720944:SHF720951 SRB720944:SRB720951 TAX720944:TAX720951 TKT720944:TKT720951 TUP720944:TUP720951 UEL720944:UEL720951 UOH720944:UOH720951 UYD720944:UYD720951 VHZ720944:VHZ720951 VRV720944:VRV720951 WBR720944:WBR720951 WLN720944:WLN720951 WVJ720944:WVJ720951 A786480:A786487 IX786480:IX786487 ST786480:ST786487 ACP786480:ACP786487 AML786480:AML786487 AWH786480:AWH786487 BGD786480:BGD786487 BPZ786480:BPZ786487 BZV786480:BZV786487 CJR786480:CJR786487 CTN786480:CTN786487 DDJ786480:DDJ786487 DNF786480:DNF786487 DXB786480:DXB786487 EGX786480:EGX786487 EQT786480:EQT786487 FAP786480:FAP786487 FKL786480:FKL786487 FUH786480:FUH786487 GED786480:GED786487 GNZ786480:GNZ786487 GXV786480:GXV786487 HHR786480:HHR786487 HRN786480:HRN786487 IBJ786480:IBJ786487 ILF786480:ILF786487 IVB786480:IVB786487 JEX786480:JEX786487 JOT786480:JOT786487 JYP786480:JYP786487 KIL786480:KIL786487 KSH786480:KSH786487 LCD786480:LCD786487 LLZ786480:LLZ786487 LVV786480:LVV786487 MFR786480:MFR786487 MPN786480:MPN786487 MZJ786480:MZJ786487 NJF786480:NJF786487 NTB786480:NTB786487 OCX786480:OCX786487 OMT786480:OMT786487 OWP786480:OWP786487 PGL786480:PGL786487 PQH786480:PQH786487 QAD786480:QAD786487 QJZ786480:QJZ786487 QTV786480:QTV786487 RDR786480:RDR786487 RNN786480:RNN786487 RXJ786480:RXJ786487 SHF786480:SHF786487 SRB786480:SRB786487 TAX786480:TAX786487 TKT786480:TKT786487 TUP786480:TUP786487 UEL786480:UEL786487 UOH786480:UOH786487 UYD786480:UYD786487 VHZ786480:VHZ786487 VRV786480:VRV786487 WBR786480:WBR786487 WLN786480:WLN786487 WVJ786480:WVJ786487 A852016:A852023 IX852016:IX852023 ST852016:ST852023 ACP852016:ACP852023 AML852016:AML852023 AWH852016:AWH852023 BGD852016:BGD852023 BPZ852016:BPZ852023 BZV852016:BZV852023 CJR852016:CJR852023 CTN852016:CTN852023 DDJ852016:DDJ852023 DNF852016:DNF852023 DXB852016:DXB852023 EGX852016:EGX852023 EQT852016:EQT852023 FAP852016:FAP852023 FKL852016:FKL852023 FUH852016:FUH852023 GED852016:GED852023 GNZ852016:GNZ852023 GXV852016:GXV852023 HHR852016:HHR852023 HRN852016:HRN852023 IBJ852016:IBJ852023 ILF852016:ILF852023 IVB852016:IVB852023 JEX852016:JEX852023 JOT852016:JOT852023 JYP852016:JYP852023 KIL852016:KIL852023 KSH852016:KSH852023 LCD852016:LCD852023 LLZ852016:LLZ852023 LVV852016:LVV852023 MFR852016:MFR852023 MPN852016:MPN852023 MZJ852016:MZJ852023 NJF852016:NJF852023 NTB852016:NTB852023 OCX852016:OCX852023 OMT852016:OMT852023 OWP852016:OWP852023 PGL852016:PGL852023 PQH852016:PQH852023 QAD852016:QAD852023 QJZ852016:QJZ852023 QTV852016:QTV852023 RDR852016:RDR852023 RNN852016:RNN852023 RXJ852016:RXJ852023 SHF852016:SHF852023 SRB852016:SRB852023 TAX852016:TAX852023 TKT852016:TKT852023 TUP852016:TUP852023 UEL852016:UEL852023 UOH852016:UOH852023 UYD852016:UYD852023 VHZ852016:VHZ852023 VRV852016:VRV852023 WBR852016:WBR852023 WLN852016:WLN852023 WVJ852016:WVJ852023 A917552:A917559 IX917552:IX917559 ST917552:ST917559 ACP917552:ACP917559 AML917552:AML917559 AWH917552:AWH917559 BGD917552:BGD917559 BPZ917552:BPZ917559 BZV917552:BZV917559 CJR917552:CJR917559 CTN917552:CTN917559 DDJ917552:DDJ917559 DNF917552:DNF917559 DXB917552:DXB917559 EGX917552:EGX917559 EQT917552:EQT917559 FAP917552:FAP917559 FKL917552:FKL917559 FUH917552:FUH917559 GED917552:GED917559 GNZ917552:GNZ917559 GXV917552:GXV917559 HHR917552:HHR917559 HRN917552:HRN917559 IBJ917552:IBJ917559 ILF917552:ILF917559 IVB917552:IVB917559 JEX917552:JEX917559 JOT917552:JOT917559 JYP917552:JYP917559 KIL917552:KIL917559 KSH917552:KSH917559 LCD917552:LCD917559 LLZ917552:LLZ917559 LVV917552:LVV917559 MFR917552:MFR917559 MPN917552:MPN917559 MZJ917552:MZJ917559 NJF917552:NJF917559 NTB917552:NTB917559 OCX917552:OCX917559 OMT917552:OMT917559 OWP917552:OWP917559 PGL917552:PGL917559 PQH917552:PQH917559 QAD917552:QAD917559 QJZ917552:QJZ917559 QTV917552:QTV917559 RDR917552:RDR917559 RNN917552:RNN917559 RXJ917552:RXJ917559 SHF917552:SHF917559 SRB917552:SRB917559 TAX917552:TAX917559 TKT917552:TKT917559 TUP917552:TUP917559 UEL917552:UEL917559 UOH917552:UOH917559 UYD917552:UYD917559 VHZ917552:VHZ917559 VRV917552:VRV917559 WBR917552:WBR917559 WLN917552:WLN917559 WVJ917552:WVJ917559 A983088:A983095 IX983088:IX983095 ST983088:ST983095 ACP983088:ACP983095 AML983088:AML983095 AWH983088:AWH983095 BGD983088:BGD983095 BPZ983088:BPZ983095 BZV983088:BZV983095 CJR983088:CJR983095 CTN983088:CTN983095 DDJ983088:DDJ983095 DNF983088:DNF983095 DXB983088:DXB983095 EGX983088:EGX983095 EQT983088:EQT983095 FAP983088:FAP983095 FKL983088:FKL983095 FUH983088:FUH983095 GED983088:GED983095 GNZ983088:GNZ983095 GXV983088:GXV983095 HHR983088:HHR983095 HRN983088:HRN983095 IBJ983088:IBJ983095 ILF983088:ILF983095 IVB983088:IVB983095 JEX983088:JEX983095 JOT983088:JOT983095 JYP983088:JYP983095 KIL983088:KIL983095 KSH983088:KSH983095 LCD983088:LCD983095 LLZ983088:LLZ983095 LVV983088:LVV983095 MFR983088:MFR983095 MPN983088:MPN983095 MZJ983088:MZJ983095 NJF983088:NJF983095 NTB983088:NTB983095 OCX983088:OCX983095 OMT983088:OMT983095 OWP983088:OWP983095 PGL983088:PGL983095 PQH983088:PQH983095 QAD983088:QAD983095 QJZ983088:QJZ983095 QTV983088:QTV983095 RDR983088:RDR983095 RNN983088:RNN983095 RXJ983088:RXJ983095 SHF983088:SHF983095 SRB983088:SRB983095 TAX983088:TAX983095 TKT983088:TKT983095 TUP983088:TUP983095 UEL983088:UEL983095 UOH983088:UOH983095 UYD983088:UYD983095 VHZ983088:VHZ983095 VRV983088:VRV983095 WBR983088:WBR983095 WLN983088:WLN983095 A48" xr:uid="{00000000-0002-0000-0A00-000000000000}">
      <formula1>Comportamenti</formula1>
    </dataValidation>
    <dataValidation type="list" allowBlank="1" showInputMessage="1" showErrorMessage="1" sqref="WVK983088:WVK983095 IY48:IY55 SU48:SU55 ACQ48:ACQ55 AMM48:AMM55 AWI48:AWI55 BGE48:BGE55 BQA48:BQA55 BZW48:BZW55 CJS48:CJS55 CTO48:CTO55 DDK48:DDK55 DNG48:DNG55 DXC48:DXC55 EGY48:EGY55 EQU48:EQU55 FAQ48:FAQ55 FKM48:FKM55 FUI48:FUI55 GEE48:GEE55 GOA48:GOA55 GXW48:GXW55 HHS48:HHS55 HRO48:HRO55 IBK48:IBK55 ILG48:ILG55 IVC48:IVC55 JEY48:JEY55 JOU48:JOU55 JYQ48:JYQ55 KIM48:KIM55 KSI48:KSI55 LCE48:LCE55 LMA48:LMA55 LVW48:LVW55 MFS48:MFS55 MPO48:MPO55 MZK48:MZK55 NJG48:NJG55 NTC48:NTC55 OCY48:OCY55 OMU48:OMU55 OWQ48:OWQ55 PGM48:PGM55 PQI48:PQI55 QAE48:QAE55 QKA48:QKA55 QTW48:QTW55 RDS48:RDS55 RNO48:RNO55 RXK48:RXK55 SHG48:SHG55 SRC48:SRC55 TAY48:TAY55 TKU48:TKU55 TUQ48:TUQ55 UEM48:UEM55 UOI48:UOI55 UYE48:UYE55 VIA48:VIA55 VRW48:VRW55 WBS48:WBS55 WLO48:WLO55 WVK48:WVK55 B65584:B65591 IY65584:IY65591 SU65584:SU65591 ACQ65584:ACQ65591 AMM65584:AMM65591 AWI65584:AWI65591 BGE65584:BGE65591 BQA65584:BQA65591 BZW65584:BZW65591 CJS65584:CJS65591 CTO65584:CTO65591 DDK65584:DDK65591 DNG65584:DNG65591 DXC65584:DXC65591 EGY65584:EGY65591 EQU65584:EQU65591 FAQ65584:FAQ65591 FKM65584:FKM65591 FUI65584:FUI65591 GEE65584:GEE65591 GOA65584:GOA65591 GXW65584:GXW65591 HHS65584:HHS65591 HRO65584:HRO65591 IBK65584:IBK65591 ILG65584:ILG65591 IVC65584:IVC65591 JEY65584:JEY65591 JOU65584:JOU65591 JYQ65584:JYQ65591 KIM65584:KIM65591 KSI65584:KSI65591 LCE65584:LCE65591 LMA65584:LMA65591 LVW65584:LVW65591 MFS65584:MFS65591 MPO65584:MPO65591 MZK65584:MZK65591 NJG65584:NJG65591 NTC65584:NTC65591 OCY65584:OCY65591 OMU65584:OMU65591 OWQ65584:OWQ65591 PGM65584:PGM65591 PQI65584:PQI65591 QAE65584:QAE65591 QKA65584:QKA65591 QTW65584:QTW65591 RDS65584:RDS65591 RNO65584:RNO65591 RXK65584:RXK65591 SHG65584:SHG65591 SRC65584:SRC65591 TAY65584:TAY65591 TKU65584:TKU65591 TUQ65584:TUQ65591 UEM65584:UEM65591 UOI65584:UOI65591 UYE65584:UYE65591 VIA65584:VIA65591 VRW65584:VRW65591 WBS65584:WBS65591 WLO65584:WLO65591 WVK65584:WVK65591 B131120:B131127 IY131120:IY131127 SU131120:SU131127 ACQ131120:ACQ131127 AMM131120:AMM131127 AWI131120:AWI131127 BGE131120:BGE131127 BQA131120:BQA131127 BZW131120:BZW131127 CJS131120:CJS131127 CTO131120:CTO131127 DDK131120:DDK131127 DNG131120:DNG131127 DXC131120:DXC131127 EGY131120:EGY131127 EQU131120:EQU131127 FAQ131120:FAQ131127 FKM131120:FKM131127 FUI131120:FUI131127 GEE131120:GEE131127 GOA131120:GOA131127 GXW131120:GXW131127 HHS131120:HHS131127 HRO131120:HRO131127 IBK131120:IBK131127 ILG131120:ILG131127 IVC131120:IVC131127 JEY131120:JEY131127 JOU131120:JOU131127 JYQ131120:JYQ131127 KIM131120:KIM131127 KSI131120:KSI131127 LCE131120:LCE131127 LMA131120:LMA131127 LVW131120:LVW131127 MFS131120:MFS131127 MPO131120:MPO131127 MZK131120:MZK131127 NJG131120:NJG131127 NTC131120:NTC131127 OCY131120:OCY131127 OMU131120:OMU131127 OWQ131120:OWQ131127 PGM131120:PGM131127 PQI131120:PQI131127 QAE131120:QAE131127 QKA131120:QKA131127 QTW131120:QTW131127 RDS131120:RDS131127 RNO131120:RNO131127 RXK131120:RXK131127 SHG131120:SHG131127 SRC131120:SRC131127 TAY131120:TAY131127 TKU131120:TKU131127 TUQ131120:TUQ131127 UEM131120:UEM131127 UOI131120:UOI131127 UYE131120:UYE131127 VIA131120:VIA131127 VRW131120:VRW131127 WBS131120:WBS131127 WLO131120:WLO131127 WVK131120:WVK131127 B196656:B196663 IY196656:IY196663 SU196656:SU196663 ACQ196656:ACQ196663 AMM196656:AMM196663 AWI196656:AWI196663 BGE196656:BGE196663 BQA196656:BQA196663 BZW196656:BZW196663 CJS196656:CJS196663 CTO196656:CTO196663 DDK196656:DDK196663 DNG196656:DNG196663 DXC196656:DXC196663 EGY196656:EGY196663 EQU196656:EQU196663 FAQ196656:FAQ196663 FKM196656:FKM196663 FUI196656:FUI196663 GEE196656:GEE196663 GOA196656:GOA196663 GXW196656:GXW196663 HHS196656:HHS196663 HRO196656:HRO196663 IBK196656:IBK196663 ILG196656:ILG196663 IVC196656:IVC196663 JEY196656:JEY196663 JOU196656:JOU196663 JYQ196656:JYQ196663 KIM196656:KIM196663 KSI196656:KSI196663 LCE196656:LCE196663 LMA196656:LMA196663 LVW196656:LVW196663 MFS196656:MFS196663 MPO196656:MPO196663 MZK196656:MZK196663 NJG196656:NJG196663 NTC196656:NTC196663 OCY196656:OCY196663 OMU196656:OMU196663 OWQ196656:OWQ196663 PGM196656:PGM196663 PQI196656:PQI196663 QAE196656:QAE196663 QKA196656:QKA196663 QTW196656:QTW196663 RDS196656:RDS196663 RNO196656:RNO196663 RXK196656:RXK196663 SHG196656:SHG196663 SRC196656:SRC196663 TAY196656:TAY196663 TKU196656:TKU196663 TUQ196656:TUQ196663 UEM196656:UEM196663 UOI196656:UOI196663 UYE196656:UYE196663 VIA196656:VIA196663 VRW196656:VRW196663 WBS196656:WBS196663 WLO196656:WLO196663 WVK196656:WVK196663 B262192:B262199 IY262192:IY262199 SU262192:SU262199 ACQ262192:ACQ262199 AMM262192:AMM262199 AWI262192:AWI262199 BGE262192:BGE262199 BQA262192:BQA262199 BZW262192:BZW262199 CJS262192:CJS262199 CTO262192:CTO262199 DDK262192:DDK262199 DNG262192:DNG262199 DXC262192:DXC262199 EGY262192:EGY262199 EQU262192:EQU262199 FAQ262192:FAQ262199 FKM262192:FKM262199 FUI262192:FUI262199 GEE262192:GEE262199 GOA262192:GOA262199 GXW262192:GXW262199 HHS262192:HHS262199 HRO262192:HRO262199 IBK262192:IBK262199 ILG262192:ILG262199 IVC262192:IVC262199 JEY262192:JEY262199 JOU262192:JOU262199 JYQ262192:JYQ262199 KIM262192:KIM262199 KSI262192:KSI262199 LCE262192:LCE262199 LMA262192:LMA262199 LVW262192:LVW262199 MFS262192:MFS262199 MPO262192:MPO262199 MZK262192:MZK262199 NJG262192:NJG262199 NTC262192:NTC262199 OCY262192:OCY262199 OMU262192:OMU262199 OWQ262192:OWQ262199 PGM262192:PGM262199 PQI262192:PQI262199 QAE262192:QAE262199 QKA262192:QKA262199 QTW262192:QTW262199 RDS262192:RDS262199 RNO262192:RNO262199 RXK262192:RXK262199 SHG262192:SHG262199 SRC262192:SRC262199 TAY262192:TAY262199 TKU262192:TKU262199 TUQ262192:TUQ262199 UEM262192:UEM262199 UOI262192:UOI262199 UYE262192:UYE262199 VIA262192:VIA262199 VRW262192:VRW262199 WBS262192:WBS262199 WLO262192:WLO262199 WVK262192:WVK262199 B327728:B327735 IY327728:IY327735 SU327728:SU327735 ACQ327728:ACQ327735 AMM327728:AMM327735 AWI327728:AWI327735 BGE327728:BGE327735 BQA327728:BQA327735 BZW327728:BZW327735 CJS327728:CJS327735 CTO327728:CTO327735 DDK327728:DDK327735 DNG327728:DNG327735 DXC327728:DXC327735 EGY327728:EGY327735 EQU327728:EQU327735 FAQ327728:FAQ327735 FKM327728:FKM327735 FUI327728:FUI327735 GEE327728:GEE327735 GOA327728:GOA327735 GXW327728:GXW327735 HHS327728:HHS327735 HRO327728:HRO327735 IBK327728:IBK327735 ILG327728:ILG327735 IVC327728:IVC327735 JEY327728:JEY327735 JOU327728:JOU327735 JYQ327728:JYQ327735 KIM327728:KIM327735 KSI327728:KSI327735 LCE327728:LCE327735 LMA327728:LMA327735 LVW327728:LVW327735 MFS327728:MFS327735 MPO327728:MPO327735 MZK327728:MZK327735 NJG327728:NJG327735 NTC327728:NTC327735 OCY327728:OCY327735 OMU327728:OMU327735 OWQ327728:OWQ327735 PGM327728:PGM327735 PQI327728:PQI327735 QAE327728:QAE327735 QKA327728:QKA327735 QTW327728:QTW327735 RDS327728:RDS327735 RNO327728:RNO327735 RXK327728:RXK327735 SHG327728:SHG327735 SRC327728:SRC327735 TAY327728:TAY327735 TKU327728:TKU327735 TUQ327728:TUQ327735 UEM327728:UEM327735 UOI327728:UOI327735 UYE327728:UYE327735 VIA327728:VIA327735 VRW327728:VRW327735 WBS327728:WBS327735 WLO327728:WLO327735 WVK327728:WVK327735 B393264:B393271 IY393264:IY393271 SU393264:SU393271 ACQ393264:ACQ393271 AMM393264:AMM393271 AWI393264:AWI393271 BGE393264:BGE393271 BQA393264:BQA393271 BZW393264:BZW393271 CJS393264:CJS393271 CTO393264:CTO393271 DDK393264:DDK393271 DNG393264:DNG393271 DXC393264:DXC393271 EGY393264:EGY393271 EQU393264:EQU393271 FAQ393264:FAQ393271 FKM393264:FKM393271 FUI393264:FUI393271 GEE393264:GEE393271 GOA393264:GOA393271 GXW393264:GXW393271 HHS393264:HHS393271 HRO393264:HRO393271 IBK393264:IBK393271 ILG393264:ILG393271 IVC393264:IVC393271 JEY393264:JEY393271 JOU393264:JOU393271 JYQ393264:JYQ393271 KIM393264:KIM393271 KSI393264:KSI393271 LCE393264:LCE393271 LMA393264:LMA393271 LVW393264:LVW393271 MFS393264:MFS393271 MPO393264:MPO393271 MZK393264:MZK393271 NJG393264:NJG393271 NTC393264:NTC393271 OCY393264:OCY393271 OMU393264:OMU393271 OWQ393264:OWQ393271 PGM393264:PGM393271 PQI393264:PQI393271 QAE393264:QAE393271 QKA393264:QKA393271 QTW393264:QTW393271 RDS393264:RDS393271 RNO393264:RNO393271 RXK393264:RXK393271 SHG393264:SHG393271 SRC393264:SRC393271 TAY393264:TAY393271 TKU393264:TKU393271 TUQ393264:TUQ393271 UEM393264:UEM393271 UOI393264:UOI393271 UYE393264:UYE393271 VIA393264:VIA393271 VRW393264:VRW393271 WBS393264:WBS393271 WLO393264:WLO393271 WVK393264:WVK393271 B458800:B458807 IY458800:IY458807 SU458800:SU458807 ACQ458800:ACQ458807 AMM458800:AMM458807 AWI458800:AWI458807 BGE458800:BGE458807 BQA458800:BQA458807 BZW458800:BZW458807 CJS458800:CJS458807 CTO458800:CTO458807 DDK458800:DDK458807 DNG458800:DNG458807 DXC458800:DXC458807 EGY458800:EGY458807 EQU458800:EQU458807 FAQ458800:FAQ458807 FKM458800:FKM458807 FUI458800:FUI458807 GEE458800:GEE458807 GOA458800:GOA458807 GXW458800:GXW458807 HHS458800:HHS458807 HRO458800:HRO458807 IBK458800:IBK458807 ILG458800:ILG458807 IVC458800:IVC458807 JEY458800:JEY458807 JOU458800:JOU458807 JYQ458800:JYQ458807 KIM458800:KIM458807 KSI458800:KSI458807 LCE458800:LCE458807 LMA458800:LMA458807 LVW458800:LVW458807 MFS458800:MFS458807 MPO458800:MPO458807 MZK458800:MZK458807 NJG458800:NJG458807 NTC458800:NTC458807 OCY458800:OCY458807 OMU458800:OMU458807 OWQ458800:OWQ458807 PGM458800:PGM458807 PQI458800:PQI458807 QAE458800:QAE458807 QKA458800:QKA458807 QTW458800:QTW458807 RDS458800:RDS458807 RNO458800:RNO458807 RXK458800:RXK458807 SHG458800:SHG458807 SRC458800:SRC458807 TAY458800:TAY458807 TKU458800:TKU458807 TUQ458800:TUQ458807 UEM458800:UEM458807 UOI458800:UOI458807 UYE458800:UYE458807 VIA458800:VIA458807 VRW458800:VRW458807 WBS458800:WBS458807 WLO458800:WLO458807 WVK458800:WVK458807 B524336:B524343 IY524336:IY524343 SU524336:SU524343 ACQ524336:ACQ524343 AMM524336:AMM524343 AWI524336:AWI524343 BGE524336:BGE524343 BQA524336:BQA524343 BZW524336:BZW524343 CJS524336:CJS524343 CTO524336:CTO524343 DDK524336:DDK524343 DNG524336:DNG524343 DXC524336:DXC524343 EGY524336:EGY524343 EQU524336:EQU524343 FAQ524336:FAQ524343 FKM524336:FKM524343 FUI524336:FUI524343 GEE524336:GEE524343 GOA524336:GOA524343 GXW524336:GXW524343 HHS524336:HHS524343 HRO524336:HRO524343 IBK524336:IBK524343 ILG524336:ILG524343 IVC524336:IVC524343 JEY524336:JEY524343 JOU524336:JOU524343 JYQ524336:JYQ524343 KIM524336:KIM524343 KSI524336:KSI524343 LCE524336:LCE524343 LMA524336:LMA524343 LVW524336:LVW524343 MFS524336:MFS524343 MPO524336:MPO524343 MZK524336:MZK524343 NJG524336:NJG524343 NTC524336:NTC524343 OCY524336:OCY524343 OMU524336:OMU524343 OWQ524336:OWQ524343 PGM524336:PGM524343 PQI524336:PQI524343 QAE524336:QAE524343 QKA524336:QKA524343 QTW524336:QTW524343 RDS524336:RDS524343 RNO524336:RNO524343 RXK524336:RXK524343 SHG524336:SHG524343 SRC524336:SRC524343 TAY524336:TAY524343 TKU524336:TKU524343 TUQ524336:TUQ524343 UEM524336:UEM524343 UOI524336:UOI524343 UYE524336:UYE524343 VIA524336:VIA524343 VRW524336:VRW524343 WBS524336:WBS524343 WLO524336:WLO524343 WVK524336:WVK524343 B589872:B589879 IY589872:IY589879 SU589872:SU589879 ACQ589872:ACQ589879 AMM589872:AMM589879 AWI589872:AWI589879 BGE589872:BGE589879 BQA589872:BQA589879 BZW589872:BZW589879 CJS589872:CJS589879 CTO589872:CTO589879 DDK589872:DDK589879 DNG589872:DNG589879 DXC589872:DXC589879 EGY589872:EGY589879 EQU589872:EQU589879 FAQ589872:FAQ589879 FKM589872:FKM589879 FUI589872:FUI589879 GEE589872:GEE589879 GOA589872:GOA589879 GXW589872:GXW589879 HHS589872:HHS589879 HRO589872:HRO589879 IBK589872:IBK589879 ILG589872:ILG589879 IVC589872:IVC589879 JEY589872:JEY589879 JOU589872:JOU589879 JYQ589872:JYQ589879 KIM589872:KIM589879 KSI589872:KSI589879 LCE589872:LCE589879 LMA589872:LMA589879 LVW589872:LVW589879 MFS589872:MFS589879 MPO589872:MPO589879 MZK589872:MZK589879 NJG589872:NJG589879 NTC589872:NTC589879 OCY589872:OCY589879 OMU589872:OMU589879 OWQ589872:OWQ589879 PGM589872:PGM589879 PQI589872:PQI589879 QAE589872:QAE589879 QKA589872:QKA589879 QTW589872:QTW589879 RDS589872:RDS589879 RNO589872:RNO589879 RXK589872:RXK589879 SHG589872:SHG589879 SRC589872:SRC589879 TAY589872:TAY589879 TKU589872:TKU589879 TUQ589872:TUQ589879 UEM589872:UEM589879 UOI589872:UOI589879 UYE589872:UYE589879 VIA589872:VIA589879 VRW589872:VRW589879 WBS589872:WBS589879 WLO589872:WLO589879 WVK589872:WVK589879 B655408:B655415 IY655408:IY655415 SU655408:SU655415 ACQ655408:ACQ655415 AMM655408:AMM655415 AWI655408:AWI655415 BGE655408:BGE655415 BQA655408:BQA655415 BZW655408:BZW655415 CJS655408:CJS655415 CTO655408:CTO655415 DDK655408:DDK655415 DNG655408:DNG655415 DXC655408:DXC655415 EGY655408:EGY655415 EQU655408:EQU655415 FAQ655408:FAQ655415 FKM655408:FKM655415 FUI655408:FUI655415 GEE655408:GEE655415 GOA655408:GOA655415 GXW655408:GXW655415 HHS655408:HHS655415 HRO655408:HRO655415 IBK655408:IBK655415 ILG655408:ILG655415 IVC655408:IVC655415 JEY655408:JEY655415 JOU655408:JOU655415 JYQ655408:JYQ655415 KIM655408:KIM655415 KSI655408:KSI655415 LCE655408:LCE655415 LMA655408:LMA655415 LVW655408:LVW655415 MFS655408:MFS655415 MPO655408:MPO655415 MZK655408:MZK655415 NJG655408:NJG655415 NTC655408:NTC655415 OCY655408:OCY655415 OMU655408:OMU655415 OWQ655408:OWQ655415 PGM655408:PGM655415 PQI655408:PQI655415 QAE655408:QAE655415 QKA655408:QKA655415 QTW655408:QTW655415 RDS655408:RDS655415 RNO655408:RNO655415 RXK655408:RXK655415 SHG655408:SHG655415 SRC655408:SRC655415 TAY655408:TAY655415 TKU655408:TKU655415 TUQ655408:TUQ655415 UEM655408:UEM655415 UOI655408:UOI655415 UYE655408:UYE655415 VIA655408:VIA655415 VRW655408:VRW655415 WBS655408:WBS655415 WLO655408:WLO655415 WVK655408:WVK655415 B720944:B720951 IY720944:IY720951 SU720944:SU720951 ACQ720944:ACQ720951 AMM720944:AMM720951 AWI720944:AWI720951 BGE720944:BGE720951 BQA720944:BQA720951 BZW720944:BZW720951 CJS720944:CJS720951 CTO720944:CTO720951 DDK720944:DDK720951 DNG720944:DNG720951 DXC720944:DXC720951 EGY720944:EGY720951 EQU720944:EQU720951 FAQ720944:FAQ720951 FKM720944:FKM720951 FUI720944:FUI720951 GEE720944:GEE720951 GOA720944:GOA720951 GXW720944:GXW720951 HHS720944:HHS720951 HRO720944:HRO720951 IBK720944:IBK720951 ILG720944:ILG720951 IVC720944:IVC720951 JEY720944:JEY720951 JOU720944:JOU720951 JYQ720944:JYQ720951 KIM720944:KIM720951 KSI720944:KSI720951 LCE720944:LCE720951 LMA720944:LMA720951 LVW720944:LVW720951 MFS720944:MFS720951 MPO720944:MPO720951 MZK720944:MZK720951 NJG720944:NJG720951 NTC720944:NTC720951 OCY720944:OCY720951 OMU720944:OMU720951 OWQ720944:OWQ720951 PGM720944:PGM720951 PQI720944:PQI720951 QAE720944:QAE720951 QKA720944:QKA720951 QTW720944:QTW720951 RDS720944:RDS720951 RNO720944:RNO720951 RXK720944:RXK720951 SHG720944:SHG720951 SRC720944:SRC720951 TAY720944:TAY720951 TKU720944:TKU720951 TUQ720944:TUQ720951 UEM720944:UEM720951 UOI720944:UOI720951 UYE720944:UYE720951 VIA720944:VIA720951 VRW720944:VRW720951 WBS720944:WBS720951 WLO720944:WLO720951 WVK720944:WVK720951 B786480:B786487 IY786480:IY786487 SU786480:SU786487 ACQ786480:ACQ786487 AMM786480:AMM786487 AWI786480:AWI786487 BGE786480:BGE786487 BQA786480:BQA786487 BZW786480:BZW786487 CJS786480:CJS786487 CTO786480:CTO786487 DDK786480:DDK786487 DNG786480:DNG786487 DXC786480:DXC786487 EGY786480:EGY786487 EQU786480:EQU786487 FAQ786480:FAQ786487 FKM786480:FKM786487 FUI786480:FUI786487 GEE786480:GEE786487 GOA786480:GOA786487 GXW786480:GXW786487 HHS786480:HHS786487 HRO786480:HRO786487 IBK786480:IBK786487 ILG786480:ILG786487 IVC786480:IVC786487 JEY786480:JEY786487 JOU786480:JOU786487 JYQ786480:JYQ786487 KIM786480:KIM786487 KSI786480:KSI786487 LCE786480:LCE786487 LMA786480:LMA786487 LVW786480:LVW786487 MFS786480:MFS786487 MPO786480:MPO786487 MZK786480:MZK786487 NJG786480:NJG786487 NTC786480:NTC786487 OCY786480:OCY786487 OMU786480:OMU786487 OWQ786480:OWQ786487 PGM786480:PGM786487 PQI786480:PQI786487 QAE786480:QAE786487 QKA786480:QKA786487 QTW786480:QTW786487 RDS786480:RDS786487 RNO786480:RNO786487 RXK786480:RXK786487 SHG786480:SHG786487 SRC786480:SRC786487 TAY786480:TAY786487 TKU786480:TKU786487 TUQ786480:TUQ786487 UEM786480:UEM786487 UOI786480:UOI786487 UYE786480:UYE786487 VIA786480:VIA786487 VRW786480:VRW786487 WBS786480:WBS786487 WLO786480:WLO786487 WVK786480:WVK786487 B852016:B852023 IY852016:IY852023 SU852016:SU852023 ACQ852016:ACQ852023 AMM852016:AMM852023 AWI852016:AWI852023 BGE852016:BGE852023 BQA852016:BQA852023 BZW852016:BZW852023 CJS852016:CJS852023 CTO852016:CTO852023 DDK852016:DDK852023 DNG852016:DNG852023 DXC852016:DXC852023 EGY852016:EGY852023 EQU852016:EQU852023 FAQ852016:FAQ852023 FKM852016:FKM852023 FUI852016:FUI852023 GEE852016:GEE852023 GOA852016:GOA852023 GXW852016:GXW852023 HHS852016:HHS852023 HRO852016:HRO852023 IBK852016:IBK852023 ILG852016:ILG852023 IVC852016:IVC852023 JEY852016:JEY852023 JOU852016:JOU852023 JYQ852016:JYQ852023 KIM852016:KIM852023 KSI852016:KSI852023 LCE852016:LCE852023 LMA852016:LMA852023 LVW852016:LVW852023 MFS852016:MFS852023 MPO852016:MPO852023 MZK852016:MZK852023 NJG852016:NJG852023 NTC852016:NTC852023 OCY852016:OCY852023 OMU852016:OMU852023 OWQ852016:OWQ852023 PGM852016:PGM852023 PQI852016:PQI852023 QAE852016:QAE852023 QKA852016:QKA852023 QTW852016:QTW852023 RDS852016:RDS852023 RNO852016:RNO852023 RXK852016:RXK852023 SHG852016:SHG852023 SRC852016:SRC852023 TAY852016:TAY852023 TKU852016:TKU852023 TUQ852016:TUQ852023 UEM852016:UEM852023 UOI852016:UOI852023 UYE852016:UYE852023 VIA852016:VIA852023 VRW852016:VRW852023 WBS852016:WBS852023 WLO852016:WLO852023 WVK852016:WVK852023 B917552:B917559 IY917552:IY917559 SU917552:SU917559 ACQ917552:ACQ917559 AMM917552:AMM917559 AWI917552:AWI917559 BGE917552:BGE917559 BQA917552:BQA917559 BZW917552:BZW917559 CJS917552:CJS917559 CTO917552:CTO917559 DDK917552:DDK917559 DNG917552:DNG917559 DXC917552:DXC917559 EGY917552:EGY917559 EQU917552:EQU917559 FAQ917552:FAQ917559 FKM917552:FKM917559 FUI917552:FUI917559 GEE917552:GEE917559 GOA917552:GOA917559 GXW917552:GXW917559 HHS917552:HHS917559 HRO917552:HRO917559 IBK917552:IBK917559 ILG917552:ILG917559 IVC917552:IVC917559 JEY917552:JEY917559 JOU917552:JOU917559 JYQ917552:JYQ917559 KIM917552:KIM917559 KSI917552:KSI917559 LCE917552:LCE917559 LMA917552:LMA917559 LVW917552:LVW917559 MFS917552:MFS917559 MPO917552:MPO917559 MZK917552:MZK917559 NJG917552:NJG917559 NTC917552:NTC917559 OCY917552:OCY917559 OMU917552:OMU917559 OWQ917552:OWQ917559 PGM917552:PGM917559 PQI917552:PQI917559 QAE917552:QAE917559 QKA917552:QKA917559 QTW917552:QTW917559 RDS917552:RDS917559 RNO917552:RNO917559 RXK917552:RXK917559 SHG917552:SHG917559 SRC917552:SRC917559 TAY917552:TAY917559 TKU917552:TKU917559 TUQ917552:TUQ917559 UEM917552:UEM917559 UOI917552:UOI917559 UYE917552:UYE917559 VIA917552:VIA917559 VRW917552:VRW917559 WBS917552:WBS917559 WLO917552:WLO917559 WVK917552:WVK917559 B983088:B983095 IY983088:IY983095 SU983088:SU983095 ACQ983088:ACQ983095 AMM983088:AMM983095 AWI983088:AWI983095 BGE983088:BGE983095 BQA983088:BQA983095 BZW983088:BZW983095 CJS983088:CJS983095 CTO983088:CTO983095 DDK983088:DDK983095 DNG983088:DNG983095 DXC983088:DXC983095 EGY983088:EGY983095 EQU983088:EQU983095 FAQ983088:FAQ983095 FKM983088:FKM983095 FUI983088:FUI983095 GEE983088:GEE983095 GOA983088:GOA983095 GXW983088:GXW983095 HHS983088:HHS983095 HRO983088:HRO983095 IBK983088:IBK983095 ILG983088:ILG983095 IVC983088:IVC983095 JEY983088:JEY983095 JOU983088:JOU983095 JYQ983088:JYQ983095 KIM983088:KIM983095 KSI983088:KSI983095 LCE983088:LCE983095 LMA983088:LMA983095 LVW983088:LVW983095 MFS983088:MFS983095 MPO983088:MPO983095 MZK983088:MZK983095 NJG983088:NJG983095 NTC983088:NTC983095 OCY983088:OCY983095 OMU983088:OMU983095 OWQ983088:OWQ983095 PGM983088:PGM983095 PQI983088:PQI983095 QAE983088:QAE983095 QKA983088:QKA983095 QTW983088:QTW983095 RDS983088:RDS983095 RNO983088:RNO983095 RXK983088:RXK983095 SHG983088:SHG983095 SRC983088:SRC983095 TAY983088:TAY983095 TKU983088:TKU983095 TUQ983088:TUQ983095 UEM983088:UEM983095 UOI983088:UOI983095 UYE983088:UYE983095 VIA983088:VIA983095 VRW983088:VRW983095 WBS983088:WBS983095 WLO983088:WLO983095 B48" xr:uid="{00000000-0002-0000-0A00-000001000000}">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A00-000002000000}">
          <x14:formula1>
            <xm:f>Foglio1!$B$2:$B$10</xm:f>
          </x14:formula1>
          <xm:sqref>B49:B55</xm:sqref>
        </x14:dataValidation>
        <x14:dataValidation type="list" allowBlank="1" showInputMessage="1" showErrorMessage="1" xr:uid="{00000000-0002-0000-0A00-000003000000}">
          <x14:formula1>
            <xm:f>Foglio1!$A$2:$A$10</xm:f>
          </x14:formula1>
          <xm:sqref>A49:A55</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61"/>
  <sheetViews>
    <sheetView workbookViewId="0">
      <selection activeCell="C32" sqref="C32"/>
    </sheetView>
  </sheetViews>
  <sheetFormatPr defaultRowHeight="12.75" x14ac:dyDescent="0.25"/>
  <cols>
    <col min="1" max="1" width="48.5703125" style="83" customWidth="1"/>
    <col min="2" max="2" width="52.5703125" style="83" customWidth="1"/>
    <col min="3" max="4" width="10.140625" style="83" customWidth="1"/>
    <col min="5" max="5" width="10.28515625" style="83" hidden="1" customWidth="1"/>
    <col min="6" max="6" width="9.28515625" style="83" customWidth="1"/>
    <col min="7" max="11" width="16" style="83" customWidth="1"/>
    <col min="12" max="257" width="9.140625" style="83"/>
    <col min="258" max="258" width="42.42578125" style="83" customWidth="1"/>
    <col min="259" max="259" width="46.42578125" style="83" customWidth="1"/>
    <col min="260" max="260" width="10.140625" style="83" customWidth="1"/>
    <col min="261" max="261" width="8.85546875" style="83" customWidth="1"/>
    <col min="262" max="262" width="9.28515625" style="83" customWidth="1"/>
    <col min="263" max="267" width="16" style="83" customWidth="1"/>
    <col min="268" max="513" width="9.140625" style="83"/>
    <col min="514" max="514" width="42.42578125" style="83" customWidth="1"/>
    <col min="515" max="515" width="46.42578125" style="83" customWidth="1"/>
    <col min="516" max="516" width="10.140625" style="83" customWidth="1"/>
    <col min="517" max="517" width="8.85546875" style="83" customWidth="1"/>
    <col min="518" max="518" width="9.28515625" style="83" customWidth="1"/>
    <col min="519" max="523" width="16" style="83" customWidth="1"/>
    <col min="524" max="769" width="9.140625" style="83"/>
    <col min="770" max="770" width="42.42578125" style="83" customWidth="1"/>
    <col min="771" max="771" width="46.42578125" style="83" customWidth="1"/>
    <col min="772" max="772" width="10.140625" style="83" customWidth="1"/>
    <col min="773" max="773" width="8.85546875" style="83" customWidth="1"/>
    <col min="774" max="774" width="9.28515625" style="83" customWidth="1"/>
    <col min="775" max="779" width="16" style="83" customWidth="1"/>
    <col min="780" max="1025" width="9.140625" style="83"/>
    <col min="1026" max="1026" width="42.42578125" style="83" customWidth="1"/>
    <col min="1027" max="1027" width="46.42578125" style="83" customWidth="1"/>
    <col min="1028" max="1028" width="10.140625" style="83" customWidth="1"/>
    <col min="1029" max="1029" width="8.85546875" style="83" customWidth="1"/>
    <col min="1030" max="1030" width="9.28515625" style="83" customWidth="1"/>
    <col min="1031" max="1035" width="16" style="83" customWidth="1"/>
    <col min="1036" max="1281" width="9.140625" style="83"/>
    <col min="1282" max="1282" width="42.42578125" style="83" customWidth="1"/>
    <col min="1283" max="1283" width="46.42578125" style="83" customWidth="1"/>
    <col min="1284" max="1284" width="10.140625" style="83" customWidth="1"/>
    <col min="1285" max="1285" width="8.85546875" style="83" customWidth="1"/>
    <col min="1286" max="1286" width="9.28515625" style="83" customWidth="1"/>
    <col min="1287" max="1291" width="16" style="83" customWidth="1"/>
    <col min="1292" max="1537" width="9.140625" style="83"/>
    <col min="1538" max="1538" width="42.42578125" style="83" customWidth="1"/>
    <col min="1539" max="1539" width="46.42578125" style="83" customWidth="1"/>
    <col min="1540" max="1540" width="10.140625" style="83" customWidth="1"/>
    <col min="1541" max="1541" width="8.85546875" style="83" customWidth="1"/>
    <col min="1542" max="1542" width="9.28515625" style="83" customWidth="1"/>
    <col min="1543" max="1547" width="16" style="83" customWidth="1"/>
    <col min="1548" max="1793" width="9.140625" style="83"/>
    <col min="1794" max="1794" width="42.42578125" style="83" customWidth="1"/>
    <col min="1795" max="1795" width="46.42578125" style="83" customWidth="1"/>
    <col min="1796" max="1796" width="10.140625" style="83" customWidth="1"/>
    <col min="1797" max="1797" width="8.85546875" style="83" customWidth="1"/>
    <col min="1798" max="1798" width="9.28515625" style="83" customWidth="1"/>
    <col min="1799" max="1803" width="16" style="83" customWidth="1"/>
    <col min="1804" max="2049" width="9.140625" style="83"/>
    <col min="2050" max="2050" width="42.42578125" style="83" customWidth="1"/>
    <col min="2051" max="2051" width="46.42578125" style="83" customWidth="1"/>
    <col min="2052" max="2052" width="10.140625" style="83" customWidth="1"/>
    <col min="2053" max="2053" width="8.85546875" style="83" customWidth="1"/>
    <col min="2054" max="2054" width="9.28515625" style="83" customWidth="1"/>
    <col min="2055" max="2059" width="16" style="83" customWidth="1"/>
    <col min="2060" max="2305" width="9.140625" style="83"/>
    <col min="2306" max="2306" width="42.42578125" style="83" customWidth="1"/>
    <col min="2307" max="2307" width="46.42578125" style="83" customWidth="1"/>
    <col min="2308" max="2308" width="10.140625" style="83" customWidth="1"/>
    <col min="2309" max="2309" width="8.85546875" style="83" customWidth="1"/>
    <col min="2310" max="2310" width="9.28515625" style="83" customWidth="1"/>
    <col min="2311" max="2315" width="16" style="83" customWidth="1"/>
    <col min="2316" max="2561" width="9.140625" style="83"/>
    <col min="2562" max="2562" width="42.42578125" style="83" customWidth="1"/>
    <col min="2563" max="2563" width="46.42578125" style="83" customWidth="1"/>
    <col min="2564" max="2564" width="10.140625" style="83" customWidth="1"/>
    <col min="2565" max="2565" width="8.85546875" style="83" customWidth="1"/>
    <col min="2566" max="2566" width="9.28515625" style="83" customWidth="1"/>
    <col min="2567" max="2571" width="16" style="83" customWidth="1"/>
    <col min="2572" max="2817" width="9.140625" style="83"/>
    <col min="2818" max="2818" width="42.42578125" style="83" customWidth="1"/>
    <col min="2819" max="2819" width="46.42578125" style="83" customWidth="1"/>
    <col min="2820" max="2820" width="10.140625" style="83" customWidth="1"/>
    <col min="2821" max="2821" width="8.85546875" style="83" customWidth="1"/>
    <col min="2822" max="2822" width="9.28515625" style="83" customWidth="1"/>
    <col min="2823" max="2827" width="16" style="83" customWidth="1"/>
    <col min="2828" max="3073" width="9.140625" style="83"/>
    <col min="3074" max="3074" width="42.42578125" style="83" customWidth="1"/>
    <col min="3075" max="3075" width="46.42578125" style="83" customWidth="1"/>
    <col min="3076" max="3076" width="10.140625" style="83" customWidth="1"/>
    <col min="3077" max="3077" width="8.85546875" style="83" customWidth="1"/>
    <col min="3078" max="3078" width="9.28515625" style="83" customWidth="1"/>
    <col min="3079" max="3083" width="16" style="83" customWidth="1"/>
    <col min="3084" max="3329" width="9.140625" style="83"/>
    <col min="3330" max="3330" width="42.42578125" style="83" customWidth="1"/>
    <col min="3331" max="3331" width="46.42578125" style="83" customWidth="1"/>
    <col min="3332" max="3332" width="10.140625" style="83" customWidth="1"/>
    <col min="3333" max="3333" width="8.85546875" style="83" customWidth="1"/>
    <col min="3334" max="3334" width="9.28515625" style="83" customWidth="1"/>
    <col min="3335" max="3339" width="16" style="83" customWidth="1"/>
    <col min="3340" max="3585" width="9.140625" style="83"/>
    <col min="3586" max="3586" width="42.42578125" style="83" customWidth="1"/>
    <col min="3587" max="3587" width="46.42578125" style="83" customWidth="1"/>
    <col min="3588" max="3588" width="10.140625" style="83" customWidth="1"/>
    <col min="3589" max="3589" width="8.85546875" style="83" customWidth="1"/>
    <col min="3590" max="3590" width="9.28515625" style="83" customWidth="1"/>
    <col min="3591" max="3595" width="16" style="83" customWidth="1"/>
    <col min="3596" max="3841" width="9.140625" style="83"/>
    <col min="3842" max="3842" width="42.42578125" style="83" customWidth="1"/>
    <col min="3843" max="3843" width="46.42578125" style="83" customWidth="1"/>
    <col min="3844" max="3844" width="10.140625" style="83" customWidth="1"/>
    <col min="3845" max="3845" width="8.85546875" style="83" customWidth="1"/>
    <col min="3846" max="3846" width="9.28515625" style="83" customWidth="1"/>
    <col min="3847" max="3851" width="16" style="83" customWidth="1"/>
    <col min="3852" max="4097" width="9.140625" style="83"/>
    <col min="4098" max="4098" width="42.42578125" style="83" customWidth="1"/>
    <col min="4099" max="4099" width="46.42578125" style="83" customWidth="1"/>
    <col min="4100" max="4100" width="10.140625" style="83" customWidth="1"/>
    <col min="4101" max="4101" width="8.85546875" style="83" customWidth="1"/>
    <col min="4102" max="4102" width="9.28515625" style="83" customWidth="1"/>
    <col min="4103" max="4107" width="16" style="83" customWidth="1"/>
    <col min="4108" max="4353" width="9.140625" style="83"/>
    <col min="4354" max="4354" width="42.42578125" style="83" customWidth="1"/>
    <col min="4355" max="4355" width="46.42578125" style="83" customWidth="1"/>
    <col min="4356" max="4356" width="10.140625" style="83" customWidth="1"/>
    <col min="4357" max="4357" width="8.85546875" style="83" customWidth="1"/>
    <col min="4358" max="4358" width="9.28515625" style="83" customWidth="1"/>
    <col min="4359" max="4363" width="16" style="83" customWidth="1"/>
    <col min="4364" max="4609" width="9.140625" style="83"/>
    <col min="4610" max="4610" width="42.42578125" style="83" customWidth="1"/>
    <col min="4611" max="4611" width="46.42578125" style="83" customWidth="1"/>
    <col min="4612" max="4612" width="10.140625" style="83" customWidth="1"/>
    <col min="4613" max="4613" width="8.85546875" style="83" customWidth="1"/>
    <col min="4614" max="4614" width="9.28515625" style="83" customWidth="1"/>
    <col min="4615" max="4619" width="16" style="83" customWidth="1"/>
    <col min="4620" max="4865" width="9.140625" style="83"/>
    <col min="4866" max="4866" width="42.42578125" style="83" customWidth="1"/>
    <col min="4867" max="4867" width="46.42578125" style="83" customWidth="1"/>
    <col min="4868" max="4868" width="10.140625" style="83" customWidth="1"/>
    <col min="4869" max="4869" width="8.85546875" style="83" customWidth="1"/>
    <col min="4870" max="4870" width="9.28515625" style="83" customWidth="1"/>
    <col min="4871" max="4875" width="16" style="83" customWidth="1"/>
    <col min="4876" max="5121" width="9.140625" style="83"/>
    <col min="5122" max="5122" width="42.42578125" style="83" customWidth="1"/>
    <col min="5123" max="5123" width="46.42578125" style="83" customWidth="1"/>
    <col min="5124" max="5124" width="10.140625" style="83" customWidth="1"/>
    <col min="5125" max="5125" width="8.85546875" style="83" customWidth="1"/>
    <col min="5126" max="5126" width="9.28515625" style="83" customWidth="1"/>
    <col min="5127" max="5131" width="16" style="83" customWidth="1"/>
    <col min="5132" max="5377" width="9.140625" style="83"/>
    <col min="5378" max="5378" width="42.42578125" style="83" customWidth="1"/>
    <col min="5379" max="5379" width="46.42578125" style="83" customWidth="1"/>
    <col min="5380" max="5380" width="10.140625" style="83" customWidth="1"/>
    <col min="5381" max="5381" width="8.85546875" style="83" customWidth="1"/>
    <col min="5382" max="5382" width="9.28515625" style="83" customWidth="1"/>
    <col min="5383" max="5387" width="16" style="83" customWidth="1"/>
    <col min="5388" max="5633" width="9.140625" style="83"/>
    <col min="5634" max="5634" width="42.42578125" style="83" customWidth="1"/>
    <col min="5635" max="5635" width="46.42578125" style="83" customWidth="1"/>
    <col min="5636" max="5636" width="10.140625" style="83" customWidth="1"/>
    <col min="5637" max="5637" width="8.85546875" style="83" customWidth="1"/>
    <col min="5638" max="5638" width="9.28515625" style="83" customWidth="1"/>
    <col min="5639" max="5643" width="16" style="83" customWidth="1"/>
    <col min="5644" max="5889" width="9.140625" style="83"/>
    <col min="5890" max="5890" width="42.42578125" style="83" customWidth="1"/>
    <col min="5891" max="5891" width="46.42578125" style="83" customWidth="1"/>
    <col min="5892" max="5892" width="10.140625" style="83" customWidth="1"/>
    <col min="5893" max="5893" width="8.85546875" style="83" customWidth="1"/>
    <col min="5894" max="5894" width="9.28515625" style="83" customWidth="1"/>
    <col min="5895" max="5899" width="16" style="83" customWidth="1"/>
    <col min="5900" max="6145" width="9.140625" style="83"/>
    <col min="6146" max="6146" width="42.42578125" style="83" customWidth="1"/>
    <col min="6147" max="6147" width="46.42578125" style="83" customWidth="1"/>
    <col min="6148" max="6148" width="10.140625" style="83" customWidth="1"/>
    <col min="6149" max="6149" width="8.85546875" style="83" customWidth="1"/>
    <col min="6150" max="6150" width="9.28515625" style="83" customWidth="1"/>
    <col min="6151" max="6155" width="16" style="83" customWidth="1"/>
    <col min="6156" max="6401" width="9.140625" style="83"/>
    <col min="6402" max="6402" width="42.42578125" style="83" customWidth="1"/>
    <col min="6403" max="6403" width="46.42578125" style="83" customWidth="1"/>
    <col min="6404" max="6404" width="10.140625" style="83" customWidth="1"/>
    <col min="6405" max="6405" width="8.85546875" style="83" customWidth="1"/>
    <col min="6406" max="6406" width="9.28515625" style="83" customWidth="1"/>
    <col min="6407" max="6411" width="16" style="83" customWidth="1"/>
    <col min="6412" max="6657" width="9.140625" style="83"/>
    <col min="6658" max="6658" width="42.42578125" style="83" customWidth="1"/>
    <col min="6659" max="6659" width="46.42578125" style="83" customWidth="1"/>
    <col min="6660" max="6660" width="10.140625" style="83" customWidth="1"/>
    <col min="6661" max="6661" width="8.85546875" style="83" customWidth="1"/>
    <col min="6662" max="6662" width="9.28515625" style="83" customWidth="1"/>
    <col min="6663" max="6667" width="16" style="83" customWidth="1"/>
    <col min="6668" max="6913" width="9.140625" style="83"/>
    <col min="6914" max="6914" width="42.42578125" style="83" customWidth="1"/>
    <col min="6915" max="6915" width="46.42578125" style="83" customWidth="1"/>
    <col min="6916" max="6916" width="10.140625" style="83" customWidth="1"/>
    <col min="6917" max="6917" width="8.85546875" style="83" customWidth="1"/>
    <col min="6918" max="6918" width="9.28515625" style="83" customWidth="1"/>
    <col min="6919" max="6923" width="16" style="83" customWidth="1"/>
    <col min="6924" max="7169" width="9.140625" style="83"/>
    <col min="7170" max="7170" width="42.42578125" style="83" customWidth="1"/>
    <col min="7171" max="7171" width="46.42578125" style="83" customWidth="1"/>
    <col min="7172" max="7172" width="10.140625" style="83" customWidth="1"/>
    <col min="7173" max="7173" width="8.85546875" style="83" customWidth="1"/>
    <col min="7174" max="7174" width="9.28515625" style="83" customWidth="1"/>
    <col min="7175" max="7179" width="16" style="83" customWidth="1"/>
    <col min="7180" max="7425" width="9.140625" style="83"/>
    <col min="7426" max="7426" width="42.42578125" style="83" customWidth="1"/>
    <col min="7427" max="7427" width="46.42578125" style="83" customWidth="1"/>
    <col min="7428" max="7428" width="10.140625" style="83" customWidth="1"/>
    <col min="7429" max="7429" width="8.85546875" style="83" customWidth="1"/>
    <col min="7430" max="7430" width="9.28515625" style="83" customWidth="1"/>
    <col min="7431" max="7435" width="16" style="83" customWidth="1"/>
    <col min="7436" max="7681" width="9.140625" style="83"/>
    <col min="7682" max="7682" width="42.42578125" style="83" customWidth="1"/>
    <col min="7683" max="7683" width="46.42578125" style="83" customWidth="1"/>
    <col min="7684" max="7684" width="10.140625" style="83" customWidth="1"/>
    <col min="7685" max="7685" width="8.85546875" style="83" customWidth="1"/>
    <col min="7686" max="7686" width="9.28515625" style="83" customWidth="1"/>
    <col min="7687" max="7691" width="16" style="83" customWidth="1"/>
    <col min="7692" max="7937" width="9.140625" style="83"/>
    <col min="7938" max="7938" width="42.42578125" style="83" customWidth="1"/>
    <col min="7939" max="7939" width="46.42578125" style="83" customWidth="1"/>
    <col min="7940" max="7940" width="10.140625" style="83" customWidth="1"/>
    <col min="7941" max="7941" width="8.85546875" style="83" customWidth="1"/>
    <col min="7942" max="7942" width="9.28515625" style="83" customWidth="1"/>
    <col min="7943" max="7947" width="16" style="83" customWidth="1"/>
    <col min="7948" max="8193" width="9.140625" style="83"/>
    <col min="8194" max="8194" width="42.42578125" style="83" customWidth="1"/>
    <col min="8195" max="8195" width="46.42578125" style="83" customWidth="1"/>
    <col min="8196" max="8196" width="10.140625" style="83" customWidth="1"/>
    <col min="8197" max="8197" width="8.85546875" style="83" customWidth="1"/>
    <col min="8198" max="8198" width="9.28515625" style="83" customWidth="1"/>
    <col min="8199" max="8203" width="16" style="83" customWidth="1"/>
    <col min="8204" max="8449" width="9.140625" style="83"/>
    <col min="8450" max="8450" width="42.42578125" style="83" customWidth="1"/>
    <col min="8451" max="8451" width="46.42578125" style="83" customWidth="1"/>
    <col min="8452" max="8452" width="10.140625" style="83" customWidth="1"/>
    <col min="8453" max="8453" width="8.85546875" style="83" customWidth="1"/>
    <col min="8454" max="8454" width="9.28515625" style="83" customWidth="1"/>
    <col min="8455" max="8459" width="16" style="83" customWidth="1"/>
    <col min="8460" max="8705" width="9.140625" style="83"/>
    <col min="8706" max="8706" width="42.42578125" style="83" customWidth="1"/>
    <col min="8707" max="8707" width="46.42578125" style="83" customWidth="1"/>
    <col min="8708" max="8708" width="10.140625" style="83" customWidth="1"/>
    <col min="8709" max="8709" width="8.85546875" style="83" customWidth="1"/>
    <col min="8710" max="8710" width="9.28515625" style="83" customWidth="1"/>
    <col min="8711" max="8715" width="16" style="83" customWidth="1"/>
    <col min="8716" max="8961" width="9.140625" style="83"/>
    <col min="8962" max="8962" width="42.42578125" style="83" customWidth="1"/>
    <col min="8963" max="8963" width="46.42578125" style="83" customWidth="1"/>
    <col min="8964" max="8964" width="10.140625" style="83" customWidth="1"/>
    <col min="8965" max="8965" width="8.85546875" style="83" customWidth="1"/>
    <col min="8966" max="8966" width="9.28515625" style="83" customWidth="1"/>
    <col min="8967" max="8971" width="16" style="83" customWidth="1"/>
    <col min="8972" max="9217" width="9.140625" style="83"/>
    <col min="9218" max="9218" width="42.42578125" style="83" customWidth="1"/>
    <col min="9219" max="9219" width="46.42578125" style="83" customWidth="1"/>
    <col min="9220" max="9220" width="10.140625" style="83" customWidth="1"/>
    <col min="9221" max="9221" width="8.85546875" style="83" customWidth="1"/>
    <col min="9222" max="9222" width="9.28515625" style="83" customWidth="1"/>
    <col min="9223" max="9227" width="16" style="83" customWidth="1"/>
    <col min="9228" max="9473" width="9.140625" style="83"/>
    <col min="9474" max="9474" width="42.42578125" style="83" customWidth="1"/>
    <col min="9475" max="9475" width="46.42578125" style="83" customWidth="1"/>
    <col min="9476" max="9476" width="10.140625" style="83" customWidth="1"/>
    <col min="9477" max="9477" width="8.85546875" style="83" customWidth="1"/>
    <col min="9478" max="9478" width="9.28515625" style="83" customWidth="1"/>
    <col min="9479" max="9483" width="16" style="83" customWidth="1"/>
    <col min="9484" max="9729" width="9.140625" style="83"/>
    <col min="9730" max="9730" width="42.42578125" style="83" customWidth="1"/>
    <col min="9731" max="9731" width="46.42578125" style="83" customWidth="1"/>
    <col min="9732" max="9732" width="10.140625" style="83" customWidth="1"/>
    <col min="9733" max="9733" width="8.85546875" style="83" customWidth="1"/>
    <col min="9734" max="9734" width="9.28515625" style="83" customWidth="1"/>
    <col min="9735" max="9739" width="16" style="83" customWidth="1"/>
    <col min="9740" max="9985" width="9.140625" style="83"/>
    <col min="9986" max="9986" width="42.42578125" style="83" customWidth="1"/>
    <col min="9987" max="9987" width="46.42578125" style="83" customWidth="1"/>
    <col min="9988" max="9988" width="10.140625" style="83" customWidth="1"/>
    <col min="9989" max="9989" width="8.85546875" style="83" customWidth="1"/>
    <col min="9990" max="9990" width="9.28515625" style="83" customWidth="1"/>
    <col min="9991" max="9995" width="16" style="83" customWidth="1"/>
    <col min="9996" max="10241" width="9.140625" style="83"/>
    <col min="10242" max="10242" width="42.42578125" style="83" customWidth="1"/>
    <col min="10243" max="10243" width="46.42578125" style="83" customWidth="1"/>
    <col min="10244" max="10244" width="10.140625" style="83" customWidth="1"/>
    <col min="10245" max="10245" width="8.85546875" style="83" customWidth="1"/>
    <col min="10246" max="10246" width="9.28515625" style="83" customWidth="1"/>
    <col min="10247" max="10251" width="16" style="83" customWidth="1"/>
    <col min="10252" max="10497" width="9.140625" style="83"/>
    <col min="10498" max="10498" width="42.42578125" style="83" customWidth="1"/>
    <col min="10499" max="10499" width="46.42578125" style="83" customWidth="1"/>
    <col min="10500" max="10500" width="10.140625" style="83" customWidth="1"/>
    <col min="10501" max="10501" width="8.85546875" style="83" customWidth="1"/>
    <col min="10502" max="10502" width="9.28515625" style="83" customWidth="1"/>
    <col min="10503" max="10507" width="16" style="83" customWidth="1"/>
    <col min="10508" max="10753" width="9.140625" style="83"/>
    <col min="10754" max="10754" width="42.42578125" style="83" customWidth="1"/>
    <col min="10755" max="10755" width="46.42578125" style="83" customWidth="1"/>
    <col min="10756" max="10756" width="10.140625" style="83" customWidth="1"/>
    <col min="10757" max="10757" width="8.85546875" style="83" customWidth="1"/>
    <col min="10758" max="10758" width="9.28515625" style="83" customWidth="1"/>
    <col min="10759" max="10763" width="16" style="83" customWidth="1"/>
    <col min="10764" max="11009" width="9.140625" style="83"/>
    <col min="11010" max="11010" width="42.42578125" style="83" customWidth="1"/>
    <col min="11011" max="11011" width="46.42578125" style="83" customWidth="1"/>
    <col min="11012" max="11012" width="10.140625" style="83" customWidth="1"/>
    <col min="11013" max="11013" width="8.85546875" style="83" customWidth="1"/>
    <col min="11014" max="11014" width="9.28515625" style="83" customWidth="1"/>
    <col min="11015" max="11019" width="16" style="83" customWidth="1"/>
    <col min="11020" max="11265" width="9.140625" style="83"/>
    <col min="11266" max="11266" width="42.42578125" style="83" customWidth="1"/>
    <col min="11267" max="11267" width="46.42578125" style="83" customWidth="1"/>
    <col min="11268" max="11268" width="10.140625" style="83" customWidth="1"/>
    <col min="11269" max="11269" width="8.85546875" style="83" customWidth="1"/>
    <col min="11270" max="11270" width="9.28515625" style="83" customWidth="1"/>
    <col min="11271" max="11275" width="16" style="83" customWidth="1"/>
    <col min="11276" max="11521" width="9.140625" style="83"/>
    <col min="11522" max="11522" width="42.42578125" style="83" customWidth="1"/>
    <col min="11523" max="11523" width="46.42578125" style="83" customWidth="1"/>
    <col min="11524" max="11524" width="10.140625" style="83" customWidth="1"/>
    <col min="11525" max="11525" width="8.85546875" style="83" customWidth="1"/>
    <col min="11526" max="11526" width="9.28515625" style="83" customWidth="1"/>
    <col min="11527" max="11531" width="16" style="83" customWidth="1"/>
    <col min="11532" max="11777" width="9.140625" style="83"/>
    <col min="11778" max="11778" width="42.42578125" style="83" customWidth="1"/>
    <col min="11779" max="11779" width="46.42578125" style="83" customWidth="1"/>
    <col min="11780" max="11780" width="10.140625" style="83" customWidth="1"/>
    <col min="11781" max="11781" width="8.85546875" style="83" customWidth="1"/>
    <col min="11782" max="11782" width="9.28515625" style="83" customWidth="1"/>
    <col min="11783" max="11787" width="16" style="83" customWidth="1"/>
    <col min="11788" max="12033" width="9.140625" style="83"/>
    <col min="12034" max="12034" width="42.42578125" style="83" customWidth="1"/>
    <col min="12035" max="12035" width="46.42578125" style="83" customWidth="1"/>
    <col min="12036" max="12036" width="10.140625" style="83" customWidth="1"/>
    <col min="12037" max="12037" width="8.85546875" style="83" customWidth="1"/>
    <col min="12038" max="12038" width="9.28515625" style="83" customWidth="1"/>
    <col min="12039" max="12043" width="16" style="83" customWidth="1"/>
    <col min="12044" max="12289" width="9.140625" style="83"/>
    <col min="12290" max="12290" width="42.42578125" style="83" customWidth="1"/>
    <col min="12291" max="12291" width="46.42578125" style="83" customWidth="1"/>
    <col min="12292" max="12292" width="10.140625" style="83" customWidth="1"/>
    <col min="12293" max="12293" width="8.85546875" style="83" customWidth="1"/>
    <col min="12294" max="12294" width="9.28515625" style="83" customWidth="1"/>
    <col min="12295" max="12299" width="16" style="83" customWidth="1"/>
    <col min="12300" max="12545" width="9.140625" style="83"/>
    <col min="12546" max="12546" width="42.42578125" style="83" customWidth="1"/>
    <col min="12547" max="12547" width="46.42578125" style="83" customWidth="1"/>
    <col min="12548" max="12548" width="10.140625" style="83" customWidth="1"/>
    <col min="12549" max="12549" width="8.85546875" style="83" customWidth="1"/>
    <col min="12550" max="12550" width="9.28515625" style="83" customWidth="1"/>
    <col min="12551" max="12555" width="16" style="83" customWidth="1"/>
    <col min="12556" max="12801" width="9.140625" style="83"/>
    <col min="12802" max="12802" width="42.42578125" style="83" customWidth="1"/>
    <col min="12803" max="12803" width="46.42578125" style="83" customWidth="1"/>
    <col min="12804" max="12804" width="10.140625" style="83" customWidth="1"/>
    <col min="12805" max="12805" width="8.85546875" style="83" customWidth="1"/>
    <col min="12806" max="12806" width="9.28515625" style="83" customWidth="1"/>
    <col min="12807" max="12811" width="16" style="83" customWidth="1"/>
    <col min="12812" max="13057" width="9.140625" style="83"/>
    <col min="13058" max="13058" width="42.42578125" style="83" customWidth="1"/>
    <col min="13059" max="13059" width="46.42578125" style="83" customWidth="1"/>
    <col min="13060" max="13060" width="10.140625" style="83" customWidth="1"/>
    <col min="13061" max="13061" width="8.85546875" style="83" customWidth="1"/>
    <col min="13062" max="13062" width="9.28515625" style="83" customWidth="1"/>
    <col min="13063" max="13067" width="16" style="83" customWidth="1"/>
    <col min="13068" max="13313" width="9.140625" style="83"/>
    <col min="13314" max="13314" width="42.42578125" style="83" customWidth="1"/>
    <col min="13315" max="13315" width="46.42578125" style="83" customWidth="1"/>
    <col min="13316" max="13316" width="10.140625" style="83" customWidth="1"/>
    <col min="13317" max="13317" width="8.85546875" style="83" customWidth="1"/>
    <col min="13318" max="13318" width="9.28515625" style="83" customWidth="1"/>
    <col min="13319" max="13323" width="16" style="83" customWidth="1"/>
    <col min="13324" max="13569" width="9.140625" style="83"/>
    <col min="13570" max="13570" width="42.42578125" style="83" customWidth="1"/>
    <col min="13571" max="13571" width="46.42578125" style="83" customWidth="1"/>
    <col min="13572" max="13572" width="10.140625" style="83" customWidth="1"/>
    <col min="13573" max="13573" width="8.85546875" style="83" customWidth="1"/>
    <col min="13574" max="13574" width="9.28515625" style="83" customWidth="1"/>
    <col min="13575" max="13579" width="16" style="83" customWidth="1"/>
    <col min="13580" max="13825" width="9.140625" style="83"/>
    <col min="13826" max="13826" width="42.42578125" style="83" customWidth="1"/>
    <col min="13827" max="13827" width="46.42578125" style="83" customWidth="1"/>
    <col min="13828" max="13828" width="10.140625" style="83" customWidth="1"/>
    <col min="13829" max="13829" width="8.85546875" style="83" customWidth="1"/>
    <col min="13830" max="13830" width="9.28515625" style="83" customWidth="1"/>
    <col min="13831" max="13835" width="16" style="83" customWidth="1"/>
    <col min="13836" max="14081" width="9.140625" style="83"/>
    <col min="14082" max="14082" width="42.42578125" style="83" customWidth="1"/>
    <col min="14083" max="14083" width="46.42578125" style="83" customWidth="1"/>
    <col min="14084" max="14084" width="10.140625" style="83" customWidth="1"/>
    <col min="14085" max="14085" width="8.85546875" style="83" customWidth="1"/>
    <col min="14086" max="14086" width="9.28515625" style="83" customWidth="1"/>
    <col min="14087" max="14091" width="16" style="83" customWidth="1"/>
    <col min="14092" max="14337" width="9.140625" style="83"/>
    <col min="14338" max="14338" width="42.42578125" style="83" customWidth="1"/>
    <col min="14339" max="14339" width="46.42578125" style="83" customWidth="1"/>
    <col min="14340" max="14340" width="10.140625" style="83" customWidth="1"/>
    <col min="14341" max="14341" width="8.85546875" style="83" customWidth="1"/>
    <col min="14342" max="14342" width="9.28515625" style="83" customWidth="1"/>
    <col min="14343" max="14347" width="16" style="83" customWidth="1"/>
    <col min="14348" max="14593" width="9.140625" style="83"/>
    <col min="14594" max="14594" width="42.42578125" style="83" customWidth="1"/>
    <col min="14595" max="14595" width="46.42578125" style="83" customWidth="1"/>
    <col min="14596" max="14596" width="10.140625" style="83" customWidth="1"/>
    <col min="14597" max="14597" width="8.85546875" style="83" customWidth="1"/>
    <col min="14598" max="14598" width="9.28515625" style="83" customWidth="1"/>
    <col min="14599" max="14603" width="16" style="83" customWidth="1"/>
    <col min="14604" max="14849" width="9.140625" style="83"/>
    <col min="14850" max="14850" width="42.42578125" style="83" customWidth="1"/>
    <col min="14851" max="14851" width="46.42578125" style="83" customWidth="1"/>
    <col min="14852" max="14852" width="10.140625" style="83" customWidth="1"/>
    <col min="14853" max="14853" width="8.85546875" style="83" customWidth="1"/>
    <col min="14854" max="14854" width="9.28515625" style="83" customWidth="1"/>
    <col min="14855" max="14859" width="16" style="83" customWidth="1"/>
    <col min="14860" max="15105" width="9.140625" style="83"/>
    <col min="15106" max="15106" width="42.42578125" style="83" customWidth="1"/>
    <col min="15107" max="15107" width="46.42578125" style="83" customWidth="1"/>
    <col min="15108" max="15108" width="10.140625" style="83" customWidth="1"/>
    <col min="15109" max="15109" width="8.85546875" style="83" customWidth="1"/>
    <col min="15110" max="15110" width="9.28515625" style="83" customWidth="1"/>
    <col min="15111" max="15115" width="16" style="83" customWidth="1"/>
    <col min="15116" max="15361" width="9.140625" style="83"/>
    <col min="15362" max="15362" width="42.42578125" style="83" customWidth="1"/>
    <col min="15363" max="15363" width="46.42578125" style="83" customWidth="1"/>
    <col min="15364" max="15364" width="10.140625" style="83" customWidth="1"/>
    <col min="15365" max="15365" width="8.85546875" style="83" customWidth="1"/>
    <col min="15366" max="15366" width="9.28515625" style="83" customWidth="1"/>
    <col min="15367" max="15371" width="16" style="83" customWidth="1"/>
    <col min="15372" max="15617" width="9.140625" style="83"/>
    <col min="15618" max="15618" width="42.42578125" style="83" customWidth="1"/>
    <col min="15619" max="15619" width="46.42578125" style="83" customWidth="1"/>
    <col min="15620" max="15620" width="10.140625" style="83" customWidth="1"/>
    <col min="15621" max="15621" width="8.85546875" style="83" customWidth="1"/>
    <col min="15622" max="15622" width="9.28515625" style="83" customWidth="1"/>
    <col min="15623" max="15627" width="16" style="83" customWidth="1"/>
    <col min="15628" max="15873" width="9.140625" style="83"/>
    <col min="15874" max="15874" width="42.42578125" style="83" customWidth="1"/>
    <col min="15875" max="15875" width="46.42578125" style="83" customWidth="1"/>
    <col min="15876" max="15876" width="10.140625" style="83" customWidth="1"/>
    <col min="15877" max="15877" width="8.85546875" style="83" customWidth="1"/>
    <col min="15878" max="15878" width="9.28515625" style="83" customWidth="1"/>
    <col min="15879" max="15883" width="16" style="83" customWidth="1"/>
    <col min="15884" max="16129" width="9.140625" style="83"/>
    <col min="16130" max="16130" width="42.42578125" style="83" customWidth="1"/>
    <col min="16131" max="16131" width="46.42578125" style="83" customWidth="1"/>
    <col min="16132" max="16132" width="10.140625" style="83" customWidth="1"/>
    <col min="16133" max="16133" width="8.85546875" style="83" customWidth="1"/>
    <col min="16134" max="16134" width="9.28515625" style="83" customWidth="1"/>
    <col min="16135" max="16139" width="16" style="83" customWidth="1"/>
    <col min="16140" max="16384" width="9.140625" style="83"/>
  </cols>
  <sheetData>
    <row r="1" spans="1:11" s="67" customFormat="1" ht="21.75" customHeight="1" x14ac:dyDescent="0.25">
      <c r="A1" s="525" t="str">
        <f>'Elenco P.I.'!B2</f>
        <v>Comune di Golfo Aranci</v>
      </c>
      <c r="B1" s="526"/>
      <c r="C1" s="526"/>
      <c r="D1" s="526"/>
      <c r="E1" s="526"/>
      <c r="F1" s="526"/>
      <c r="G1" s="526"/>
      <c r="H1" s="526"/>
      <c r="I1" s="526"/>
      <c r="J1" s="526"/>
      <c r="K1" s="527"/>
    </row>
    <row r="2" spans="1:11" s="67" customFormat="1" ht="19.5" customHeight="1" x14ac:dyDescent="0.25">
      <c r="A2" s="68" t="s">
        <v>0</v>
      </c>
      <c r="B2" s="69" t="str">
        <f>'Elenco P.I.'!B7</f>
        <v xml:space="preserve">Area:  </v>
      </c>
      <c r="C2" s="70"/>
      <c r="D2" s="70"/>
      <c r="E2" s="70"/>
      <c r="F2" s="70"/>
      <c r="G2" s="71" t="s">
        <v>224</v>
      </c>
      <c r="H2" s="71" t="s">
        <v>225</v>
      </c>
      <c r="I2" s="70"/>
      <c r="J2" s="71" t="s">
        <v>226</v>
      </c>
      <c r="K2" s="72"/>
    </row>
    <row r="3" spans="1:11" s="67" customFormat="1" ht="19.5" customHeight="1" x14ac:dyDescent="0.25">
      <c r="A3" s="68" t="s">
        <v>227</v>
      </c>
      <c r="B3" s="73"/>
      <c r="C3" s="70"/>
      <c r="D3" s="70"/>
      <c r="E3" s="70"/>
      <c r="F3" s="70"/>
      <c r="G3" s="74"/>
      <c r="H3" s="74"/>
      <c r="I3" s="70"/>
      <c r="J3" s="75">
        <v>2021</v>
      </c>
      <c r="K3" s="72"/>
    </row>
    <row r="4" spans="1:11" s="67" customFormat="1" ht="19.5" customHeight="1" x14ac:dyDescent="0.25">
      <c r="A4" s="68" t="s">
        <v>228</v>
      </c>
      <c r="B4" s="76"/>
      <c r="C4" s="70"/>
      <c r="D4" s="70"/>
      <c r="E4" s="70"/>
      <c r="F4" s="70"/>
      <c r="G4" s="70"/>
      <c r="H4" s="70"/>
      <c r="I4" s="70"/>
      <c r="J4" s="70"/>
      <c r="K4" s="72"/>
    </row>
    <row r="5" spans="1:11" ht="9.75" customHeight="1" x14ac:dyDescent="0.25">
      <c r="A5" s="77"/>
      <c r="B5" s="78"/>
      <c r="C5" s="79"/>
      <c r="D5" s="79"/>
      <c r="E5" s="79"/>
      <c r="F5" s="79"/>
      <c r="G5" s="79"/>
      <c r="H5" s="80"/>
      <c r="I5" s="81"/>
      <c r="J5" s="81"/>
      <c r="K5" s="82"/>
    </row>
    <row r="6" spans="1:11" ht="12.75" customHeight="1" x14ac:dyDescent="0.25">
      <c r="A6" s="528" t="s">
        <v>229</v>
      </c>
      <c r="B6" s="528"/>
      <c r="C6" s="528"/>
      <c r="D6" s="528"/>
      <c r="E6" s="528"/>
      <c r="F6" s="528"/>
      <c r="G6" s="530" t="s">
        <v>230</v>
      </c>
      <c r="H6" s="530"/>
      <c r="I6" s="530"/>
      <c r="J6" s="530"/>
      <c r="K6" s="530"/>
    </row>
    <row r="7" spans="1:11" ht="15.75" customHeight="1" x14ac:dyDescent="0.25">
      <c r="A7" s="529"/>
      <c r="B7" s="529"/>
      <c r="C7" s="529"/>
      <c r="D7" s="529"/>
      <c r="E7" s="529"/>
      <c r="F7" s="529"/>
      <c r="G7" s="373">
        <v>1</v>
      </c>
      <c r="H7" s="373">
        <v>2</v>
      </c>
      <c r="I7" s="373">
        <v>3</v>
      </c>
      <c r="J7" s="373">
        <v>4</v>
      </c>
      <c r="K7" s="373">
        <v>5</v>
      </c>
    </row>
    <row r="8" spans="1:11" ht="15.75" customHeight="1" x14ac:dyDescent="0.25">
      <c r="A8" s="529"/>
      <c r="B8" s="529"/>
      <c r="C8" s="529"/>
      <c r="D8" s="529"/>
      <c r="E8" s="529"/>
      <c r="F8" s="529"/>
      <c r="G8" s="84" t="s">
        <v>231</v>
      </c>
      <c r="H8" s="84" t="s">
        <v>232</v>
      </c>
      <c r="I8" s="85" t="s">
        <v>233</v>
      </c>
      <c r="J8" s="85" t="s">
        <v>234</v>
      </c>
      <c r="K8" s="85" t="s">
        <v>235</v>
      </c>
    </row>
    <row r="9" spans="1:11" ht="4.5" customHeight="1" x14ac:dyDescent="0.25">
      <c r="A9" s="531"/>
      <c r="B9" s="531"/>
      <c r="C9" s="531"/>
      <c r="D9" s="531"/>
      <c r="E9" s="531"/>
      <c r="F9" s="531"/>
      <c r="G9" s="531"/>
      <c r="H9" s="531"/>
      <c r="I9" s="531"/>
      <c r="J9" s="531"/>
      <c r="K9" s="531"/>
    </row>
    <row r="10" spans="1:11" ht="32.25" customHeight="1" x14ac:dyDescent="0.25">
      <c r="A10" s="86" t="s">
        <v>236</v>
      </c>
      <c r="B10" s="86" t="s">
        <v>237</v>
      </c>
      <c r="C10" s="87" t="s">
        <v>238</v>
      </c>
      <c r="D10" s="87" t="s">
        <v>523</v>
      </c>
      <c r="E10" s="87" t="s">
        <v>239</v>
      </c>
      <c r="F10" s="87" t="s">
        <v>240</v>
      </c>
      <c r="G10" s="87" t="s">
        <v>241</v>
      </c>
      <c r="H10" s="87" t="s">
        <v>57</v>
      </c>
      <c r="I10" s="87" t="s">
        <v>242</v>
      </c>
      <c r="J10" s="87" t="s">
        <v>243</v>
      </c>
      <c r="K10" s="87" t="s">
        <v>244</v>
      </c>
    </row>
    <row r="11" spans="1:11" ht="57.75" customHeight="1" x14ac:dyDescent="0.25">
      <c r="A11" s="88" t="str">
        <f>'Resp. 1'!B16</f>
        <v xml:space="preserve">Prevenzione della Corruzione e della Trasparenza –  Revisione struttura del PTPCT. </v>
      </c>
      <c r="B11" s="89"/>
      <c r="C11" s="90"/>
      <c r="D11" s="355" t="e">
        <f>(C11/C$21)*60</f>
        <v>#DIV/0!</v>
      </c>
      <c r="E11" s="91">
        <f t="shared" ref="E11:E20" si="0">F11/100</f>
        <v>0</v>
      </c>
      <c r="F11" s="92"/>
      <c r="G11" s="93" t="str">
        <f>IF(F11&lt;=20,"X","")</f>
        <v>X</v>
      </c>
      <c r="H11" s="93" t="str">
        <f>IF(AND(F11&gt;20,F11&lt;=50),"X","")</f>
        <v/>
      </c>
      <c r="I11" s="93" t="str">
        <f>IF(AND(F11&gt;50,F11&lt;=70),"X","")</f>
        <v/>
      </c>
      <c r="J11" s="93" t="str">
        <f>IF(AND(F11&gt;70,F11&lt;=90),"X","")</f>
        <v/>
      </c>
      <c r="K11" s="93" t="str">
        <f>IF(AND(F11&gt;90,F11&lt;=100),"X","")</f>
        <v/>
      </c>
    </row>
    <row r="12" spans="1:11" ht="105" customHeight="1" x14ac:dyDescent="0.25">
      <c r="A12" s="88"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2" s="95"/>
      <c r="C12" s="90"/>
      <c r="D12" s="355" t="e">
        <f t="shared" ref="D12:D20" si="1">(C12/C$21)*60</f>
        <v>#DIV/0!</v>
      </c>
      <c r="E12" s="91">
        <f t="shared" si="0"/>
        <v>0</v>
      </c>
      <c r="F12" s="92"/>
      <c r="G12" s="93" t="str">
        <f t="shared" ref="G12:G20" si="2">IF(F12&lt;=20,"X","")</f>
        <v>X</v>
      </c>
      <c r="H12" s="93" t="str">
        <f t="shared" ref="H12:H20" si="3">IF(AND(F12&gt;20,F12&lt;=50),"X","")</f>
        <v/>
      </c>
      <c r="I12" s="93" t="str">
        <f t="shared" ref="I12:I20" si="4">IF(AND(F12&gt;50,F12&lt;=70),"X","")</f>
        <v/>
      </c>
      <c r="J12" s="93" t="str">
        <f t="shared" ref="J12:J20" si="5">IF(AND(F12&gt;70,F12&lt;=90),"X","")</f>
        <v/>
      </c>
      <c r="K12" s="93" t="str">
        <f t="shared" ref="K12:K20" si="6">IF(AND(F12&gt;90,F12&lt;=100),"X","")</f>
        <v/>
      </c>
    </row>
    <row r="13" spans="1:11" ht="102.75" customHeight="1" x14ac:dyDescent="0.25">
      <c r="A13" s="88" t="str">
        <f>'Resp. 1'!B18</f>
        <v>Indicatori della condizione dell'Ente</v>
      </c>
      <c r="B13" s="95"/>
      <c r="C13" s="92"/>
      <c r="D13" s="355" t="e">
        <f t="shared" si="1"/>
        <v>#DIV/0!</v>
      </c>
      <c r="E13" s="91">
        <f t="shared" si="0"/>
        <v>0</v>
      </c>
      <c r="F13" s="92"/>
      <c r="G13" s="93" t="str">
        <f t="shared" si="2"/>
        <v>X</v>
      </c>
      <c r="H13" s="93" t="str">
        <f t="shared" si="3"/>
        <v/>
      </c>
      <c r="I13" s="93" t="str">
        <f t="shared" si="4"/>
        <v/>
      </c>
      <c r="J13" s="93" t="str">
        <f t="shared" si="5"/>
        <v/>
      </c>
      <c r="K13" s="93" t="str">
        <f t="shared" si="6"/>
        <v/>
      </c>
    </row>
    <row r="14" spans="1:11" ht="96.75" customHeight="1" x14ac:dyDescent="0.25">
      <c r="A14" s="88"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4" s="95"/>
      <c r="C14" s="92"/>
      <c r="D14" s="355" t="e">
        <f t="shared" si="1"/>
        <v>#DIV/0!</v>
      </c>
      <c r="E14" s="91">
        <f t="shared" si="0"/>
        <v>0</v>
      </c>
      <c r="F14" s="92"/>
      <c r="G14" s="93" t="str">
        <f t="shared" si="2"/>
        <v>X</v>
      </c>
      <c r="H14" s="93" t="str">
        <f t="shared" si="3"/>
        <v/>
      </c>
      <c r="I14" s="93" t="str">
        <f t="shared" si="4"/>
        <v/>
      </c>
      <c r="J14" s="93" t="str">
        <f t="shared" si="5"/>
        <v/>
      </c>
      <c r="K14" s="93" t="str">
        <f t="shared" si="6"/>
        <v/>
      </c>
    </row>
    <row r="15" spans="1:11" ht="57.75" customHeight="1" x14ac:dyDescent="0.25">
      <c r="A15" s="88">
        <f>'Resp. 1'!B20</f>
        <v>0</v>
      </c>
      <c r="B15" s="95"/>
      <c r="C15" s="92"/>
      <c r="D15" s="355" t="e">
        <f t="shared" si="1"/>
        <v>#DIV/0!</v>
      </c>
      <c r="E15" s="91">
        <f t="shared" si="0"/>
        <v>0</v>
      </c>
      <c r="F15" s="92"/>
      <c r="G15" s="93" t="str">
        <f t="shared" si="2"/>
        <v>X</v>
      </c>
      <c r="H15" s="93" t="str">
        <f t="shared" si="3"/>
        <v/>
      </c>
      <c r="I15" s="93" t="str">
        <f t="shared" si="4"/>
        <v/>
      </c>
      <c r="J15" s="93" t="str">
        <f t="shared" si="5"/>
        <v/>
      </c>
      <c r="K15" s="93" t="str">
        <f t="shared" si="6"/>
        <v/>
      </c>
    </row>
    <row r="16" spans="1:11" ht="57.75" customHeight="1" x14ac:dyDescent="0.25">
      <c r="A16" s="88">
        <f>'Resp. 1'!B21</f>
        <v>0</v>
      </c>
      <c r="B16" s="95"/>
      <c r="C16" s="92"/>
      <c r="D16" s="355" t="e">
        <f t="shared" si="1"/>
        <v>#DIV/0!</v>
      </c>
      <c r="E16" s="91">
        <f t="shared" si="0"/>
        <v>0</v>
      </c>
      <c r="F16" s="92"/>
      <c r="G16" s="93" t="str">
        <f t="shared" si="2"/>
        <v>X</v>
      </c>
      <c r="H16" s="93" t="str">
        <f t="shared" si="3"/>
        <v/>
      </c>
      <c r="I16" s="93" t="str">
        <f t="shared" si="4"/>
        <v/>
      </c>
      <c r="J16" s="93" t="str">
        <f t="shared" si="5"/>
        <v/>
      </c>
      <c r="K16" s="93" t="str">
        <f t="shared" si="6"/>
        <v/>
      </c>
    </row>
    <row r="17" spans="1:11" ht="57.75" customHeight="1" x14ac:dyDescent="0.25">
      <c r="A17" s="88">
        <f>'Resp. 1'!B22</f>
        <v>0</v>
      </c>
      <c r="B17" s="88"/>
      <c r="C17" s="92"/>
      <c r="D17" s="355" t="e">
        <f t="shared" si="1"/>
        <v>#DIV/0!</v>
      </c>
      <c r="E17" s="91">
        <f t="shared" si="0"/>
        <v>0</v>
      </c>
      <c r="F17" s="92"/>
      <c r="G17" s="93" t="str">
        <f t="shared" si="2"/>
        <v>X</v>
      </c>
      <c r="H17" s="93" t="str">
        <f t="shared" si="3"/>
        <v/>
      </c>
      <c r="I17" s="93" t="str">
        <f t="shared" si="4"/>
        <v/>
      </c>
      <c r="J17" s="93" t="str">
        <f t="shared" si="5"/>
        <v/>
      </c>
      <c r="K17" s="93" t="str">
        <f t="shared" si="6"/>
        <v/>
      </c>
    </row>
    <row r="18" spans="1:11" ht="26.25" customHeight="1" x14ac:dyDescent="0.25">
      <c r="A18" s="88">
        <f>'Resp. 1'!B23</f>
        <v>0</v>
      </c>
      <c r="B18" s="95"/>
      <c r="C18" s="92"/>
      <c r="D18" s="355" t="e">
        <f t="shared" si="1"/>
        <v>#DIV/0!</v>
      </c>
      <c r="E18" s="91">
        <f t="shared" si="0"/>
        <v>0</v>
      </c>
      <c r="F18" s="92"/>
      <c r="G18" s="93" t="str">
        <f t="shared" si="2"/>
        <v>X</v>
      </c>
      <c r="H18" s="93" t="str">
        <f t="shared" si="3"/>
        <v/>
      </c>
      <c r="I18" s="93" t="str">
        <f t="shared" si="4"/>
        <v/>
      </c>
      <c r="J18" s="93" t="str">
        <f t="shared" si="5"/>
        <v/>
      </c>
      <c r="K18" s="93" t="str">
        <f t="shared" si="6"/>
        <v/>
      </c>
    </row>
    <row r="19" spans="1:11" ht="26.25" customHeight="1" x14ac:dyDescent="0.25">
      <c r="A19" s="88">
        <f>'Resp. 1'!B24</f>
        <v>0</v>
      </c>
      <c r="B19" s="95"/>
      <c r="C19" s="92"/>
      <c r="D19" s="355" t="e">
        <f t="shared" si="1"/>
        <v>#DIV/0!</v>
      </c>
      <c r="E19" s="91">
        <f t="shared" si="0"/>
        <v>0</v>
      </c>
      <c r="F19" s="92"/>
      <c r="G19" s="93" t="str">
        <f t="shared" si="2"/>
        <v>X</v>
      </c>
      <c r="H19" s="93" t="str">
        <f t="shared" si="3"/>
        <v/>
      </c>
      <c r="I19" s="93" t="str">
        <f t="shared" si="4"/>
        <v/>
      </c>
      <c r="J19" s="93" t="str">
        <f t="shared" si="5"/>
        <v/>
      </c>
      <c r="K19" s="93" t="str">
        <f t="shared" si="6"/>
        <v/>
      </c>
    </row>
    <row r="20" spans="1:11" ht="26.25" customHeight="1" x14ac:dyDescent="0.25">
      <c r="A20" s="88">
        <f>'Resp. 1'!B25</f>
        <v>0</v>
      </c>
      <c r="B20" s="95"/>
      <c r="C20" s="92"/>
      <c r="D20" s="355" t="e">
        <f t="shared" si="1"/>
        <v>#DIV/0!</v>
      </c>
      <c r="E20" s="91">
        <f t="shared" si="0"/>
        <v>0</v>
      </c>
      <c r="F20" s="92"/>
      <c r="G20" s="93" t="str">
        <f t="shared" si="2"/>
        <v>X</v>
      </c>
      <c r="H20" s="93" t="str">
        <f t="shared" si="3"/>
        <v/>
      </c>
      <c r="I20" s="93" t="str">
        <f t="shared" si="4"/>
        <v/>
      </c>
      <c r="J20" s="93" t="str">
        <f t="shared" si="5"/>
        <v/>
      </c>
      <c r="K20" s="93" t="str">
        <f t="shared" si="6"/>
        <v/>
      </c>
    </row>
    <row r="21" spans="1:11" x14ac:dyDescent="0.25">
      <c r="A21" s="96" t="s">
        <v>245</v>
      </c>
      <c r="B21" s="97"/>
      <c r="C21" s="98">
        <f>SUM(C11:C20)</f>
        <v>0</v>
      </c>
      <c r="D21" s="98"/>
      <c r="E21" s="98"/>
      <c r="F21" s="99"/>
      <c r="G21" s="100"/>
      <c r="H21" s="101">
        <f>IF(H11="x",D11*E11)+IF(H12="x",D12*E12)+IF(H13="x",D13*E13)+IF(H14="x",D14*E14)+IF(H15="x",D15*E15)+IF(H16="x",D16*E16)+IF(H17="x",D17*E17)+IF(H18="x",D18*E18)+IF(H19="x",D19*E19)+IF(H20="x",D20*E20)</f>
        <v>0</v>
      </c>
      <c r="I21" s="101">
        <f>IF(I11="x",D11*E11)+IF(I12="x",D12*E12)+IF(I13="x",D13*E13)+IF(I14="x",D14*E14)+IF(I15="x",D15*E15)+IF(I16="x",D16*E16)+IF(I17="x",D17*E17)+IF(I18="x",D18*E18)+IF(I19="x",D19*E19)+IF(I20="x",D20*E20)</f>
        <v>0</v>
      </c>
      <c r="J21" s="101">
        <f>IF(J11="x",D11*E11)+IF(J12="x",D12*E12)+IF(J13="x",D13*E13)+IF(J14="x",D14*E14)+IF(J15="x",D15*E15)+IF(J16="x",D16*E16)+IF(J17="x",D17*E17)+IF(J18="x",D18*E18)+IF(J19="x",D19*E19)+IF(J20="x",D20*E20)</f>
        <v>0</v>
      </c>
      <c r="K21" s="101">
        <f>IF(K11="x",D11*E11)+IF(K12="x",D12*E12)+IF(K13="x",D13*E13)+IF(K14="x",D14*E14)+IF(K15="x",D15*E15)+IF(K16="x",D16*E16)+IF(K17="x",D17*E17)+IF(K18="x",D18*E18)+IF(K19="x",D19*E19)+IF(K19="x",D19*E19)</f>
        <v>0</v>
      </c>
    </row>
    <row r="22" spans="1:11" ht="3" customHeight="1" x14ac:dyDescent="0.25">
      <c r="A22" s="531"/>
      <c r="B22" s="532"/>
      <c r="C22" s="532"/>
      <c r="D22" s="374"/>
      <c r="E22" s="374"/>
      <c r="F22" s="531"/>
      <c r="G22" s="532"/>
      <c r="H22" s="532"/>
      <c r="I22" s="531"/>
      <c r="J22" s="532"/>
      <c r="K22" s="532"/>
    </row>
    <row r="23" spans="1:11" ht="42" customHeight="1" x14ac:dyDescent="0.25">
      <c r="A23" s="86" t="s">
        <v>246</v>
      </c>
      <c r="B23" s="86" t="s">
        <v>237</v>
      </c>
      <c r="C23" s="87" t="s">
        <v>238</v>
      </c>
      <c r="D23" s="87"/>
      <c r="E23" s="87" t="s">
        <v>239</v>
      </c>
      <c r="F23" s="87" t="s">
        <v>240</v>
      </c>
      <c r="G23" s="87" t="s">
        <v>241</v>
      </c>
      <c r="H23" s="87" t="s">
        <v>57</v>
      </c>
      <c r="I23" s="87" t="s">
        <v>242</v>
      </c>
      <c r="J23" s="87" t="s">
        <v>243</v>
      </c>
      <c r="K23" s="87" t="s">
        <v>244</v>
      </c>
    </row>
    <row r="24" spans="1:11" s="103" customFormat="1" ht="27" customHeight="1" x14ac:dyDescent="0.25">
      <c r="A24" s="95" t="str">
        <f>'Resp. 1'!B32</f>
        <v>monitoraggio contributi DPCM del 24.09.2020 liquidati per annualità 2020 e liquidazione annualità 2021</v>
      </c>
      <c r="B24" s="94"/>
      <c r="C24" s="102"/>
      <c r="D24" s="102">
        <f>(C24/C$56)*40</f>
        <v>0</v>
      </c>
      <c r="E24" s="91">
        <f>F24/100</f>
        <v>0</v>
      </c>
      <c r="F24" s="92"/>
      <c r="G24" s="93" t="str">
        <f t="shared" ref="G24:G50" si="7">IF(F24&lt;=20,"X","")</f>
        <v>X</v>
      </c>
      <c r="H24" s="93" t="str">
        <f t="shared" ref="H24:H50" si="8">IF(AND(F24&gt;20,F24&lt;=50),"X","")</f>
        <v/>
      </c>
      <c r="I24" s="93" t="str">
        <f t="shared" ref="I24:I50" si="9">IF(AND(F24&gt;50,F24&lt;=70),"X","")</f>
        <v/>
      </c>
      <c r="J24" s="93" t="str">
        <f t="shared" ref="J24:J50" si="10">IF(AND(F24&gt;70,F24&lt;=90),"X","")</f>
        <v/>
      </c>
      <c r="K24" s="93" t="str">
        <f>IF(AND(F24&gt;90,F24&lt;=100),"X","")</f>
        <v/>
      </c>
    </row>
    <row r="25" spans="1:11" s="103" customFormat="1" ht="27" customHeight="1" x14ac:dyDescent="0.25">
      <c r="A25" s="95" t="str">
        <f>'Resp. 1'!B33</f>
        <v>istruttoria domande risarcimento patrimonio edilizio a seguito eventi alluvionali del novembre 2021</v>
      </c>
      <c r="B25" s="95"/>
      <c r="C25" s="102"/>
      <c r="D25" s="102">
        <f t="shared" ref="D25:D55" si="11">(C25/C$56)*40</f>
        <v>0</v>
      </c>
      <c r="E25" s="91">
        <f t="shared" ref="E25:E31" si="12">F25/100</f>
        <v>0</v>
      </c>
      <c r="F25" s="92"/>
      <c r="G25" s="93" t="str">
        <f t="shared" si="7"/>
        <v>X</v>
      </c>
      <c r="H25" s="93" t="str">
        <f t="shared" si="8"/>
        <v/>
      </c>
      <c r="I25" s="93" t="str">
        <f t="shared" si="9"/>
        <v/>
      </c>
      <c r="J25" s="93" t="str">
        <f t="shared" si="10"/>
        <v/>
      </c>
      <c r="K25" s="93" t="str">
        <f t="shared" ref="K25:K47" si="13">IF(AND(F25&gt;90,F25&lt;=100),"X","")</f>
        <v/>
      </c>
    </row>
    <row r="26" spans="1:11" s="103" customFormat="1" ht="27" customHeight="1" x14ac:dyDescent="0.25">
      <c r="A26" s="95" t="str">
        <f>'Resp. 1'!B34</f>
        <v>Conferimento incarico trasformazione diritto superficie in diritto proprietà</v>
      </c>
      <c r="B26" s="95"/>
      <c r="C26" s="102"/>
      <c r="D26" s="102">
        <f t="shared" si="11"/>
        <v>0</v>
      </c>
      <c r="E26" s="91">
        <f t="shared" si="12"/>
        <v>0</v>
      </c>
      <c r="F26" s="92"/>
      <c r="G26" s="93" t="str">
        <f t="shared" si="7"/>
        <v>X</v>
      </c>
      <c r="H26" s="93" t="str">
        <f t="shared" si="8"/>
        <v/>
      </c>
      <c r="I26" s="93" t="str">
        <f t="shared" si="9"/>
        <v/>
      </c>
      <c r="J26" s="93" t="str">
        <f t="shared" si="10"/>
        <v/>
      </c>
      <c r="K26" s="93" t="str">
        <f t="shared" si="13"/>
        <v/>
      </c>
    </row>
    <row r="27" spans="1:11" s="103" customFormat="1" ht="27" customHeight="1" x14ac:dyDescent="0.25">
      <c r="A27" s="95" t="str">
        <f>'Resp. 1'!B35</f>
        <v>implementazione servizi con ufficio UTP</v>
      </c>
      <c r="B27" s="95"/>
      <c r="C27" s="102"/>
      <c r="D27" s="102">
        <f t="shared" si="11"/>
        <v>0</v>
      </c>
      <c r="E27" s="91">
        <f t="shared" si="12"/>
        <v>0</v>
      </c>
      <c r="F27" s="92"/>
      <c r="G27" s="93" t="str">
        <f t="shared" si="7"/>
        <v>X</v>
      </c>
      <c r="H27" s="93" t="str">
        <f t="shared" si="8"/>
        <v/>
      </c>
      <c r="I27" s="93" t="str">
        <f t="shared" si="9"/>
        <v/>
      </c>
      <c r="J27" s="93" t="str">
        <f t="shared" si="10"/>
        <v/>
      </c>
      <c r="K27" s="93" t="str">
        <f t="shared" si="13"/>
        <v/>
      </c>
    </row>
    <row r="28" spans="1:11" s="103" customFormat="1" ht="27" customHeight="1" x14ac:dyDescent="0.25">
      <c r="A28" s="95" t="str">
        <f>'Resp. 1'!B36</f>
        <v>Approvazione nuovo regolamento commercio mercato lunedì</v>
      </c>
      <c r="B28" s="95"/>
      <c r="C28" s="104"/>
      <c r="D28" s="102">
        <f t="shared" si="11"/>
        <v>0</v>
      </c>
      <c r="E28" s="91">
        <f t="shared" si="12"/>
        <v>0</v>
      </c>
      <c r="F28" s="92"/>
      <c r="G28" s="93" t="str">
        <f t="shared" si="7"/>
        <v>X</v>
      </c>
      <c r="H28" s="93" t="str">
        <f t="shared" si="8"/>
        <v/>
      </c>
      <c r="I28" s="93" t="str">
        <f t="shared" si="9"/>
        <v/>
      </c>
      <c r="J28" s="93" t="str">
        <f t="shared" si="10"/>
        <v/>
      </c>
      <c r="K28" s="93" t="str">
        <f t="shared" si="13"/>
        <v/>
      </c>
    </row>
    <row r="29" spans="1:11" s="103" customFormat="1" ht="27" customHeight="1" x14ac:dyDescent="0.25">
      <c r="A29" s="95" t="str">
        <f>'Resp. 1'!B37</f>
        <v>Ridistrubuzione servizi con nomina nuovo responsabile SUAPE</v>
      </c>
      <c r="B29" s="95"/>
      <c r="C29" s="104"/>
      <c r="D29" s="102">
        <f t="shared" si="11"/>
        <v>0</v>
      </c>
      <c r="E29" s="91">
        <f t="shared" si="12"/>
        <v>0</v>
      </c>
      <c r="F29" s="92"/>
      <c r="G29" s="93" t="str">
        <f t="shared" si="7"/>
        <v>X</v>
      </c>
      <c r="H29" s="93" t="str">
        <f t="shared" si="8"/>
        <v/>
      </c>
      <c r="I29" s="93" t="str">
        <f t="shared" si="9"/>
        <v/>
      </c>
      <c r="J29" s="93" t="str">
        <f t="shared" si="10"/>
        <v/>
      </c>
      <c r="K29" s="93" t="str">
        <f t="shared" si="13"/>
        <v/>
      </c>
    </row>
    <row r="30" spans="1:11" s="103" customFormat="1" ht="27" customHeight="1" x14ac:dyDescent="0.25">
      <c r="A30" s="95" t="str">
        <f>'Resp. 1'!B38</f>
        <v>Approvazione variante lottizzazione area PEEP</v>
      </c>
      <c r="B30" s="95"/>
      <c r="C30" s="104"/>
      <c r="D30" s="102">
        <f t="shared" si="11"/>
        <v>0</v>
      </c>
      <c r="E30" s="91">
        <f t="shared" si="12"/>
        <v>0</v>
      </c>
      <c r="F30" s="92"/>
      <c r="G30" s="93" t="str">
        <f t="shared" si="7"/>
        <v>X</v>
      </c>
      <c r="H30" s="93" t="str">
        <f t="shared" si="8"/>
        <v/>
      </c>
      <c r="I30" s="93" t="str">
        <f t="shared" si="9"/>
        <v/>
      </c>
      <c r="J30" s="93" t="str">
        <f t="shared" si="10"/>
        <v/>
      </c>
      <c r="K30" s="93" t="str">
        <f t="shared" si="13"/>
        <v/>
      </c>
    </row>
    <row r="31" spans="1:11" s="103" customFormat="1" ht="27" customHeight="1" x14ac:dyDescent="0.25">
      <c r="A31" s="95">
        <f>'Resp. 1'!B39</f>
        <v>0</v>
      </c>
      <c r="B31" s="95"/>
      <c r="C31" s="104"/>
      <c r="D31" s="102">
        <f t="shared" si="11"/>
        <v>0</v>
      </c>
      <c r="E31" s="91">
        <f t="shared" si="12"/>
        <v>0</v>
      </c>
      <c r="F31" s="92"/>
      <c r="G31" s="93" t="str">
        <f t="shared" si="7"/>
        <v>X</v>
      </c>
      <c r="H31" s="93" t="str">
        <f t="shared" si="8"/>
        <v/>
      </c>
      <c r="I31" s="93" t="str">
        <f t="shared" si="9"/>
        <v/>
      </c>
      <c r="J31" s="93" t="str">
        <f t="shared" si="10"/>
        <v/>
      </c>
      <c r="K31" s="93" t="str">
        <f t="shared" si="13"/>
        <v/>
      </c>
    </row>
    <row r="32" spans="1:11" s="103" customFormat="1" ht="27" customHeight="1" x14ac:dyDescent="0.25">
      <c r="A32" s="95">
        <f>'Resp. 1'!B40</f>
        <v>0</v>
      </c>
      <c r="B32" s="95"/>
      <c r="C32" s="104"/>
      <c r="D32" s="102">
        <f t="shared" si="11"/>
        <v>0</v>
      </c>
      <c r="E32" s="91"/>
      <c r="F32" s="92"/>
      <c r="G32" s="93" t="str">
        <f t="shared" si="7"/>
        <v>X</v>
      </c>
      <c r="H32" s="93" t="str">
        <f t="shared" si="8"/>
        <v/>
      </c>
      <c r="I32" s="93" t="str">
        <f t="shared" si="9"/>
        <v/>
      </c>
      <c r="J32" s="93" t="str">
        <f t="shared" si="10"/>
        <v/>
      </c>
      <c r="K32" s="93" t="str">
        <f t="shared" si="13"/>
        <v/>
      </c>
    </row>
    <row r="33" spans="1:11" s="103" customFormat="1" ht="27" customHeight="1" x14ac:dyDescent="0.25">
      <c r="A33" s="95">
        <f>'Resp. 1'!B41</f>
        <v>0</v>
      </c>
      <c r="B33" s="95"/>
      <c r="C33" s="104"/>
      <c r="D33" s="102">
        <f t="shared" si="11"/>
        <v>0</v>
      </c>
      <c r="E33" s="91"/>
      <c r="F33" s="92"/>
      <c r="G33" s="93" t="str">
        <f t="shared" si="7"/>
        <v>X</v>
      </c>
      <c r="H33" s="93" t="str">
        <f t="shared" si="8"/>
        <v/>
      </c>
      <c r="I33" s="93" t="str">
        <f t="shared" si="9"/>
        <v/>
      </c>
      <c r="J33" s="93" t="str">
        <f t="shared" si="10"/>
        <v/>
      </c>
      <c r="K33" s="93" t="str">
        <f t="shared" si="13"/>
        <v/>
      </c>
    </row>
    <row r="34" spans="1:11" s="103" customFormat="1" ht="27" customHeight="1" x14ac:dyDescent="0.25">
      <c r="A34" s="95">
        <f>'Resp. 1'!B42</f>
        <v>0</v>
      </c>
      <c r="B34" s="95"/>
      <c r="C34" s="104"/>
      <c r="D34" s="102">
        <f t="shared" si="11"/>
        <v>0</v>
      </c>
      <c r="E34" s="91"/>
      <c r="F34" s="92"/>
      <c r="G34" s="93" t="str">
        <f t="shared" si="7"/>
        <v>X</v>
      </c>
      <c r="H34" s="93" t="str">
        <f t="shared" si="8"/>
        <v/>
      </c>
      <c r="I34" s="93" t="str">
        <f t="shared" si="9"/>
        <v/>
      </c>
      <c r="J34" s="93" t="str">
        <f t="shared" si="10"/>
        <v/>
      </c>
      <c r="K34" s="93" t="str">
        <f t="shared" si="13"/>
        <v/>
      </c>
    </row>
    <row r="35" spans="1:11" s="103" customFormat="1" ht="27" customHeight="1" x14ac:dyDescent="0.25">
      <c r="A35" s="95">
        <f>'Resp. 1'!B43</f>
        <v>0</v>
      </c>
      <c r="B35" s="95"/>
      <c r="C35" s="104"/>
      <c r="D35" s="102">
        <f t="shared" si="11"/>
        <v>0</v>
      </c>
      <c r="E35" s="91"/>
      <c r="F35" s="92"/>
      <c r="G35" s="93" t="str">
        <f t="shared" si="7"/>
        <v>X</v>
      </c>
      <c r="H35" s="93" t="str">
        <f t="shared" si="8"/>
        <v/>
      </c>
      <c r="I35" s="93" t="str">
        <f t="shared" si="9"/>
        <v/>
      </c>
      <c r="J35" s="93" t="str">
        <f t="shared" si="10"/>
        <v/>
      </c>
      <c r="K35" s="93" t="str">
        <f t="shared" si="13"/>
        <v/>
      </c>
    </row>
    <row r="36" spans="1:11" s="103" customFormat="1" ht="27" customHeight="1" x14ac:dyDescent="0.25">
      <c r="A36" s="95">
        <f>'Resp. 1'!B44</f>
        <v>0</v>
      </c>
      <c r="B36" s="95"/>
      <c r="C36" s="104"/>
      <c r="D36" s="102">
        <f t="shared" si="11"/>
        <v>0</v>
      </c>
      <c r="E36" s="91"/>
      <c r="F36" s="92"/>
      <c r="G36" s="93" t="str">
        <f t="shared" si="7"/>
        <v>X</v>
      </c>
      <c r="H36" s="93" t="str">
        <f t="shared" si="8"/>
        <v/>
      </c>
      <c r="I36" s="93" t="str">
        <f t="shared" si="9"/>
        <v/>
      </c>
      <c r="J36" s="93" t="str">
        <f t="shared" si="10"/>
        <v/>
      </c>
      <c r="K36" s="93" t="str">
        <f t="shared" si="13"/>
        <v/>
      </c>
    </row>
    <row r="37" spans="1:11" s="103" customFormat="1" ht="27" customHeight="1" x14ac:dyDescent="0.25">
      <c r="A37" s="95">
        <f>'Resp. 1'!B45</f>
        <v>0</v>
      </c>
      <c r="B37" s="95"/>
      <c r="C37" s="104"/>
      <c r="D37" s="102">
        <f t="shared" si="11"/>
        <v>0</v>
      </c>
      <c r="E37" s="91"/>
      <c r="F37" s="92"/>
      <c r="G37" s="93" t="str">
        <f t="shared" si="7"/>
        <v>X</v>
      </c>
      <c r="H37" s="93" t="str">
        <f t="shared" si="8"/>
        <v/>
      </c>
      <c r="I37" s="93" t="str">
        <f t="shared" si="9"/>
        <v/>
      </c>
      <c r="J37" s="93" t="str">
        <f t="shared" si="10"/>
        <v/>
      </c>
      <c r="K37" s="93" t="str">
        <f t="shared" si="13"/>
        <v/>
      </c>
    </row>
    <row r="38" spans="1:11" s="103" customFormat="1" ht="27" customHeight="1" x14ac:dyDescent="0.25">
      <c r="A38" s="95">
        <f>'Resp. 1'!B46</f>
        <v>0</v>
      </c>
      <c r="B38" s="95"/>
      <c r="C38" s="104"/>
      <c r="D38" s="102">
        <f t="shared" si="11"/>
        <v>0</v>
      </c>
      <c r="E38" s="91"/>
      <c r="F38" s="92"/>
      <c r="G38" s="93" t="str">
        <f t="shared" si="7"/>
        <v>X</v>
      </c>
      <c r="H38" s="93" t="str">
        <f t="shared" si="8"/>
        <v/>
      </c>
      <c r="I38" s="93" t="str">
        <f t="shared" si="9"/>
        <v/>
      </c>
      <c r="J38" s="93" t="str">
        <f t="shared" si="10"/>
        <v/>
      </c>
      <c r="K38" s="93" t="str">
        <f t="shared" si="13"/>
        <v/>
      </c>
    </row>
    <row r="39" spans="1:11" s="103" customFormat="1" ht="27" customHeight="1" x14ac:dyDescent="0.25">
      <c r="A39" s="95">
        <f>'Resp. 1'!B47</f>
        <v>0</v>
      </c>
      <c r="B39" s="95"/>
      <c r="C39" s="104"/>
      <c r="D39" s="102">
        <f t="shared" si="11"/>
        <v>0</v>
      </c>
      <c r="E39" s="91"/>
      <c r="F39" s="92"/>
      <c r="G39" s="93" t="str">
        <f t="shared" si="7"/>
        <v>X</v>
      </c>
      <c r="H39" s="93" t="str">
        <f t="shared" si="8"/>
        <v/>
      </c>
      <c r="I39" s="93" t="str">
        <f t="shared" si="9"/>
        <v/>
      </c>
      <c r="J39" s="93" t="str">
        <f t="shared" si="10"/>
        <v/>
      </c>
      <c r="K39" s="93" t="str">
        <f t="shared" si="13"/>
        <v/>
      </c>
    </row>
    <row r="40" spans="1:11" s="103" customFormat="1" ht="27" customHeight="1" x14ac:dyDescent="0.25">
      <c r="A40" s="95">
        <f>'Resp. 1'!B48</f>
        <v>0</v>
      </c>
      <c r="B40" s="95"/>
      <c r="C40" s="104"/>
      <c r="D40" s="102">
        <f t="shared" si="11"/>
        <v>0</v>
      </c>
      <c r="E40" s="91"/>
      <c r="F40" s="92"/>
      <c r="G40" s="93" t="str">
        <f t="shared" si="7"/>
        <v>X</v>
      </c>
      <c r="H40" s="93" t="str">
        <f t="shared" si="8"/>
        <v/>
      </c>
      <c r="I40" s="93" t="str">
        <f t="shared" si="9"/>
        <v/>
      </c>
      <c r="J40" s="93" t="str">
        <f t="shared" si="10"/>
        <v/>
      </c>
      <c r="K40" s="93" t="str">
        <f t="shared" si="13"/>
        <v/>
      </c>
    </row>
    <row r="41" spans="1:11" s="103" customFormat="1" ht="27" customHeight="1" x14ac:dyDescent="0.25">
      <c r="A41" s="95">
        <f>'Resp. 1'!B49</f>
        <v>0</v>
      </c>
      <c r="B41" s="95"/>
      <c r="C41" s="104"/>
      <c r="D41" s="102">
        <f t="shared" si="11"/>
        <v>0</v>
      </c>
      <c r="E41" s="91"/>
      <c r="F41" s="92"/>
      <c r="G41" s="93" t="str">
        <f t="shared" si="7"/>
        <v>X</v>
      </c>
      <c r="H41" s="93" t="str">
        <f t="shared" si="8"/>
        <v/>
      </c>
      <c r="I41" s="93" t="str">
        <f t="shared" si="9"/>
        <v/>
      </c>
      <c r="J41" s="93" t="str">
        <f t="shared" si="10"/>
        <v/>
      </c>
      <c r="K41" s="93" t="str">
        <f t="shared" si="13"/>
        <v/>
      </c>
    </row>
    <row r="42" spans="1:11" s="103" customFormat="1" ht="27" customHeight="1" x14ac:dyDescent="0.25">
      <c r="A42" s="95">
        <f>'Resp. 1'!B50</f>
        <v>0</v>
      </c>
      <c r="B42" s="95"/>
      <c r="C42" s="104"/>
      <c r="D42" s="102">
        <f t="shared" si="11"/>
        <v>0</v>
      </c>
      <c r="E42" s="91"/>
      <c r="F42" s="92"/>
      <c r="G42" s="93" t="str">
        <f t="shared" si="7"/>
        <v>X</v>
      </c>
      <c r="H42" s="93" t="str">
        <f t="shared" si="8"/>
        <v/>
      </c>
      <c r="I42" s="93" t="str">
        <f t="shared" si="9"/>
        <v/>
      </c>
      <c r="J42" s="93" t="str">
        <f t="shared" si="10"/>
        <v/>
      </c>
      <c r="K42" s="93" t="str">
        <f t="shared" si="13"/>
        <v/>
      </c>
    </row>
    <row r="43" spans="1:11" s="103" customFormat="1" ht="27" customHeight="1" x14ac:dyDescent="0.25">
      <c r="A43" s="95">
        <f>'Resp. 1'!B51</f>
        <v>0</v>
      </c>
      <c r="B43" s="95"/>
      <c r="C43" s="104"/>
      <c r="D43" s="102">
        <f t="shared" si="11"/>
        <v>0</v>
      </c>
      <c r="E43" s="91"/>
      <c r="F43" s="92"/>
      <c r="G43" s="93" t="str">
        <f t="shared" si="7"/>
        <v>X</v>
      </c>
      <c r="H43" s="93" t="str">
        <f t="shared" si="8"/>
        <v/>
      </c>
      <c r="I43" s="93" t="str">
        <f t="shared" si="9"/>
        <v/>
      </c>
      <c r="J43" s="93" t="str">
        <f t="shared" si="10"/>
        <v/>
      </c>
      <c r="K43" s="93" t="str">
        <f t="shared" si="13"/>
        <v/>
      </c>
    </row>
    <row r="44" spans="1:11" s="103" customFormat="1" ht="27" customHeight="1" x14ac:dyDescent="0.25">
      <c r="A44" s="95">
        <f>'Resp. 1'!B52</f>
        <v>0</v>
      </c>
      <c r="B44" s="95"/>
      <c r="C44" s="104"/>
      <c r="D44" s="102">
        <f t="shared" si="11"/>
        <v>0</v>
      </c>
      <c r="E44" s="91"/>
      <c r="F44" s="92"/>
      <c r="G44" s="93" t="str">
        <f t="shared" si="7"/>
        <v>X</v>
      </c>
      <c r="H44" s="93" t="str">
        <f t="shared" si="8"/>
        <v/>
      </c>
      <c r="I44" s="93" t="str">
        <f t="shared" si="9"/>
        <v/>
      </c>
      <c r="J44" s="93" t="str">
        <f t="shared" si="10"/>
        <v/>
      </c>
      <c r="K44" s="93" t="str">
        <f t="shared" si="13"/>
        <v/>
      </c>
    </row>
    <row r="45" spans="1:11" s="103" customFormat="1" ht="27" customHeight="1" x14ac:dyDescent="0.25">
      <c r="A45" s="95">
        <f>'Resp. 1'!B53</f>
        <v>0</v>
      </c>
      <c r="B45" s="95"/>
      <c r="C45" s="104"/>
      <c r="D45" s="102">
        <f t="shared" si="11"/>
        <v>0</v>
      </c>
      <c r="E45" s="91"/>
      <c r="F45" s="92"/>
      <c r="G45" s="93" t="str">
        <f t="shared" si="7"/>
        <v>X</v>
      </c>
      <c r="H45" s="93" t="str">
        <f t="shared" si="8"/>
        <v/>
      </c>
      <c r="I45" s="93" t="str">
        <f t="shared" si="9"/>
        <v/>
      </c>
      <c r="J45" s="93" t="str">
        <f t="shared" si="10"/>
        <v/>
      </c>
      <c r="K45" s="93" t="str">
        <f t="shared" si="13"/>
        <v/>
      </c>
    </row>
    <row r="46" spans="1:11" s="103" customFormat="1" ht="27" customHeight="1" x14ac:dyDescent="0.25">
      <c r="A46" s="95">
        <f>'Resp. 1'!B54</f>
        <v>0</v>
      </c>
      <c r="B46" s="95"/>
      <c r="C46" s="104"/>
      <c r="D46" s="102">
        <f t="shared" si="11"/>
        <v>0</v>
      </c>
      <c r="E46" s="91"/>
      <c r="F46" s="92"/>
      <c r="G46" s="93" t="str">
        <f t="shared" si="7"/>
        <v>X</v>
      </c>
      <c r="H46" s="93" t="str">
        <f t="shared" si="8"/>
        <v/>
      </c>
      <c r="I46" s="93" t="str">
        <f t="shared" si="9"/>
        <v/>
      </c>
      <c r="J46" s="93" t="str">
        <f t="shared" si="10"/>
        <v/>
      </c>
      <c r="K46" s="93" t="str">
        <f t="shared" si="13"/>
        <v/>
      </c>
    </row>
    <row r="47" spans="1:11" s="103" customFormat="1" ht="27" customHeight="1" x14ac:dyDescent="0.25">
      <c r="A47" s="95">
        <f>'Resp. 1'!B55</f>
        <v>0</v>
      </c>
      <c r="B47" s="95"/>
      <c r="C47" s="104"/>
      <c r="D47" s="102">
        <f t="shared" si="11"/>
        <v>0</v>
      </c>
      <c r="E47" s="91"/>
      <c r="F47" s="92"/>
      <c r="G47" s="93" t="str">
        <f t="shared" si="7"/>
        <v>X</v>
      </c>
      <c r="H47" s="93" t="str">
        <f t="shared" si="8"/>
        <v/>
      </c>
      <c r="I47" s="93" t="str">
        <f t="shared" si="9"/>
        <v/>
      </c>
      <c r="J47" s="93" t="str">
        <f t="shared" si="10"/>
        <v/>
      </c>
      <c r="K47" s="93" t="str">
        <f t="shared" si="13"/>
        <v/>
      </c>
    </row>
    <row r="48" spans="1:11" ht="42" customHeight="1" x14ac:dyDescent="0.25">
      <c r="A48" s="373" t="s">
        <v>247</v>
      </c>
      <c r="B48" s="373" t="s">
        <v>248</v>
      </c>
      <c r="C48" s="87" t="s">
        <v>238</v>
      </c>
      <c r="D48" s="102" t="s">
        <v>523</v>
      </c>
      <c r="E48" s="87" t="s">
        <v>239</v>
      </c>
      <c r="F48" s="87" t="s">
        <v>240</v>
      </c>
      <c r="G48" s="105" t="s">
        <v>249</v>
      </c>
      <c r="H48" s="105" t="s">
        <v>250</v>
      </c>
      <c r="I48" s="105" t="s">
        <v>251</v>
      </c>
      <c r="J48" s="105" t="s">
        <v>252</v>
      </c>
      <c r="K48" s="105" t="s">
        <v>253</v>
      </c>
    </row>
    <row r="49" spans="1:12" s="103" customFormat="1" ht="49.5" customHeight="1" x14ac:dyDescent="0.25">
      <c r="A49" s="95" t="s">
        <v>316</v>
      </c>
      <c r="B49" s="95" t="s">
        <v>317</v>
      </c>
      <c r="C49" s="104">
        <v>20</v>
      </c>
      <c r="D49" s="102">
        <f t="shared" si="11"/>
        <v>40</v>
      </c>
      <c r="E49" s="91">
        <f>F49/100</f>
        <v>1</v>
      </c>
      <c r="F49" s="92">
        <v>100</v>
      </c>
      <c r="G49" s="93" t="str">
        <f t="shared" si="7"/>
        <v/>
      </c>
      <c r="H49" s="93" t="str">
        <f t="shared" si="8"/>
        <v/>
      </c>
      <c r="I49" s="93" t="str">
        <f t="shared" si="9"/>
        <v/>
      </c>
      <c r="J49" s="93" t="str">
        <f t="shared" si="10"/>
        <v/>
      </c>
      <c r="K49" s="93" t="str">
        <f t="shared" ref="K49:K55" si="14">IF(AND(F49&gt;90,F49&lt;=100),"X","")</f>
        <v>X</v>
      </c>
    </row>
    <row r="50" spans="1:12" s="103" customFormat="1" ht="18.75" customHeight="1" x14ac:dyDescent="0.25">
      <c r="A50" s="95"/>
      <c r="B50" s="95"/>
      <c r="C50" s="104"/>
      <c r="D50" s="102">
        <f t="shared" si="11"/>
        <v>0</v>
      </c>
      <c r="E50" s="91">
        <f t="shared" ref="E50:E55" si="15">F50/100</f>
        <v>0</v>
      </c>
      <c r="F50" s="92"/>
      <c r="G50" s="93" t="str">
        <f t="shared" si="7"/>
        <v>X</v>
      </c>
      <c r="H50" s="93" t="str">
        <f t="shared" si="8"/>
        <v/>
      </c>
      <c r="I50" s="93" t="str">
        <f t="shared" si="9"/>
        <v/>
      </c>
      <c r="J50" s="93" t="str">
        <f t="shared" si="10"/>
        <v/>
      </c>
      <c r="K50" s="93" t="str">
        <f t="shared" si="14"/>
        <v/>
      </c>
    </row>
    <row r="51" spans="1:12" s="103" customFormat="1" ht="18.75" customHeight="1" x14ac:dyDescent="0.25">
      <c r="A51" s="95"/>
      <c r="B51" s="95"/>
      <c r="C51" s="104"/>
      <c r="D51" s="102">
        <f t="shared" si="11"/>
        <v>0</v>
      </c>
      <c r="E51" s="91">
        <f t="shared" si="15"/>
        <v>0</v>
      </c>
      <c r="F51" s="92"/>
      <c r="G51" s="93" t="str">
        <f>IF(F51&lt;=20,"X","")</f>
        <v>X</v>
      </c>
      <c r="H51" s="93" t="str">
        <f>IF(AND(F51&gt;20,F51&lt;=50),"X","")</f>
        <v/>
      </c>
      <c r="I51" s="93" t="str">
        <f>IF(AND(F51&gt;50,F51&lt;=70),"X","")</f>
        <v/>
      </c>
      <c r="J51" s="93" t="str">
        <f>IF(AND(F51&gt;70,F51&lt;=90),"X","")</f>
        <v/>
      </c>
      <c r="K51" s="93" t="str">
        <f t="shared" si="14"/>
        <v/>
      </c>
    </row>
    <row r="52" spans="1:12" s="103" customFormat="1" ht="18.75" customHeight="1" x14ac:dyDescent="0.25">
      <c r="A52" s="95"/>
      <c r="B52" s="95"/>
      <c r="C52" s="104"/>
      <c r="D52" s="102">
        <f t="shared" si="11"/>
        <v>0</v>
      </c>
      <c r="E52" s="91">
        <f t="shared" si="15"/>
        <v>0</v>
      </c>
      <c r="F52" s="92"/>
      <c r="G52" s="93" t="str">
        <f>IF(F52&lt;=20,"X","")</f>
        <v>X</v>
      </c>
      <c r="H52" s="93" t="str">
        <f>IF(AND(F52&gt;20,F52&lt;=50),"X","")</f>
        <v/>
      </c>
      <c r="I52" s="93" t="str">
        <f>IF(AND(F52&gt;50,F52&lt;=70),"X","")</f>
        <v/>
      </c>
      <c r="J52" s="93" t="str">
        <f>IF(AND(F52&gt;70,F52&lt;=90),"X","")</f>
        <v/>
      </c>
      <c r="K52" s="93" t="str">
        <f t="shared" si="14"/>
        <v/>
      </c>
    </row>
    <row r="53" spans="1:12" s="103" customFormat="1" ht="18.75" customHeight="1" x14ac:dyDescent="0.25">
      <c r="A53" s="95"/>
      <c r="B53" s="95"/>
      <c r="C53" s="104"/>
      <c r="D53" s="102">
        <f t="shared" si="11"/>
        <v>0</v>
      </c>
      <c r="E53" s="91">
        <f t="shared" si="15"/>
        <v>0</v>
      </c>
      <c r="F53" s="92"/>
      <c r="G53" s="93" t="str">
        <f>IF(F53&lt;=20,"X","")</f>
        <v>X</v>
      </c>
      <c r="H53" s="93" t="str">
        <f>IF(AND(F53&gt;20,F53&lt;=50),"X","")</f>
        <v/>
      </c>
      <c r="I53" s="93" t="str">
        <f>IF(AND(F53&gt;50,F53&lt;=70),"X","")</f>
        <v/>
      </c>
      <c r="J53" s="93" t="str">
        <f>IF(AND(F53&gt;70,F53&lt;=90),"X","")</f>
        <v/>
      </c>
      <c r="K53" s="93" t="str">
        <f t="shared" si="14"/>
        <v/>
      </c>
    </row>
    <row r="54" spans="1:12" s="103" customFormat="1" ht="18.75" customHeight="1" x14ac:dyDescent="0.25">
      <c r="A54" s="95"/>
      <c r="B54" s="95"/>
      <c r="C54" s="104"/>
      <c r="D54" s="102">
        <f t="shared" si="11"/>
        <v>0</v>
      </c>
      <c r="E54" s="91">
        <f t="shared" si="15"/>
        <v>0</v>
      </c>
      <c r="F54" s="92"/>
      <c r="G54" s="93" t="str">
        <f>IF(F54&lt;=20,"X","")</f>
        <v>X</v>
      </c>
      <c r="H54" s="93" t="str">
        <f>IF(AND(F54&gt;20,F54&lt;=50),"X","")</f>
        <v/>
      </c>
      <c r="I54" s="93" t="str">
        <f>IF(AND(F54&gt;50,F54&lt;=70),"X","")</f>
        <v/>
      </c>
      <c r="J54" s="93" t="str">
        <f>IF(AND(F54&gt;70,F54&lt;=90),"X","")</f>
        <v/>
      </c>
      <c r="K54" s="93" t="str">
        <f t="shared" si="14"/>
        <v/>
      </c>
    </row>
    <row r="55" spans="1:12" s="103" customFormat="1" ht="18.75" customHeight="1" x14ac:dyDescent="0.25">
      <c r="A55" s="95"/>
      <c r="B55" s="95"/>
      <c r="C55" s="104"/>
      <c r="D55" s="102">
        <f t="shared" si="11"/>
        <v>0</v>
      </c>
      <c r="E55" s="91">
        <f t="shared" si="15"/>
        <v>0</v>
      </c>
      <c r="F55" s="92"/>
      <c r="G55" s="93" t="str">
        <f>IF(F55&lt;=20,"X","")</f>
        <v>X</v>
      </c>
      <c r="H55" s="93" t="str">
        <f>IF(AND(F55&gt;20,F55&lt;=50),"X","")</f>
        <v/>
      </c>
      <c r="I55" s="93" t="str">
        <f>IF(AND(F55&gt;50,F55&lt;=70),"X","")</f>
        <v/>
      </c>
      <c r="J55" s="93" t="str">
        <f>IF(AND(F55&gt;70,F55&lt;=90),"X","")</f>
        <v/>
      </c>
      <c r="K55" s="93" t="str">
        <f t="shared" si="14"/>
        <v/>
      </c>
    </row>
    <row r="56" spans="1:12" ht="25.5" x14ac:dyDescent="0.25">
      <c r="A56" s="96" t="s">
        <v>254</v>
      </c>
      <c r="B56" s="97" t="str">
        <f>IF(C56=40,"Pesatura Adeguata","Pesatura Inadeguata")</f>
        <v>Pesatura Inadeguata</v>
      </c>
      <c r="C56" s="104">
        <f>SUM(C24:C51)</f>
        <v>20</v>
      </c>
      <c r="D56" s="104"/>
      <c r="E56" s="373"/>
      <c r="F56" s="99"/>
      <c r="G56" s="106"/>
      <c r="H56" s="107">
        <f>IF(H24="x",D24*E24)+IF(H25="x",D25*E25)+IF(H26="x",D26*E26)+IF(H27="x",D27*E27)+IF(H28="x",D28*E28)+IF(H29="x",D29*E29)+IF(H30="x",D30*E30)+IF(H31="x",D31*E31)+IF(H32="x",D32*E32)+IF(H33="x",D33*E33)+IF(H34="x",D34*E34)+IF(H35="x",D35*E35)+IF(H36="x",D36*E36)+IF(H37="x",D37*E37)+IF(H38="x",D38*E38)+IF(H39="x",D39*E39)+IF(H40="x",D40*E40)+IF(H41="x",D41*E41)+IF(H42="x",D42*E42)+IF(H43="x",D43*E43)+IF(H44="x",D44*E44)+IF(H45="x",D45*E45)+IF(H46="x",D46*E46)+IF(H47="x",D47*E47)+IF(H48="x",D48*E48)+IF(H49="x",D49*E49)+IF(H50="x",D50*E50)+IF(H51="x",D51*E51)+IF(H52="x",D52*E52)+IF(H53="x",D53*E53)+IF(H54="x",D54*E54)+IF(H55="x",D55*E55)</f>
        <v>0</v>
      </c>
      <c r="I56" s="107">
        <f>IF(I24="x",D24*E24)+IF(I25="x",D25*E25)+IF(I26="x",D26*E26)+IF(I27="x",D27*E27)+IF(I28="x",D28*E28)+IF(I29="x",D29*E29)+IF(I30="x",D30*E30)+IF(I31="x",D31*E31)+IF(I32="x",D32*E32)+IF(I33="x",D33*E33)+IF(I34="x",D34*E34)+IF(I35="x",D35*E35)+IF(I36="x",D36*E36)+IF(I37="x",D37*E37)+IF(I38="x",D38*E38)+IF(I39="x",D39*E39)+IF(I40="x",D40*E40)+IF(I41="x",D41*E41)+IF(I42="x",D42*E42)+IF(I43="x",D43*E43)+IF(I44="x",D44*E44)+IF(I45="x",D45*E45)+IF(I46="x",D46*E46)+IF(I47="x",D47*E47)+IF(I48="x",D48*E48)+IF(I49="x",D49*E49)+IF(I50="x",D50*E50)+IF(I51="x",D51*E51)+IF(I52="x",D52*E52)+IF(I53="x",D53*E53)+IF(I54="x",D54*E54)+IF(I55="x",D55*E55)</f>
        <v>0</v>
      </c>
      <c r="J56" s="107">
        <f>IF(J24="x",D24*E24)+IF(J25="x",D25*E25)+IF(J26="x",D26*E26)+IF(J27="x",D27*E27)+IF(J28="x",D28*E28)+IF(J29="x",D29*E29)+IF(J30="x",D30*E30)+IF(J31="x",D31*E31)+IF(J32="x",D32*E32)+IF(J33="x",D33*E33)+IF(J34="x",D34*E34)+IF(J35="x",D35*E35)+IF(J36="x",D36*E36)+IF(J37="x",D37*E37)+IF(J38="x",D38*E38)+IF(J39="x",D39*E39)+IF(J40="x",D40*E40)+IF(J41="x",D41*E41)+IF(J42="x",D42*E42)+IF(J43="x",D43*E43)+IF(J44="x",D44*E44)+IF(J45="x",D45*E45)+IF(J46="x",D46*E46)+IF(J47="x",D47*E47)+IF(J48="x",D48*E48)+IF(J49="x",D49*E49)+IF(J50="x",D50*E50)+IF(J51="x",D51*E51)+IF(J52="x",D52*E52)+IF(J53="x",D53*E53)+IF(J54="x",D54*E54)+IF(J55="x",D55*E55)</f>
        <v>0</v>
      </c>
      <c r="K56" s="107">
        <f>IF(K24="x",D24*E24)+IF(K25="x",D25*E25)+IF(K26="x",D26*E26)+IF(K27="x",D27*E27)+IF(K28="x",D28*E28)+IF(K29="x",D29*E29)+IF(K30="x",D30*E30)+IF(K31="x",D31*E31)+IF(K32="x",D32*E32)+IF(K33="x",D33*E33)+IF(K34="x",D34*E34)+IF(K35="x",D35*E35)+IF(K36="x",D36*E36)+IF(K37="x",D37*E37)+IF(K38="x",D38*E38)+IF(K39="x",D39*E39)+IF(K40="x",D40*E40)+IF(K41="x",D41*E41)+IF(K42="x",D42*E42)+IF(K43="x",D43*E43)+IF(K44="x",D44*E44)+IF(K45="x",D45*E45)+IF(K46="x",D46*E46)+IF(K47="x",D47*E47)+IF(K48="x",D48*E48)+IF(K49="x",D49*E49)+IF(K50="x",D50*E50)+IF(K51="x",D51*E51)+IF(K52="x",D52*E52)+IF(K53="x",D53*E53)+IF(K54="x",D54*E54)+IF(K55="x",D55*E55)</f>
        <v>40</v>
      </c>
    </row>
    <row r="57" spans="1:12" s="115" customFormat="1" ht="18" customHeight="1" x14ac:dyDescent="0.25">
      <c r="A57" s="108"/>
      <c r="B57" s="109"/>
      <c r="C57" s="110"/>
      <c r="D57" s="110"/>
      <c r="E57" s="110" t="s">
        <v>255</v>
      </c>
      <c r="F57" s="111"/>
      <c r="G57" s="112"/>
      <c r="H57" s="112"/>
      <c r="I57" s="112"/>
      <c r="J57" s="112"/>
      <c r="K57" s="113"/>
      <c r="L57" s="114"/>
    </row>
    <row r="58" spans="1:12" ht="16.5" customHeight="1" x14ac:dyDescent="0.25">
      <c r="A58" s="521" t="s">
        <v>256</v>
      </c>
      <c r="B58" s="522"/>
      <c r="C58" s="98">
        <f>SUM(H21:K21)</f>
        <v>0</v>
      </c>
      <c r="D58" s="354"/>
      <c r="E58" s="116">
        <f>C58/60</f>
        <v>0</v>
      </c>
      <c r="F58" s="117"/>
      <c r="G58" s="118"/>
      <c r="H58" s="118"/>
      <c r="I58" s="118"/>
      <c r="J58" s="118"/>
      <c r="K58" s="119"/>
      <c r="L58" s="120"/>
    </row>
    <row r="59" spans="1:12" ht="17.25" customHeight="1" x14ac:dyDescent="0.25">
      <c r="A59" s="121" t="s">
        <v>200</v>
      </c>
      <c r="B59" s="122"/>
      <c r="C59" s="123"/>
      <c r="D59" s="123"/>
      <c r="E59" s="123"/>
      <c r="F59" s="523" t="s">
        <v>257</v>
      </c>
      <c r="G59" s="523"/>
      <c r="H59" s="524"/>
      <c r="I59" s="124">
        <f>C58+C60</f>
        <v>40</v>
      </c>
      <c r="J59" s="123" t="s">
        <v>258</v>
      </c>
      <c r="K59" s="125"/>
      <c r="L59" s="120"/>
    </row>
    <row r="60" spans="1:12" ht="16.5" customHeight="1" x14ac:dyDescent="0.25">
      <c r="A60" s="521" t="s">
        <v>259</v>
      </c>
      <c r="B60" s="522"/>
      <c r="C60" s="98">
        <f>SUM(G56:K56)</f>
        <v>40</v>
      </c>
      <c r="D60" s="354"/>
      <c r="E60" s="116" t="s">
        <v>255</v>
      </c>
      <c r="F60" s="117"/>
      <c r="G60" s="118"/>
      <c r="H60" s="118"/>
      <c r="I60" s="118"/>
      <c r="J60" s="118"/>
      <c r="K60" s="119"/>
      <c r="L60" s="120"/>
    </row>
    <row r="61" spans="1:12" ht="26.25" customHeight="1" x14ac:dyDescent="0.25">
      <c r="A61" s="126"/>
      <c r="B61" s="127"/>
      <c r="C61" s="127"/>
      <c r="D61" s="127"/>
      <c r="E61" s="127"/>
      <c r="F61" s="128"/>
      <c r="G61" s="129"/>
      <c r="H61" s="129"/>
      <c r="I61" s="129"/>
      <c r="J61" s="129"/>
      <c r="K61" s="130"/>
      <c r="L61" s="120"/>
    </row>
  </sheetData>
  <mergeCells count="10">
    <mergeCell ref="A58:B58"/>
    <mergeCell ref="F59:H59"/>
    <mergeCell ref="A60:B60"/>
    <mergeCell ref="A1:K1"/>
    <mergeCell ref="A6:F8"/>
    <mergeCell ref="G6:K6"/>
    <mergeCell ref="A9:K9"/>
    <mergeCell ref="A22:C22"/>
    <mergeCell ref="F22:H22"/>
    <mergeCell ref="I22:K22"/>
  </mergeCells>
  <conditionalFormatting sqref="B21 B56:B57">
    <cfRule type="cellIs" dxfId="185" priority="31" stopIfTrue="1" operator="equal">
      <formula>"Pesatura Inadeguata"</formula>
    </cfRule>
  </conditionalFormatting>
  <conditionalFormatting sqref="G11">
    <cfRule type="cellIs" dxfId="184" priority="30" stopIfTrue="1" operator="equal">
      <formula>"x"</formula>
    </cfRule>
  </conditionalFormatting>
  <conditionalFormatting sqref="H11">
    <cfRule type="cellIs" dxfId="183" priority="27" stopIfTrue="1" operator="equal">
      <formula>"x"</formula>
    </cfRule>
    <cfRule type="cellIs" dxfId="182" priority="29" stopIfTrue="1" operator="equal">
      <formula>"x"</formula>
    </cfRule>
  </conditionalFormatting>
  <conditionalFormatting sqref="I11">
    <cfRule type="cellIs" dxfId="181" priority="28" stopIfTrue="1" operator="equal">
      <formula>"x"</formula>
    </cfRule>
  </conditionalFormatting>
  <conditionalFormatting sqref="J11">
    <cfRule type="cellIs" dxfId="180" priority="26" stopIfTrue="1" operator="equal">
      <formula>"x"</formula>
    </cfRule>
  </conditionalFormatting>
  <conditionalFormatting sqref="K11">
    <cfRule type="cellIs" dxfId="179" priority="25" stopIfTrue="1" operator="equal">
      <formula>"x"</formula>
    </cfRule>
  </conditionalFormatting>
  <conditionalFormatting sqref="G12">
    <cfRule type="cellIs" dxfId="178" priority="24" stopIfTrue="1" operator="equal">
      <formula>"x"</formula>
    </cfRule>
  </conditionalFormatting>
  <conditionalFormatting sqref="H12">
    <cfRule type="cellIs" dxfId="177" priority="21" stopIfTrue="1" operator="equal">
      <formula>"x"</formula>
    </cfRule>
    <cfRule type="cellIs" dxfId="176" priority="23" stopIfTrue="1" operator="equal">
      <formula>"x"</formula>
    </cfRule>
  </conditionalFormatting>
  <conditionalFormatting sqref="I12">
    <cfRule type="cellIs" dxfId="175" priority="22" stopIfTrue="1" operator="equal">
      <formula>"x"</formula>
    </cfRule>
  </conditionalFormatting>
  <conditionalFormatting sqref="J12">
    <cfRule type="cellIs" dxfId="174" priority="20" stopIfTrue="1" operator="equal">
      <formula>"x"</formula>
    </cfRule>
  </conditionalFormatting>
  <conditionalFormatting sqref="K12">
    <cfRule type="cellIs" dxfId="173" priority="19" stopIfTrue="1" operator="equal">
      <formula>"x"</formula>
    </cfRule>
  </conditionalFormatting>
  <conditionalFormatting sqref="G24:G47">
    <cfRule type="cellIs" dxfId="172" priority="18" stopIfTrue="1" operator="equal">
      <formula>"x"</formula>
    </cfRule>
  </conditionalFormatting>
  <conditionalFormatting sqref="H24:H47">
    <cfRule type="cellIs" dxfId="171" priority="15" stopIfTrue="1" operator="equal">
      <formula>"x"</formula>
    </cfRule>
    <cfRule type="cellIs" dxfId="170" priority="17" stopIfTrue="1" operator="equal">
      <formula>"x"</formula>
    </cfRule>
  </conditionalFormatting>
  <conditionalFormatting sqref="I24:I47">
    <cfRule type="cellIs" dxfId="169" priority="16" stopIfTrue="1" operator="equal">
      <formula>"x"</formula>
    </cfRule>
  </conditionalFormatting>
  <conditionalFormatting sqref="J24:J47">
    <cfRule type="cellIs" dxfId="168" priority="14" stopIfTrue="1" operator="equal">
      <formula>"x"</formula>
    </cfRule>
  </conditionalFormatting>
  <conditionalFormatting sqref="K24:K47">
    <cfRule type="cellIs" dxfId="167" priority="13" stopIfTrue="1" operator="equal">
      <formula>"x"</formula>
    </cfRule>
  </conditionalFormatting>
  <conditionalFormatting sqref="G49:G55">
    <cfRule type="cellIs" dxfId="166" priority="12" stopIfTrue="1" operator="equal">
      <formula>"x"</formula>
    </cfRule>
  </conditionalFormatting>
  <conditionalFormatting sqref="H49:H55">
    <cfRule type="cellIs" dxfId="165" priority="9" stopIfTrue="1" operator="equal">
      <formula>"x"</formula>
    </cfRule>
    <cfRule type="cellIs" dxfId="164" priority="11" stopIfTrue="1" operator="equal">
      <formula>"x"</formula>
    </cfRule>
  </conditionalFormatting>
  <conditionalFormatting sqref="I49:I55">
    <cfRule type="cellIs" dxfId="163" priority="10" stopIfTrue="1" operator="equal">
      <formula>"x"</formula>
    </cfRule>
  </conditionalFormatting>
  <conditionalFormatting sqref="J49:J55">
    <cfRule type="cellIs" dxfId="162" priority="8" stopIfTrue="1" operator="equal">
      <formula>"x"</formula>
    </cfRule>
  </conditionalFormatting>
  <conditionalFormatting sqref="K49:K55">
    <cfRule type="cellIs" dxfId="161" priority="7" stopIfTrue="1" operator="equal">
      <formula>"x"</formula>
    </cfRule>
  </conditionalFormatting>
  <conditionalFormatting sqref="G13:G20">
    <cfRule type="cellIs" dxfId="160" priority="6" stopIfTrue="1" operator="equal">
      <formula>"x"</formula>
    </cfRule>
  </conditionalFormatting>
  <conditionalFormatting sqref="H13:H20">
    <cfRule type="cellIs" dxfId="159" priority="3" stopIfTrue="1" operator="equal">
      <formula>"x"</formula>
    </cfRule>
    <cfRule type="cellIs" dxfId="158" priority="5" stopIfTrue="1" operator="equal">
      <formula>"x"</formula>
    </cfRule>
  </conditionalFormatting>
  <conditionalFormatting sqref="I13:I20">
    <cfRule type="cellIs" dxfId="157" priority="4" stopIfTrue="1" operator="equal">
      <formula>"x"</formula>
    </cfRule>
  </conditionalFormatting>
  <conditionalFormatting sqref="J13:J20">
    <cfRule type="cellIs" dxfId="156" priority="2" stopIfTrue="1" operator="equal">
      <formula>"x"</formula>
    </cfRule>
  </conditionalFormatting>
  <conditionalFormatting sqref="K13:K20">
    <cfRule type="cellIs" dxfId="155" priority="1" stopIfTrue="1" operator="equal">
      <formula>"x"</formula>
    </cfRule>
  </conditionalFormatting>
  <dataValidations count="2">
    <dataValidation type="list" allowBlank="1" showInputMessage="1" showErrorMessage="1" sqref="WVK983088:WVK983095 IY48:IY55 SU48:SU55 ACQ48:ACQ55 AMM48:AMM55 AWI48:AWI55 BGE48:BGE55 BQA48:BQA55 BZW48:BZW55 CJS48:CJS55 CTO48:CTO55 DDK48:DDK55 DNG48:DNG55 DXC48:DXC55 EGY48:EGY55 EQU48:EQU55 FAQ48:FAQ55 FKM48:FKM55 FUI48:FUI55 GEE48:GEE55 GOA48:GOA55 GXW48:GXW55 HHS48:HHS55 HRO48:HRO55 IBK48:IBK55 ILG48:ILG55 IVC48:IVC55 JEY48:JEY55 JOU48:JOU55 JYQ48:JYQ55 KIM48:KIM55 KSI48:KSI55 LCE48:LCE55 LMA48:LMA55 LVW48:LVW55 MFS48:MFS55 MPO48:MPO55 MZK48:MZK55 NJG48:NJG55 NTC48:NTC55 OCY48:OCY55 OMU48:OMU55 OWQ48:OWQ55 PGM48:PGM55 PQI48:PQI55 QAE48:QAE55 QKA48:QKA55 QTW48:QTW55 RDS48:RDS55 RNO48:RNO55 RXK48:RXK55 SHG48:SHG55 SRC48:SRC55 TAY48:TAY55 TKU48:TKU55 TUQ48:TUQ55 UEM48:UEM55 UOI48:UOI55 UYE48:UYE55 VIA48:VIA55 VRW48:VRW55 WBS48:WBS55 WLO48:WLO55 WVK48:WVK55 B65584:B65591 IY65584:IY65591 SU65584:SU65591 ACQ65584:ACQ65591 AMM65584:AMM65591 AWI65584:AWI65591 BGE65584:BGE65591 BQA65584:BQA65591 BZW65584:BZW65591 CJS65584:CJS65591 CTO65584:CTO65591 DDK65584:DDK65591 DNG65584:DNG65591 DXC65584:DXC65591 EGY65584:EGY65591 EQU65584:EQU65591 FAQ65584:FAQ65591 FKM65584:FKM65591 FUI65584:FUI65591 GEE65584:GEE65591 GOA65584:GOA65591 GXW65584:GXW65591 HHS65584:HHS65591 HRO65584:HRO65591 IBK65584:IBK65591 ILG65584:ILG65591 IVC65584:IVC65591 JEY65584:JEY65591 JOU65584:JOU65591 JYQ65584:JYQ65591 KIM65584:KIM65591 KSI65584:KSI65591 LCE65584:LCE65591 LMA65584:LMA65591 LVW65584:LVW65591 MFS65584:MFS65591 MPO65584:MPO65591 MZK65584:MZK65591 NJG65584:NJG65591 NTC65584:NTC65591 OCY65584:OCY65591 OMU65584:OMU65591 OWQ65584:OWQ65591 PGM65584:PGM65591 PQI65584:PQI65591 QAE65584:QAE65591 QKA65584:QKA65591 QTW65584:QTW65591 RDS65584:RDS65591 RNO65584:RNO65591 RXK65584:RXK65591 SHG65584:SHG65591 SRC65584:SRC65591 TAY65584:TAY65591 TKU65584:TKU65591 TUQ65584:TUQ65591 UEM65584:UEM65591 UOI65584:UOI65591 UYE65584:UYE65591 VIA65584:VIA65591 VRW65584:VRW65591 WBS65584:WBS65591 WLO65584:WLO65591 WVK65584:WVK65591 B131120:B131127 IY131120:IY131127 SU131120:SU131127 ACQ131120:ACQ131127 AMM131120:AMM131127 AWI131120:AWI131127 BGE131120:BGE131127 BQA131120:BQA131127 BZW131120:BZW131127 CJS131120:CJS131127 CTO131120:CTO131127 DDK131120:DDK131127 DNG131120:DNG131127 DXC131120:DXC131127 EGY131120:EGY131127 EQU131120:EQU131127 FAQ131120:FAQ131127 FKM131120:FKM131127 FUI131120:FUI131127 GEE131120:GEE131127 GOA131120:GOA131127 GXW131120:GXW131127 HHS131120:HHS131127 HRO131120:HRO131127 IBK131120:IBK131127 ILG131120:ILG131127 IVC131120:IVC131127 JEY131120:JEY131127 JOU131120:JOU131127 JYQ131120:JYQ131127 KIM131120:KIM131127 KSI131120:KSI131127 LCE131120:LCE131127 LMA131120:LMA131127 LVW131120:LVW131127 MFS131120:MFS131127 MPO131120:MPO131127 MZK131120:MZK131127 NJG131120:NJG131127 NTC131120:NTC131127 OCY131120:OCY131127 OMU131120:OMU131127 OWQ131120:OWQ131127 PGM131120:PGM131127 PQI131120:PQI131127 QAE131120:QAE131127 QKA131120:QKA131127 QTW131120:QTW131127 RDS131120:RDS131127 RNO131120:RNO131127 RXK131120:RXK131127 SHG131120:SHG131127 SRC131120:SRC131127 TAY131120:TAY131127 TKU131120:TKU131127 TUQ131120:TUQ131127 UEM131120:UEM131127 UOI131120:UOI131127 UYE131120:UYE131127 VIA131120:VIA131127 VRW131120:VRW131127 WBS131120:WBS131127 WLO131120:WLO131127 WVK131120:WVK131127 B196656:B196663 IY196656:IY196663 SU196656:SU196663 ACQ196656:ACQ196663 AMM196656:AMM196663 AWI196656:AWI196663 BGE196656:BGE196663 BQA196656:BQA196663 BZW196656:BZW196663 CJS196656:CJS196663 CTO196656:CTO196663 DDK196656:DDK196663 DNG196656:DNG196663 DXC196656:DXC196663 EGY196656:EGY196663 EQU196656:EQU196663 FAQ196656:FAQ196663 FKM196656:FKM196663 FUI196656:FUI196663 GEE196656:GEE196663 GOA196656:GOA196663 GXW196656:GXW196663 HHS196656:HHS196663 HRO196656:HRO196663 IBK196656:IBK196663 ILG196656:ILG196663 IVC196656:IVC196663 JEY196656:JEY196663 JOU196656:JOU196663 JYQ196656:JYQ196663 KIM196656:KIM196663 KSI196656:KSI196663 LCE196656:LCE196663 LMA196656:LMA196663 LVW196656:LVW196663 MFS196656:MFS196663 MPO196656:MPO196663 MZK196656:MZK196663 NJG196656:NJG196663 NTC196656:NTC196663 OCY196656:OCY196663 OMU196656:OMU196663 OWQ196656:OWQ196663 PGM196656:PGM196663 PQI196656:PQI196663 QAE196656:QAE196663 QKA196656:QKA196663 QTW196656:QTW196663 RDS196656:RDS196663 RNO196656:RNO196663 RXK196656:RXK196663 SHG196656:SHG196663 SRC196656:SRC196663 TAY196656:TAY196663 TKU196656:TKU196663 TUQ196656:TUQ196663 UEM196656:UEM196663 UOI196656:UOI196663 UYE196656:UYE196663 VIA196656:VIA196663 VRW196656:VRW196663 WBS196656:WBS196663 WLO196656:WLO196663 WVK196656:WVK196663 B262192:B262199 IY262192:IY262199 SU262192:SU262199 ACQ262192:ACQ262199 AMM262192:AMM262199 AWI262192:AWI262199 BGE262192:BGE262199 BQA262192:BQA262199 BZW262192:BZW262199 CJS262192:CJS262199 CTO262192:CTO262199 DDK262192:DDK262199 DNG262192:DNG262199 DXC262192:DXC262199 EGY262192:EGY262199 EQU262192:EQU262199 FAQ262192:FAQ262199 FKM262192:FKM262199 FUI262192:FUI262199 GEE262192:GEE262199 GOA262192:GOA262199 GXW262192:GXW262199 HHS262192:HHS262199 HRO262192:HRO262199 IBK262192:IBK262199 ILG262192:ILG262199 IVC262192:IVC262199 JEY262192:JEY262199 JOU262192:JOU262199 JYQ262192:JYQ262199 KIM262192:KIM262199 KSI262192:KSI262199 LCE262192:LCE262199 LMA262192:LMA262199 LVW262192:LVW262199 MFS262192:MFS262199 MPO262192:MPO262199 MZK262192:MZK262199 NJG262192:NJG262199 NTC262192:NTC262199 OCY262192:OCY262199 OMU262192:OMU262199 OWQ262192:OWQ262199 PGM262192:PGM262199 PQI262192:PQI262199 QAE262192:QAE262199 QKA262192:QKA262199 QTW262192:QTW262199 RDS262192:RDS262199 RNO262192:RNO262199 RXK262192:RXK262199 SHG262192:SHG262199 SRC262192:SRC262199 TAY262192:TAY262199 TKU262192:TKU262199 TUQ262192:TUQ262199 UEM262192:UEM262199 UOI262192:UOI262199 UYE262192:UYE262199 VIA262192:VIA262199 VRW262192:VRW262199 WBS262192:WBS262199 WLO262192:WLO262199 WVK262192:WVK262199 B327728:B327735 IY327728:IY327735 SU327728:SU327735 ACQ327728:ACQ327735 AMM327728:AMM327735 AWI327728:AWI327735 BGE327728:BGE327735 BQA327728:BQA327735 BZW327728:BZW327735 CJS327728:CJS327735 CTO327728:CTO327735 DDK327728:DDK327735 DNG327728:DNG327735 DXC327728:DXC327735 EGY327728:EGY327735 EQU327728:EQU327735 FAQ327728:FAQ327735 FKM327728:FKM327735 FUI327728:FUI327735 GEE327728:GEE327735 GOA327728:GOA327735 GXW327728:GXW327735 HHS327728:HHS327735 HRO327728:HRO327735 IBK327728:IBK327735 ILG327728:ILG327735 IVC327728:IVC327735 JEY327728:JEY327735 JOU327728:JOU327735 JYQ327728:JYQ327735 KIM327728:KIM327735 KSI327728:KSI327735 LCE327728:LCE327735 LMA327728:LMA327735 LVW327728:LVW327735 MFS327728:MFS327735 MPO327728:MPO327735 MZK327728:MZK327735 NJG327728:NJG327735 NTC327728:NTC327735 OCY327728:OCY327735 OMU327728:OMU327735 OWQ327728:OWQ327735 PGM327728:PGM327735 PQI327728:PQI327735 QAE327728:QAE327735 QKA327728:QKA327735 QTW327728:QTW327735 RDS327728:RDS327735 RNO327728:RNO327735 RXK327728:RXK327735 SHG327728:SHG327735 SRC327728:SRC327735 TAY327728:TAY327735 TKU327728:TKU327735 TUQ327728:TUQ327735 UEM327728:UEM327735 UOI327728:UOI327735 UYE327728:UYE327735 VIA327728:VIA327735 VRW327728:VRW327735 WBS327728:WBS327735 WLO327728:WLO327735 WVK327728:WVK327735 B393264:B393271 IY393264:IY393271 SU393264:SU393271 ACQ393264:ACQ393271 AMM393264:AMM393271 AWI393264:AWI393271 BGE393264:BGE393271 BQA393264:BQA393271 BZW393264:BZW393271 CJS393264:CJS393271 CTO393264:CTO393271 DDK393264:DDK393271 DNG393264:DNG393271 DXC393264:DXC393271 EGY393264:EGY393271 EQU393264:EQU393271 FAQ393264:FAQ393271 FKM393264:FKM393271 FUI393264:FUI393271 GEE393264:GEE393271 GOA393264:GOA393271 GXW393264:GXW393271 HHS393264:HHS393271 HRO393264:HRO393271 IBK393264:IBK393271 ILG393264:ILG393271 IVC393264:IVC393271 JEY393264:JEY393271 JOU393264:JOU393271 JYQ393264:JYQ393271 KIM393264:KIM393271 KSI393264:KSI393271 LCE393264:LCE393271 LMA393264:LMA393271 LVW393264:LVW393271 MFS393264:MFS393271 MPO393264:MPO393271 MZK393264:MZK393271 NJG393264:NJG393271 NTC393264:NTC393271 OCY393264:OCY393271 OMU393264:OMU393271 OWQ393264:OWQ393271 PGM393264:PGM393271 PQI393264:PQI393271 QAE393264:QAE393271 QKA393264:QKA393271 QTW393264:QTW393271 RDS393264:RDS393271 RNO393264:RNO393271 RXK393264:RXK393271 SHG393264:SHG393271 SRC393264:SRC393271 TAY393264:TAY393271 TKU393264:TKU393271 TUQ393264:TUQ393271 UEM393264:UEM393271 UOI393264:UOI393271 UYE393264:UYE393271 VIA393264:VIA393271 VRW393264:VRW393271 WBS393264:WBS393271 WLO393264:WLO393271 WVK393264:WVK393271 B458800:B458807 IY458800:IY458807 SU458800:SU458807 ACQ458800:ACQ458807 AMM458800:AMM458807 AWI458800:AWI458807 BGE458800:BGE458807 BQA458800:BQA458807 BZW458800:BZW458807 CJS458800:CJS458807 CTO458800:CTO458807 DDK458800:DDK458807 DNG458800:DNG458807 DXC458800:DXC458807 EGY458800:EGY458807 EQU458800:EQU458807 FAQ458800:FAQ458807 FKM458800:FKM458807 FUI458800:FUI458807 GEE458800:GEE458807 GOA458800:GOA458807 GXW458800:GXW458807 HHS458800:HHS458807 HRO458800:HRO458807 IBK458800:IBK458807 ILG458800:ILG458807 IVC458800:IVC458807 JEY458800:JEY458807 JOU458800:JOU458807 JYQ458800:JYQ458807 KIM458800:KIM458807 KSI458800:KSI458807 LCE458800:LCE458807 LMA458800:LMA458807 LVW458800:LVW458807 MFS458800:MFS458807 MPO458800:MPO458807 MZK458800:MZK458807 NJG458800:NJG458807 NTC458800:NTC458807 OCY458800:OCY458807 OMU458800:OMU458807 OWQ458800:OWQ458807 PGM458800:PGM458807 PQI458800:PQI458807 QAE458800:QAE458807 QKA458800:QKA458807 QTW458800:QTW458807 RDS458800:RDS458807 RNO458800:RNO458807 RXK458800:RXK458807 SHG458800:SHG458807 SRC458800:SRC458807 TAY458800:TAY458807 TKU458800:TKU458807 TUQ458800:TUQ458807 UEM458800:UEM458807 UOI458800:UOI458807 UYE458800:UYE458807 VIA458800:VIA458807 VRW458800:VRW458807 WBS458800:WBS458807 WLO458800:WLO458807 WVK458800:WVK458807 B524336:B524343 IY524336:IY524343 SU524336:SU524343 ACQ524336:ACQ524343 AMM524336:AMM524343 AWI524336:AWI524343 BGE524336:BGE524343 BQA524336:BQA524343 BZW524336:BZW524343 CJS524336:CJS524343 CTO524336:CTO524343 DDK524336:DDK524343 DNG524336:DNG524343 DXC524336:DXC524343 EGY524336:EGY524343 EQU524336:EQU524343 FAQ524336:FAQ524343 FKM524336:FKM524343 FUI524336:FUI524343 GEE524336:GEE524343 GOA524336:GOA524343 GXW524336:GXW524343 HHS524336:HHS524343 HRO524336:HRO524343 IBK524336:IBK524343 ILG524336:ILG524343 IVC524336:IVC524343 JEY524336:JEY524343 JOU524336:JOU524343 JYQ524336:JYQ524343 KIM524336:KIM524343 KSI524336:KSI524343 LCE524336:LCE524343 LMA524336:LMA524343 LVW524336:LVW524343 MFS524336:MFS524343 MPO524336:MPO524343 MZK524336:MZK524343 NJG524336:NJG524343 NTC524336:NTC524343 OCY524336:OCY524343 OMU524336:OMU524343 OWQ524336:OWQ524343 PGM524336:PGM524343 PQI524336:PQI524343 QAE524336:QAE524343 QKA524336:QKA524343 QTW524336:QTW524343 RDS524336:RDS524343 RNO524336:RNO524343 RXK524336:RXK524343 SHG524336:SHG524343 SRC524336:SRC524343 TAY524336:TAY524343 TKU524336:TKU524343 TUQ524336:TUQ524343 UEM524336:UEM524343 UOI524336:UOI524343 UYE524336:UYE524343 VIA524336:VIA524343 VRW524336:VRW524343 WBS524336:WBS524343 WLO524336:WLO524343 WVK524336:WVK524343 B589872:B589879 IY589872:IY589879 SU589872:SU589879 ACQ589872:ACQ589879 AMM589872:AMM589879 AWI589872:AWI589879 BGE589872:BGE589879 BQA589872:BQA589879 BZW589872:BZW589879 CJS589872:CJS589879 CTO589872:CTO589879 DDK589872:DDK589879 DNG589872:DNG589879 DXC589872:DXC589879 EGY589872:EGY589879 EQU589872:EQU589879 FAQ589872:FAQ589879 FKM589872:FKM589879 FUI589872:FUI589879 GEE589872:GEE589879 GOA589872:GOA589879 GXW589872:GXW589879 HHS589872:HHS589879 HRO589872:HRO589879 IBK589872:IBK589879 ILG589872:ILG589879 IVC589872:IVC589879 JEY589872:JEY589879 JOU589872:JOU589879 JYQ589872:JYQ589879 KIM589872:KIM589879 KSI589872:KSI589879 LCE589872:LCE589879 LMA589872:LMA589879 LVW589872:LVW589879 MFS589872:MFS589879 MPO589872:MPO589879 MZK589872:MZK589879 NJG589872:NJG589879 NTC589872:NTC589879 OCY589872:OCY589879 OMU589872:OMU589879 OWQ589872:OWQ589879 PGM589872:PGM589879 PQI589872:PQI589879 QAE589872:QAE589879 QKA589872:QKA589879 QTW589872:QTW589879 RDS589872:RDS589879 RNO589872:RNO589879 RXK589872:RXK589879 SHG589872:SHG589879 SRC589872:SRC589879 TAY589872:TAY589879 TKU589872:TKU589879 TUQ589872:TUQ589879 UEM589872:UEM589879 UOI589872:UOI589879 UYE589872:UYE589879 VIA589872:VIA589879 VRW589872:VRW589879 WBS589872:WBS589879 WLO589872:WLO589879 WVK589872:WVK589879 B655408:B655415 IY655408:IY655415 SU655408:SU655415 ACQ655408:ACQ655415 AMM655408:AMM655415 AWI655408:AWI655415 BGE655408:BGE655415 BQA655408:BQA655415 BZW655408:BZW655415 CJS655408:CJS655415 CTO655408:CTO655415 DDK655408:DDK655415 DNG655408:DNG655415 DXC655408:DXC655415 EGY655408:EGY655415 EQU655408:EQU655415 FAQ655408:FAQ655415 FKM655408:FKM655415 FUI655408:FUI655415 GEE655408:GEE655415 GOA655408:GOA655415 GXW655408:GXW655415 HHS655408:HHS655415 HRO655408:HRO655415 IBK655408:IBK655415 ILG655408:ILG655415 IVC655408:IVC655415 JEY655408:JEY655415 JOU655408:JOU655415 JYQ655408:JYQ655415 KIM655408:KIM655415 KSI655408:KSI655415 LCE655408:LCE655415 LMA655408:LMA655415 LVW655408:LVW655415 MFS655408:MFS655415 MPO655408:MPO655415 MZK655408:MZK655415 NJG655408:NJG655415 NTC655408:NTC655415 OCY655408:OCY655415 OMU655408:OMU655415 OWQ655408:OWQ655415 PGM655408:PGM655415 PQI655408:PQI655415 QAE655408:QAE655415 QKA655408:QKA655415 QTW655408:QTW655415 RDS655408:RDS655415 RNO655408:RNO655415 RXK655408:RXK655415 SHG655408:SHG655415 SRC655408:SRC655415 TAY655408:TAY655415 TKU655408:TKU655415 TUQ655408:TUQ655415 UEM655408:UEM655415 UOI655408:UOI655415 UYE655408:UYE655415 VIA655408:VIA655415 VRW655408:VRW655415 WBS655408:WBS655415 WLO655408:WLO655415 WVK655408:WVK655415 B720944:B720951 IY720944:IY720951 SU720944:SU720951 ACQ720944:ACQ720951 AMM720944:AMM720951 AWI720944:AWI720951 BGE720944:BGE720951 BQA720944:BQA720951 BZW720944:BZW720951 CJS720944:CJS720951 CTO720944:CTO720951 DDK720944:DDK720951 DNG720944:DNG720951 DXC720944:DXC720951 EGY720944:EGY720951 EQU720944:EQU720951 FAQ720944:FAQ720951 FKM720944:FKM720951 FUI720944:FUI720951 GEE720944:GEE720951 GOA720944:GOA720951 GXW720944:GXW720951 HHS720944:HHS720951 HRO720944:HRO720951 IBK720944:IBK720951 ILG720944:ILG720951 IVC720944:IVC720951 JEY720944:JEY720951 JOU720944:JOU720951 JYQ720944:JYQ720951 KIM720944:KIM720951 KSI720944:KSI720951 LCE720944:LCE720951 LMA720944:LMA720951 LVW720944:LVW720951 MFS720944:MFS720951 MPO720944:MPO720951 MZK720944:MZK720951 NJG720944:NJG720951 NTC720944:NTC720951 OCY720944:OCY720951 OMU720944:OMU720951 OWQ720944:OWQ720951 PGM720944:PGM720951 PQI720944:PQI720951 QAE720944:QAE720951 QKA720944:QKA720951 QTW720944:QTW720951 RDS720944:RDS720951 RNO720944:RNO720951 RXK720944:RXK720951 SHG720944:SHG720951 SRC720944:SRC720951 TAY720944:TAY720951 TKU720944:TKU720951 TUQ720944:TUQ720951 UEM720944:UEM720951 UOI720944:UOI720951 UYE720944:UYE720951 VIA720944:VIA720951 VRW720944:VRW720951 WBS720944:WBS720951 WLO720944:WLO720951 WVK720944:WVK720951 B786480:B786487 IY786480:IY786487 SU786480:SU786487 ACQ786480:ACQ786487 AMM786480:AMM786487 AWI786480:AWI786487 BGE786480:BGE786487 BQA786480:BQA786487 BZW786480:BZW786487 CJS786480:CJS786487 CTO786480:CTO786487 DDK786480:DDK786487 DNG786480:DNG786487 DXC786480:DXC786487 EGY786480:EGY786487 EQU786480:EQU786487 FAQ786480:FAQ786487 FKM786480:FKM786487 FUI786480:FUI786487 GEE786480:GEE786487 GOA786480:GOA786487 GXW786480:GXW786487 HHS786480:HHS786487 HRO786480:HRO786487 IBK786480:IBK786487 ILG786480:ILG786487 IVC786480:IVC786487 JEY786480:JEY786487 JOU786480:JOU786487 JYQ786480:JYQ786487 KIM786480:KIM786487 KSI786480:KSI786487 LCE786480:LCE786487 LMA786480:LMA786487 LVW786480:LVW786487 MFS786480:MFS786487 MPO786480:MPO786487 MZK786480:MZK786487 NJG786480:NJG786487 NTC786480:NTC786487 OCY786480:OCY786487 OMU786480:OMU786487 OWQ786480:OWQ786487 PGM786480:PGM786487 PQI786480:PQI786487 QAE786480:QAE786487 QKA786480:QKA786487 QTW786480:QTW786487 RDS786480:RDS786487 RNO786480:RNO786487 RXK786480:RXK786487 SHG786480:SHG786487 SRC786480:SRC786487 TAY786480:TAY786487 TKU786480:TKU786487 TUQ786480:TUQ786487 UEM786480:UEM786487 UOI786480:UOI786487 UYE786480:UYE786487 VIA786480:VIA786487 VRW786480:VRW786487 WBS786480:WBS786487 WLO786480:WLO786487 WVK786480:WVK786487 B852016:B852023 IY852016:IY852023 SU852016:SU852023 ACQ852016:ACQ852023 AMM852016:AMM852023 AWI852016:AWI852023 BGE852016:BGE852023 BQA852016:BQA852023 BZW852016:BZW852023 CJS852016:CJS852023 CTO852016:CTO852023 DDK852016:DDK852023 DNG852016:DNG852023 DXC852016:DXC852023 EGY852016:EGY852023 EQU852016:EQU852023 FAQ852016:FAQ852023 FKM852016:FKM852023 FUI852016:FUI852023 GEE852016:GEE852023 GOA852016:GOA852023 GXW852016:GXW852023 HHS852016:HHS852023 HRO852016:HRO852023 IBK852016:IBK852023 ILG852016:ILG852023 IVC852016:IVC852023 JEY852016:JEY852023 JOU852016:JOU852023 JYQ852016:JYQ852023 KIM852016:KIM852023 KSI852016:KSI852023 LCE852016:LCE852023 LMA852016:LMA852023 LVW852016:LVW852023 MFS852016:MFS852023 MPO852016:MPO852023 MZK852016:MZK852023 NJG852016:NJG852023 NTC852016:NTC852023 OCY852016:OCY852023 OMU852016:OMU852023 OWQ852016:OWQ852023 PGM852016:PGM852023 PQI852016:PQI852023 QAE852016:QAE852023 QKA852016:QKA852023 QTW852016:QTW852023 RDS852016:RDS852023 RNO852016:RNO852023 RXK852016:RXK852023 SHG852016:SHG852023 SRC852016:SRC852023 TAY852016:TAY852023 TKU852016:TKU852023 TUQ852016:TUQ852023 UEM852016:UEM852023 UOI852016:UOI852023 UYE852016:UYE852023 VIA852016:VIA852023 VRW852016:VRW852023 WBS852016:WBS852023 WLO852016:WLO852023 WVK852016:WVK852023 B917552:B917559 IY917552:IY917559 SU917552:SU917559 ACQ917552:ACQ917559 AMM917552:AMM917559 AWI917552:AWI917559 BGE917552:BGE917559 BQA917552:BQA917559 BZW917552:BZW917559 CJS917552:CJS917559 CTO917552:CTO917559 DDK917552:DDK917559 DNG917552:DNG917559 DXC917552:DXC917559 EGY917552:EGY917559 EQU917552:EQU917559 FAQ917552:FAQ917559 FKM917552:FKM917559 FUI917552:FUI917559 GEE917552:GEE917559 GOA917552:GOA917559 GXW917552:GXW917559 HHS917552:HHS917559 HRO917552:HRO917559 IBK917552:IBK917559 ILG917552:ILG917559 IVC917552:IVC917559 JEY917552:JEY917559 JOU917552:JOU917559 JYQ917552:JYQ917559 KIM917552:KIM917559 KSI917552:KSI917559 LCE917552:LCE917559 LMA917552:LMA917559 LVW917552:LVW917559 MFS917552:MFS917559 MPO917552:MPO917559 MZK917552:MZK917559 NJG917552:NJG917559 NTC917552:NTC917559 OCY917552:OCY917559 OMU917552:OMU917559 OWQ917552:OWQ917559 PGM917552:PGM917559 PQI917552:PQI917559 QAE917552:QAE917559 QKA917552:QKA917559 QTW917552:QTW917559 RDS917552:RDS917559 RNO917552:RNO917559 RXK917552:RXK917559 SHG917552:SHG917559 SRC917552:SRC917559 TAY917552:TAY917559 TKU917552:TKU917559 TUQ917552:TUQ917559 UEM917552:UEM917559 UOI917552:UOI917559 UYE917552:UYE917559 VIA917552:VIA917559 VRW917552:VRW917559 WBS917552:WBS917559 WLO917552:WLO917559 WVK917552:WVK917559 B983088:B983095 IY983088:IY983095 SU983088:SU983095 ACQ983088:ACQ983095 AMM983088:AMM983095 AWI983088:AWI983095 BGE983088:BGE983095 BQA983088:BQA983095 BZW983088:BZW983095 CJS983088:CJS983095 CTO983088:CTO983095 DDK983088:DDK983095 DNG983088:DNG983095 DXC983088:DXC983095 EGY983088:EGY983095 EQU983088:EQU983095 FAQ983088:FAQ983095 FKM983088:FKM983095 FUI983088:FUI983095 GEE983088:GEE983095 GOA983088:GOA983095 GXW983088:GXW983095 HHS983088:HHS983095 HRO983088:HRO983095 IBK983088:IBK983095 ILG983088:ILG983095 IVC983088:IVC983095 JEY983088:JEY983095 JOU983088:JOU983095 JYQ983088:JYQ983095 KIM983088:KIM983095 KSI983088:KSI983095 LCE983088:LCE983095 LMA983088:LMA983095 LVW983088:LVW983095 MFS983088:MFS983095 MPO983088:MPO983095 MZK983088:MZK983095 NJG983088:NJG983095 NTC983088:NTC983095 OCY983088:OCY983095 OMU983088:OMU983095 OWQ983088:OWQ983095 PGM983088:PGM983095 PQI983088:PQI983095 QAE983088:QAE983095 QKA983088:QKA983095 QTW983088:QTW983095 RDS983088:RDS983095 RNO983088:RNO983095 RXK983088:RXK983095 SHG983088:SHG983095 SRC983088:SRC983095 TAY983088:TAY983095 TKU983088:TKU983095 TUQ983088:TUQ983095 UEM983088:UEM983095 UOI983088:UOI983095 UYE983088:UYE983095 VIA983088:VIA983095 VRW983088:VRW983095 WBS983088:WBS983095 WLO983088:WLO983095 B48" xr:uid="{00000000-0002-0000-0B00-000000000000}">
      <formula1>Valore</formula1>
    </dataValidation>
    <dataValidation type="list" allowBlank="1" showInputMessage="1" showErrorMessage="1" sqref="WVJ983088:WVJ983095 IX48:IX55 ST48:ST55 ACP48:ACP55 AML48:AML55 AWH48:AWH55 BGD48:BGD55 BPZ48:BPZ55 BZV48:BZV55 CJR48:CJR55 CTN48:CTN55 DDJ48:DDJ55 DNF48:DNF55 DXB48:DXB55 EGX48:EGX55 EQT48:EQT55 FAP48:FAP55 FKL48:FKL55 FUH48:FUH55 GED48:GED55 GNZ48:GNZ55 GXV48:GXV55 HHR48:HHR55 HRN48:HRN55 IBJ48:IBJ55 ILF48:ILF55 IVB48:IVB55 JEX48:JEX55 JOT48:JOT55 JYP48:JYP55 KIL48:KIL55 KSH48:KSH55 LCD48:LCD55 LLZ48:LLZ55 LVV48:LVV55 MFR48:MFR55 MPN48:MPN55 MZJ48:MZJ55 NJF48:NJF55 NTB48:NTB55 OCX48:OCX55 OMT48:OMT55 OWP48:OWP55 PGL48:PGL55 PQH48:PQH55 QAD48:QAD55 QJZ48:QJZ55 QTV48:QTV55 RDR48:RDR55 RNN48:RNN55 RXJ48:RXJ55 SHF48:SHF55 SRB48:SRB55 TAX48:TAX55 TKT48:TKT55 TUP48:TUP55 UEL48:UEL55 UOH48:UOH55 UYD48:UYD55 VHZ48:VHZ55 VRV48:VRV55 WBR48:WBR55 WLN48:WLN55 WVJ48:WVJ55 A65584:A65591 IX65584:IX65591 ST65584:ST65591 ACP65584:ACP65591 AML65584:AML65591 AWH65584:AWH65591 BGD65584:BGD65591 BPZ65584:BPZ65591 BZV65584:BZV65591 CJR65584:CJR65591 CTN65584:CTN65591 DDJ65584:DDJ65591 DNF65584:DNF65591 DXB65584:DXB65591 EGX65584:EGX65591 EQT65584:EQT65591 FAP65584:FAP65591 FKL65584:FKL65591 FUH65584:FUH65591 GED65584:GED65591 GNZ65584:GNZ65591 GXV65584:GXV65591 HHR65584:HHR65591 HRN65584:HRN65591 IBJ65584:IBJ65591 ILF65584:ILF65591 IVB65584:IVB65591 JEX65584:JEX65591 JOT65584:JOT65591 JYP65584:JYP65591 KIL65584:KIL65591 KSH65584:KSH65591 LCD65584:LCD65591 LLZ65584:LLZ65591 LVV65584:LVV65591 MFR65584:MFR65591 MPN65584:MPN65591 MZJ65584:MZJ65591 NJF65584:NJF65591 NTB65584:NTB65591 OCX65584:OCX65591 OMT65584:OMT65591 OWP65584:OWP65591 PGL65584:PGL65591 PQH65584:PQH65591 QAD65584:QAD65591 QJZ65584:QJZ65591 QTV65584:QTV65591 RDR65584:RDR65591 RNN65584:RNN65591 RXJ65584:RXJ65591 SHF65584:SHF65591 SRB65584:SRB65591 TAX65584:TAX65591 TKT65584:TKT65591 TUP65584:TUP65591 UEL65584:UEL65591 UOH65584:UOH65591 UYD65584:UYD65591 VHZ65584:VHZ65591 VRV65584:VRV65591 WBR65584:WBR65591 WLN65584:WLN65591 WVJ65584:WVJ65591 A131120:A131127 IX131120:IX131127 ST131120:ST131127 ACP131120:ACP131127 AML131120:AML131127 AWH131120:AWH131127 BGD131120:BGD131127 BPZ131120:BPZ131127 BZV131120:BZV131127 CJR131120:CJR131127 CTN131120:CTN131127 DDJ131120:DDJ131127 DNF131120:DNF131127 DXB131120:DXB131127 EGX131120:EGX131127 EQT131120:EQT131127 FAP131120:FAP131127 FKL131120:FKL131127 FUH131120:FUH131127 GED131120:GED131127 GNZ131120:GNZ131127 GXV131120:GXV131127 HHR131120:HHR131127 HRN131120:HRN131127 IBJ131120:IBJ131127 ILF131120:ILF131127 IVB131120:IVB131127 JEX131120:JEX131127 JOT131120:JOT131127 JYP131120:JYP131127 KIL131120:KIL131127 KSH131120:KSH131127 LCD131120:LCD131127 LLZ131120:LLZ131127 LVV131120:LVV131127 MFR131120:MFR131127 MPN131120:MPN131127 MZJ131120:MZJ131127 NJF131120:NJF131127 NTB131120:NTB131127 OCX131120:OCX131127 OMT131120:OMT131127 OWP131120:OWP131127 PGL131120:PGL131127 PQH131120:PQH131127 QAD131120:QAD131127 QJZ131120:QJZ131127 QTV131120:QTV131127 RDR131120:RDR131127 RNN131120:RNN131127 RXJ131120:RXJ131127 SHF131120:SHF131127 SRB131120:SRB131127 TAX131120:TAX131127 TKT131120:TKT131127 TUP131120:TUP131127 UEL131120:UEL131127 UOH131120:UOH131127 UYD131120:UYD131127 VHZ131120:VHZ131127 VRV131120:VRV131127 WBR131120:WBR131127 WLN131120:WLN131127 WVJ131120:WVJ131127 A196656:A196663 IX196656:IX196663 ST196656:ST196663 ACP196656:ACP196663 AML196656:AML196663 AWH196656:AWH196663 BGD196656:BGD196663 BPZ196656:BPZ196663 BZV196656:BZV196663 CJR196656:CJR196663 CTN196656:CTN196663 DDJ196656:DDJ196663 DNF196656:DNF196663 DXB196656:DXB196663 EGX196656:EGX196663 EQT196656:EQT196663 FAP196656:FAP196663 FKL196656:FKL196663 FUH196656:FUH196663 GED196656:GED196663 GNZ196656:GNZ196663 GXV196656:GXV196663 HHR196656:HHR196663 HRN196656:HRN196663 IBJ196656:IBJ196663 ILF196656:ILF196663 IVB196656:IVB196663 JEX196656:JEX196663 JOT196656:JOT196663 JYP196656:JYP196663 KIL196656:KIL196663 KSH196656:KSH196663 LCD196656:LCD196663 LLZ196656:LLZ196663 LVV196656:LVV196663 MFR196656:MFR196663 MPN196656:MPN196663 MZJ196656:MZJ196663 NJF196656:NJF196663 NTB196656:NTB196663 OCX196656:OCX196663 OMT196656:OMT196663 OWP196656:OWP196663 PGL196656:PGL196663 PQH196656:PQH196663 QAD196656:QAD196663 QJZ196656:QJZ196663 QTV196656:QTV196663 RDR196656:RDR196663 RNN196656:RNN196663 RXJ196656:RXJ196663 SHF196656:SHF196663 SRB196656:SRB196663 TAX196656:TAX196663 TKT196656:TKT196663 TUP196656:TUP196663 UEL196656:UEL196663 UOH196656:UOH196663 UYD196656:UYD196663 VHZ196656:VHZ196663 VRV196656:VRV196663 WBR196656:WBR196663 WLN196656:WLN196663 WVJ196656:WVJ196663 A262192:A262199 IX262192:IX262199 ST262192:ST262199 ACP262192:ACP262199 AML262192:AML262199 AWH262192:AWH262199 BGD262192:BGD262199 BPZ262192:BPZ262199 BZV262192:BZV262199 CJR262192:CJR262199 CTN262192:CTN262199 DDJ262192:DDJ262199 DNF262192:DNF262199 DXB262192:DXB262199 EGX262192:EGX262199 EQT262192:EQT262199 FAP262192:FAP262199 FKL262192:FKL262199 FUH262192:FUH262199 GED262192:GED262199 GNZ262192:GNZ262199 GXV262192:GXV262199 HHR262192:HHR262199 HRN262192:HRN262199 IBJ262192:IBJ262199 ILF262192:ILF262199 IVB262192:IVB262199 JEX262192:JEX262199 JOT262192:JOT262199 JYP262192:JYP262199 KIL262192:KIL262199 KSH262192:KSH262199 LCD262192:LCD262199 LLZ262192:LLZ262199 LVV262192:LVV262199 MFR262192:MFR262199 MPN262192:MPN262199 MZJ262192:MZJ262199 NJF262192:NJF262199 NTB262192:NTB262199 OCX262192:OCX262199 OMT262192:OMT262199 OWP262192:OWP262199 PGL262192:PGL262199 PQH262192:PQH262199 QAD262192:QAD262199 QJZ262192:QJZ262199 QTV262192:QTV262199 RDR262192:RDR262199 RNN262192:RNN262199 RXJ262192:RXJ262199 SHF262192:SHF262199 SRB262192:SRB262199 TAX262192:TAX262199 TKT262192:TKT262199 TUP262192:TUP262199 UEL262192:UEL262199 UOH262192:UOH262199 UYD262192:UYD262199 VHZ262192:VHZ262199 VRV262192:VRV262199 WBR262192:WBR262199 WLN262192:WLN262199 WVJ262192:WVJ262199 A327728:A327735 IX327728:IX327735 ST327728:ST327735 ACP327728:ACP327735 AML327728:AML327735 AWH327728:AWH327735 BGD327728:BGD327735 BPZ327728:BPZ327735 BZV327728:BZV327735 CJR327728:CJR327735 CTN327728:CTN327735 DDJ327728:DDJ327735 DNF327728:DNF327735 DXB327728:DXB327735 EGX327728:EGX327735 EQT327728:EQT327735 FAP327728:FAP327735 FKL327728:FKL327735 FUH327728:FUH327735 GED327728:GED327735 GNZ327728:GNZ327735 GXV327728:GXV327735 HHR327728:HHR327735 HRN327728:HRN327735 IBJ327728:IBJ327735 ILF327728:ILF327735 IVB327728:IVB327735 JEX327728:JEX327735 JOT327728:JOT327735 JYP327728:JYP327735 KIL327728:KIL327735 KSH327728:KSH327735 LCD327728:LCD327735 LLZ327728:LLZ327735 LVV327728:LVV327735 MFR327728:MFR327735 MPN327728:MPN327735 MZJ327728:MZJ327735 NJF327728:NJF327735 NTB327728:NTB327735 OCX327728:OCX327735 OMT327728:OMT327735 OWP327728:OWP327735 PGL327728:PGL327735 PQH327728:PQH327735 QAD327728:QAD327735 QJZ327728:QJZ327735 QTV327728:QTV327735 RDR327728:RDR327735 RNN327728:RNN327735 RXJ327728:RXJ327735 SHF327728:SHF327735 SRB327728:SRB327735 TAX327728:TAX327735 TKT327728:TKT327735 TUP327728:TUP327735 UEL327728:UEL327735 UOH327728:UOH327735 UYD327728:UYD327735 VHZ327728:VHZ327735 VRV327728:VRV327735 WBR327728:WBR327735 WLN327728:WLN327735 WVJ327728:WVJ327735 A393264:A393271 IX393264:IX393271 ST393264:ST393271 ACP393264:ACP393271 AML393264:AML393271 AWH393264:AWH393271 BGD393264:BGD393271 BPZ393264:BPZ393271 BZV393264:BZV393271 CJR393264:CJR393271 CTN393264:CTN393271 DDJ393264:DDJ393271 DNF393264:DNF393271 DXB393264:DXB393271 EGX393264:EGX393271 EQT393264:EQT393271 FAP393264:FAP393271 FKL393264:FKL393271 FUH393264:FUH393271 GED393264:GED393271 GNZ393264:GNZ393271 GXV393264:GXV393271 HHR393264:HHR393271 HRN393264:HRN393271 IBJ393264:IBJ393271 ILF393264:ILF393271 IVB393264:IVB393271 JEX393264:JEX393271 JOT393264:JOT393271 JYP393264:JYP393271 KIL393264:KIL393271 KSH393264:KSH393271 LCD393264:LCD393271 LLZ393264:LLZ393271 LVV393264:LVV393271 MFR393264:MFR393271 MPN393264:MPN393271 MZJ393264:MZJ393271 NJF393264:NJF393271 NTB393264:NTB393271 OCX393264:OCX393271 OMT393264:OMT393271 OWP393264:OWP393271 PGL393264:PGL393271 PQH393264:PQH393271 QAD393264:QAD393271 QJZ393264:QJZ393271 QTV393264:QTV393271 RDR393264:RDR393271 RNN393264:RNN393271 RXJ393264:RXJ393271 SHF393264:SHF393271 SRB393264:SRB393271 TAX393264:TAX393271 TKT393264:TKT393271 TUP393264:TUP393271 UEL393264:UEL393271 UOH393264:UOH393271 UYD393264:UYD393271 VHZ393264:VHZ393271 VRV393264:VRV393271 WBR393264:WBR393271 WLN393264:WLN393271 WVJ393264:WVJ393271 A458800:A458807 IX458800:IX458807 ST458800:ST458807 ACP458800:ACP458807 AML458800:AML458807 AWH458800:AWH458807 BGD458800:BGD458807 BPZ458800:BPZ458807 BZV458800:BZV458807 CJR458800:CJR458807 CTN458800:CTN458807 DDJ458800:DDJ458807 DNF458800:DNF458807 DXB458800:DXB458807 EGX458800:EGX458807 EQT458800:EQT458807 FAP458800:FAP458807 FKL458800:FKL458807 FUH458800:FUH458807 GED458800:GED458807 GNZ458800:GNZ458807 GXV458800:GXV458807 HHR458800:HHR458807 HRN458800:HRN458807 IBJ458800:IBJ458807 ILF458800:ILF458807 IVB458800:IVB458807 JEX458800:JEX458807 JOT458800:JOT458807 JYP458800:JYP458807 KIL458800:KIL458807 KSH458800:KSH458807 LCD458800:LCD458807 LLZ458800:LLZ458807 LVV458800:LVV458807 MFR458800:MFR458807 MPN458800:MPN458807 MZJ458800:MZJ458807 NJF458800:NJF458807 NTB458800:NTB458807 OCX458800:OCX458807 OMT458800:OMT458807 OWP458800:OWP458807 PGL458800:PGL458807 PQH458800:PQH458807 QAD458800:QAD458807 QJZ458800:QJZ458807 QTV458800:QTV458807 RDR458800:RDR458807 RNN458800:RNN458807 RXJ458800:RXJ458807 SHF458800:SHF458807 SRB458800:SRB458807 TAX458800:TAX458807 TKT458800:TKT458807 TUP458800:TUP458807 UEL458800:UEL458807 UOH458800:UOH458807 UYD458800:UYD458807 VHZ458800:VHZ458807 VRV458800:VRV458807 WBR458800:WBR458807 WLN458800:WLN458807 WVJ458800:WVJ458807 A524336:A524343 IX524336:IX524343 ST524336:ST524343 ACP524336:ACP524343 AML524336:AML524343 AWH524336:AWH524343 BGD524336:BGD524343 BPZ524336:BPZ524343 BZV524336:BZV524343 CJR524336:CJR524343 CTN524336:CTN524343 DDJ524336:DDJ524343 DNF524336:DNF524343 DXB524336:DXB524343 EGX524336:EGX524343 EQT524336:EQT524343 FAP524336:FAP524343 FKL524336:FKL524343 FUH524336:FUH524343 GED524336:GED524343 GNZ524336:GNZ524343 GXV524336:GXV524343 HHR524336:HHR524343 HRN524336:HRN524343 IBJ524336:IBJ524343 ILF524336:ILF524343 IVB524336:IVB524343 JEX524336:JEX524343 JOT524336:JOT524343 JYP524336:JYP524343 KIL524336:KIL524343 KSH524336:KSH524343 LCD524336:LCD524343 LLZ524336:LLZ524343 LVV524336:LVV524343 MFR524336:MFR524343 MPN524336:MPN524343 MZJ524336:MZJ524343 NJF524336:NJF524343 NTB524336:NTB524343 OCX524336:OCX524343 OMT524336:OMT524343 OWP524336:OWP524343 PGL524336:PGL524343 PQH524336:PQH524343 QAD524336:QAD524343 QJZ524336:QJZ524343 QTV524336:QTV524343 RDR524336:RDR524343 RNN524336:RNN524343 RXJ524336:RXJ524343 SHF524336:SHF524343 SRB524336:SRB524343 TAX524336:TAX524343 TKT524336:TKT524343 TUP524336:TUP524343 UEL524336:UEL524343 UOH524336:UOH524343 UYD524336:UYD524343 VHZ524336:VHZ524343 VRV524336:VRV524343 WBR524336:WBR524343 WLN524336:WLN524343 WVJ524336:WVJ524343 A589872:A589879 IX589872:IX589879 ST589872:ST589879 ACP589872:ACP589879 AML589872:AML589879 AWH589872:AWH589879 BGD589872:BGD589879 BPZ589872:BPZ589879 BZV589872:BZV589879 CJR589872:CJR589879 CTN589872:CTN589879 DDJ589872:DDJ589879 DNF589872:DNF589879 DXB589872:DXB589879 EGX589872:EGX589879 EQT589872:EQT589879 FAP589872:FAP589879 FKL589872:FKL589879 FUH589872:FUH589879 GED589872:GED589879 GNZ589872:GNZ589879 GXV589872:GXV589879 HHR589872:HHR589879 HRN589872:HRN589879 IBJ589872:IBJ589879 ILF589872:ILF589879 IVB589872:IVB589879 JEX589872:JEX589879 JOT589872:JOT589879 JYP589872:JYP589879 KIL589872:KIL589879 KSH589872:KSH589879 LCD589872:LCD589879 LLZ589872:LLZ589879 LVV589872:LVV589879 MFR589872:MFR589879 MPN589872:MPN589879 MZJ589872:MZJ589879 NJF589872:NJF589879 NTB589872:NTB589879 OCX589872:OCX589879 OMT589872:OMT589879 OWP589872:OWP589879 PGL589872:PGL589879 PQH589872:PQH589879 QAD589872:QAD589879 QJZ589872:QJZ589879 QTV589872:QTV589879 RDR589872:RDR589879 RNN589872:RNN589879 RXJ589872:RXJ589879 SHF589872:SHF589879 SRB589872:SRB589879 TAX589872:TAX589879 TKT589872:TKT589879 TUP589872:TUP589879 UEL589872:UEL589879 UOH589872:UOH589879 UYD589872:UYD589879 VHZ589872:VHZ589879 VRV589872:VRV589879 WBR589872:WBR589879 WLN589872:WLN589879 WVJ589872:WVJ589879 A655408:A655415 IX655408:IX655415 ST655408:ST655415 ACP655408:ACP655415 AML655408:AML655415 AWH655408:AWH655415 BGD655408:BGD655415 BPZ655408:BPZ655415 BZV655408:BZV655415 CJR655408:CJR655415 CTN655408:CTN655415 DDJ655408:DDJ655415 DNF655408:DNF655415 DXB655408:DXB655415 EGX655408:EGX655415 EQT655408:EQT655415 FAP655408:FAP655415 FKL655408:FKL655415 FUH655408:FUH655415 GED655408:GED655415 GNZ655408:GNZ655415 GXV655408:GXV655415 HHR655408:HHR655415 HRN655408:HRN655415 IBJ655408:IBJ655415 ILF655408:ILF655415 IVB655408:IVB655415 JEX655408:JEX655415 JOT655408:JOT655415 JYP655408:JYP655415 KIL655408:KIL655415 KSH655408:KSH655415 LCD655408:LCD655415 LLZ655408:LLZ655415 LVV655408:LVV655415 MFR655408:MFR655415 MPN655408:MPN655415 MZJ655408:MZJ655415 NJF655408:NJF655415 NTB655408:NTB655415 OCX655408:OCX655415 OMT655408:OMT655415 OWP655408:OWP655415 PGL655408:PGL655415 PQH655408:PQH655415 QAD655408:QAD655415 QJZ655408:QJZ655415 QTV655408:QTV655415 RDR655408:RDR655415 RNN655408:RNN655415 RXJ655408:RXJ655415 SHF655408:SHF655415 SRB655408:SRB655415 TAX655408:TAX655415 TKT655408:TKT655415 TUP655408:TUP655415 UEL655408:UEL655415 UOH655408:UOH655415 UYD655408:UYD655415 VHZ655408:VHZ655415 VRV655408:VRV655415 WBR655408:WBR655415 WLN655408:WLN655415 WVJ655408:WVJ655415 A720944:A720951 IX720944:IX720951 ST720944:ST720951 ACP720944:ACP720951 AML720944:AML720951 AWH720944:AWH720951 BGD720944:BGD720951 BPZ720944:BPZ720951 BZV720944:BZV720951 CJR720944:CJR720951 CTN720944:CTN720951 DDJ720944:DDJ720951 DNF720944:DNF720951 DXB720944:DXB720951 EGX720944:EGX720951 EQT720944:EQT720951 FAP720944:FAP720951 FKL720944:FKL720951 FUH720944:FUH720951 GED720944:GED720951 GNZ720944:GNZ720951 GXV720944:GXV720951 HHR720944:HHR720951 HRN720944:HRN720951 IBJ720944:IBJ720951 ILF720944:ILF720951 IVB720944:IVB720951 JEX720944:JEX720951 JOT720944:JOT720951 JYP720944:JYP720951 KIL720944:KIL720951 KSH720944:KSH720951 LCD720944:LCD720951 LLZ720944:LLZ720951 LVV720944:LVV720951 MFR720944:MFR720951 MPN720944:MPN720951 MZJ720944:MZJ720951 NJF720944:NJF720951 NTB720944:NTB720951 OCX720944:OCX720951 OMT720944:OMT720951 OWP720944:OWP720951 PGL720944:PGL720951 PQH720944:PQH720951 QAD720944:QAD720951 QJZ720944:QJZ720951 QTV720944:QTV720951 RDR720944:RDR720951 RNN720944:RNN720951 RXJ720944:RXJ720951 SHF720944:SHF720951 SRB720944:SRB720951 TAX720944:TAX720951 TKT720944:TKT720951 TUP720944:TUP720951 UEL720944:UEL720951 UOH720944:UOH720951 UYD720944:UYD720951 VHZ720944:VHZ720951 VRV720944:VRV720951 WBR720944:WBR720951 WLN720944:WLN720951 WVJ720944:WVJ720951 A786480:A786487 IX786480:IX786487 ST786480:ST786487 ACP786480:ACP786487 AML786480:AML786487 AWH786480:AWH786487 BGD786480:BGD786487 BPZ786480:BPZ786487 BZV786480:BZV786487 CJR786480:CJR786487 CTN786480:CTN786487 DDJ786480:DDJ786487 DNF786480:DNF786487 DXB786480:DXB786487 EGX786480:EGX786487 EQT786480:EQT786487 FAP786480:FAP786487 FKL786480:FKL786487 FUH786480:FUH786487 GED786480:GED786487 GNZ786480:GNZ786487 GXV786480:GXV786487 HHR786480:HHR786487 HRN786480:HRN786487 IBJ786480:IBJ786487 ILF786480:ILF786487 IVB786480:IVB786487 JEX786480:JEX786487 JOT786480:JOT786487 JYP786480:JYP786487 KIL786480:KIL786487 KSH786480:KSH786487 LCD786480:LCD786487 LLZ786480:LLZ786487 LVV786480:LVV786487 MFR786480:MFR786487 MPN786480:MPN786487 MZJ786480:MZJ786487 NJF786480:NJF786487 NTB786480:NTB786487 OCX786480:OCX786487 OMT786480:OMT786487 OWP786480:OWP786487 PGL786480:PGL786487 PQH786480:PQH786487 QAD786480:QAD786487 QJZ786480:QJZ786487 QTV786480:QTV786487 RDR786480:RDR786487 RNN786480:RNN786487 RXJ786480:RXJ786487 SHF786480:SHF786487 SRB786480:SRB786487 TAX786480:TAX786487 TKT786480:TKT786487 TUP786480:TUP786487 UEL786480:UEL786487 UOH786480:UOH786487 UYD786480:UYD786487 VHZ786480:VHZ786487 VRV786480:VRV786487 WBR786480:WBR786487 WLN786480:WLN786487 WVJ786480:WVJ786487 A852016:A852023 IX852016:IX852023 ST852016:ST852023 ACP852016:ACP852023 AML852016:AML852023 AWH852016:AWH852023 BGD852016:BGD852023 BPZ852016:BPZ852023 BZV852016:BZV852023 CJR852016:CJR852023 CTN852016:CTN852023 DDJ852016:DDJ852023 DNF852016:DNF852023 DXB852016:DXB852023 EGX852016:EGX852023 EQT852016:EQT852023 FAP852016:FAP852023 FKL852016:FKL852023 FUH852016:FUH852023 GED852016:GED852023 GNZ852016:GNZ852023 GXV852016:GXV852023 HHR852016:HHR852023 HRN852016:HRN852023 IBJ852016:IBJ852023 ILF852016:ILF852023 IVB852016:IVB852023 JEX852016:JEX852023 JOT852016:JOT852023 JYP852016:JYP852023 KIL852016:KIL852023 KSH852016:KSH852023 LCD852016:LCD852023 LLZ852016:LLZ852023 LVV852016:LVV852023 MFR852016:MFR852023 MPN852016:MPN852023 MZJ852016:MZJ852023 NJF852016:NJF852023 NTB852016:NTB852023 OCX852016:OCX852023 OMT852016:OMT852023 OWP852016:OWP852023 PGL852016:PGL852023 PQH852016:PQH852023 QAD852016:QAD852023 QJZ852016:QJZ852023 QTV852016:QTV852023 RDR852016:RDR852023 RNN852016:RNN852023 RXJ852016:RXJ852023 SHF852016:SHF852023 SRB852016:SRB852023 TAX852016:TAX852023 TKT852016:TKT852023 TUP852016:TUP852023 UEL852016:UEL852023 UOH852016:UOH852023 UYD852016:UYD852023 VHZ852016:VHZ852023 VRV852016:VRV852023 WBR852016:WBR852023 WLN852016:WLN852023 WVJ852016:WVJ852023 A917552:A917559 IX917552:IX917559 ST917552:ST917559 ACP917552:ACP917559 AML917552:AML917559 AWH917552:AWH917559 BGD917552:BGD917559 BPZ917552:BPZ917559 BZV917552:BZV917559 CJR917552:CJR917559 CTN917552:CTN917559 DDJ917552:DDJ917559 DNF917552:DNF917559 DXB917552:DXB917559 EGX917552:EGX917559 EQT917552:EQT917559 FAP917552:FAP917559 FKL917552:FKL917559 FUH917552:FUH917559 GED917552:GED917559 GNZ917552:GNZ917559 GXV917552:GXV917559 HHR917552:HHR917559 HRN917552:HRN917559 IBJ917552:IBJ917559 ILF917552:ILF917559 IVB917552:IVB917559 JEX917552:JEX917559 JOT917552:JOT917559 JYP917552:JYP917559 KIL917552:KIL917559 KSH917552:KSH917559 LCD917552:LCD917559 LLZ917552:LLZ917559 LVV917552:LVV917559 MFR917552:MFR917559 MPN917552:MPN917559 MZJ917552:MZJ917559 NJF917552:NJF917559 NTB917552:NTB917559 OCX917552:OCX917559 OMT917552:OMT917559 OWP917552:OWP917559 PGL917552:PGL917559 PQH917552:PQH917559 QAD917552:QAD917559 QJZ917552:QJZ917559 QTV917552:QTV917559 RDR917552:RDR917559 RNN917552:RNN917559 RXJ917552:RXJ917559 SHF917552:SHF917559 SRB917552:SRB917559 TAX917552:TAX917559 TKT917552:TKT917559 TUP917552:TUP917559 UEL917552:UEL917559 UOH917552:UOH917559 UYD917552:UYD917559 VHZ917552:VHZ917559 VRV917552:VRV917559 WBR917552:WBR917559 WLN917552:WLN917559 WVJ917552:WVJ917559 A983088:A983095 IX983088:IX983095 ST983088:ST983095 ACP983088:ACP983095 AML983088:AML983095 AWH983088:AWH983095 BGD983088:BGD983095 BPZ983088:BPZ983095 BZV983088:BZV983095 CJR983088:CJR983095 CTN983088:CTN983095 DDJ983088:DDJ983095 DNF983088:DNF983095 DXB983088:DXB983095 EGX983088:EGX983095 EQT983088:EQT983095 FAP983088:FAP983095 FKL983088:FKL983095 FUH983088:FUH983095 GED983088:GED983095 GNZ983088:GNZ983095 GXV983088:GXV983095 HHR983088:HHR983095 HRN983088:HRN983095 IBJ983088:IBJ983095 ILF983088:ILF983095 IVB983088:IVB983095 JEX983088:JEX983095 JOT983088:JOT983095 JYP983088:JYP983095 KIL983088:KIL983095 KSH983088:KSH983095 LCD983088:LCD983095 LLZ983088:LLZ983095 LVV983088:LVV983095 MFR983088:MFR983095 MPN983088:MPN983095 MZJ983088:MZJ983095 NJF983088:NJF983095 NTB983088:NTB983095 OCX983088:OCX983095 OMT983088:OMT983095 OWP983088:OWP983095 PGL983088:PGL983095 PQH983088:PQH983095 QAD983088:QAD983095 QJZ983088:QJZ983095 QTV983088:QTV983095 RDR983088:RDR983095 RNN983088:RNN983095 RXJ983088:RXJ983095 SHF983088:SHF983095 SRB983088:SRB983095 TAX983088:TAX983095 TKT983088:TKT983095 TUP983088:TUP983095 UEL983088:UEL983095 UOH983088:UOH983095 UYD983088:UYD983095 VHZ983088:VHZ983095 VRV983088:VRV983095 WBR983088:WBR983095 WLN983088:WLN983095 A48" xr:uid="{00000000-0002-0000-0B00-000001000000}">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B00-000002000000}">
          <x14:formula1>
            <xm:f>Foglio1!$B$2:$B$10</xm:f>
          </x14:formula1>
          <xm:sqref>B49:B55</xm:sqref>
        </x14:dataValidation>
        <x14:dataValidation type="list" allowBlank="1" showInputMessage="1" showErrorMessage="1" xr:uid="{00000000-0002-0000-0B00-000003000000}">
          <x14:formula1>
            <xm:f>Foglio1!$A$2:$A$10</xm:f>
          </x14:formula1>
          <xm:sqref>A49:A55</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61"/>
  <sheetViews>
    <sheetView topLeftCell="A37" workbookViewId="0">
      <selection activeCell="A37" sqref="A1:XFD1048576"/>
    </sheetView>
  </sheetViews>
  <sheetFormatPr defaultRowHeight="12.75" x14ac:dyDescent="0.25"/>
  <cols>
    <col min="1" max="1" width="48.5703125" style="83" customWidth="1"/>
    <col min="2" max="2" width="52.5703125" style="83" customWidth="1"/>
    <col min="3" max="4" width="10.140625" style="83" customWidth="1"/>
    <col min="5" max="5" width="10.28515625" style="83" hidden="1" customWidth="1"/>
    <col min="6" max="6" width="9.28515625" style="83" customWidth="1"/>
    <col min="7" max="11" width="16" style="83" customWidth="1"/>
    <col min="12" max="257" width="9.140625" style="83"/>
    <col min="258" max="258" width="42.42578125" style="83" customWidth="1"/>
    <col min="259" max="259" width="46.42578125" style="83" customWidth="1"/>
    <col min="260" max="260" width="10.140625" style="83" customWidth="1"/>
    <col min="261" max="261" width="8.85546875" style="83" customWidth="1"/>
    <col min="262" max="262" width="9.28515625" style="83" customWidth="1"/>
    <col min="263" max="267" width="16" style="83" customWidth="1"/>
    <col min="268" max="513" width="9.140625" style="83"/>
    <col min="514" max="514" width="42.42578125" style="83" customWidth="1"/>
    <col min="515" max="515" width="46.42578125" style="83" customWidth="1"/>
    <col min="516" max="516" width="10.140625" style="83" customWidth="1"/>
    <col min="517" max="517" width="8.85546875" style="83" customWidth="1"/>
    <col min="518" max="518" width="9.28515625" style="83" customWidth="1"/>
    <col min="519" max="523" width="16" style="83" customWidth="1"/>
    <col min="524" max="769" width="9.140625" style="83"/>
    <col min="770" max="770" width="42.42578125" style="83" customWidth="1"/>
    <col min="771" max="771" width="46.42578125" style="83" customWidth="1"/>
    <col min="772" max="772" width="10.140625" style="83" customWidth="1"/>
    <col min="773" max="773" width="8.85546875" style="83" customWidth="1"/>
    <col min="774" max="774" width="9.28515625" style="83" customWidth="1"/>
    <col min="775" max="779" width="16" style="83" customWidth="1"/>
    <col min="780" max="1025" width="9.140625" style="83"/>
    <col min="1026" max="1026" width="42.42578125" style="83" customWidth="1"/>
    <col min="1027" max="1027" width="46.42578125" style="83" customWidth="1"/>
    <col min="1028" max="1028" width="10.140625" style="83" customWidth="1"/>
    <col min="1029" max="1029" width="8.85546875" style="83" customWidth="1"/>
    <col min="1030" max="1030" width="9.28515625" style="83" customWidth="1"/>
    <col min="1031" max="1035" width="16" style="83" customWidth="1"/>
    <col min="1036" max="1281" width="9.140625" style="83"/>
    <col min="1282" max="1282" width="42.42578125" style="83" customWidth="1"/>
    <col min="1283" max="1283" width="46.42578125" style="83" customWidth="1"/>
    <col min="1284" max="1284" width="10.140625" style="83" customWidth="1"/>
    <col min="1285" max="1285" width="8.85546875" style="83" customWidth="1"/>
    <col min="1286" max="1286" width="9.28515625" style="83" customWidth="1"/>
    <col min="1287" max="1291" width="16" style="83" customWidth="1"/>
    <col min="1292" max="1537" width="9.140625" style="83"/>
    <col min="1538" max="1538" width="42.42578125" style="83" customWidth="1"/>
    <col min="1539" max="1539" width="46.42578125" style="83" customWidth="1"/>
    <col min="1540" max="1540" width="10.140625" style="83" customWidth="1"/>
    <col min="1541" max="1541" width="8.85546875" style="83" customWidth="1"/>
    <col min="1542" max="1542" width="9.28515625" style="83" customWidth="1"/>
    <col min="1543" max="1547" width="16" style="83" customWidth="1"/>
    <col min="1548" max="1793" width="9.140625" style="83"/>
    <col min="1794" max="1794" width="42.42578125" style="83" customWidth="1"/>
    <col min="1795" max="1795" width="46.42578125" style="83" customWidth="1"/>
    <col min="1796" max="1796" width="10.140625" style="83" customWidth="1"/>
    <col min="1797" max="1797" width="8.85546875" style="83" customWidth="1"/>
    <col min="1798" max="1798" width="9.28515625" style="83" customWidth="1"/>
    <col min="1799" max="1803" width="16" style="83" customWidth="1"/>
    <col min="1804" max="2049" width="9.140625" style="83"/>
    <col min="2050" max="2050" width="42.42578125" style="83" customWidth="1"/>
    <col min="2051" max="2051" width="46.42578125" style="83" customWidth="1"/>
    <col min="2052" max="2052" width="10.140625" style="83" customWidth="1"/>
    <col min="2053" max="2053" width="8.85546875" style="83" customWidth="1"/>
    <col min="2054" max="2054" width="9.28515625" style="83" customWidth="1"/>
    <col min="2055" max="2059" width="16" style="83" customWidth="1"/>
    <col min="2060" max="2305" width="9.140625" style="83"/>
    <col min="2306" max="2306" width="42.42578125" style="83" customWidth="1"/>
    <col min="2307" max="2307" width="46.42578125" style="83" customWidth="1"/>
    <col min="2308" max="2308" width="10.140625" style="83" customWidth="1"/>
    <col min="2309" max="2309" width="8.85546875" style="83" customWidth="1"/>
    <col min="2310" max="2310" width="9.28515625" style="83" customWidth="1"/>
    <col min="2311" max="2315" width="16" style="83" customWidth="1"/>
    <col min="2316" max="2561" width="9.140625" style="83"/>
    <col min="2562" max="2562" width="42.42578125" style="83" customWidth="1"/>
    <col min="2563" max="2563" width="46.42578125" style="83" customWidth="1"/>
    <col min="2564" max="2564" width="10.140625" style="83" customWidth="1"/>
    <col min="2565" max="2565" width="8.85546875" style="83" customWidth="1"/>
    <col min="2566" max="2566" width="9.28515625" style="83" customWidth="1"/>
    <col min="2567" max="2571" width="16" style="83" customWidth="1"/>
    <col min="2572" max="2817" width="9.140625" style="83"/>
    <col min="2818" max="2818" width="42.42578125" style="83" customWidth="1"/>
    <col min="2819" max="2819" width="46.42578125" style="83" customWidth="1"/>
    <col min="2820" max="2820" width="10.140625" style="83" customWidth="1"/>
    <col min="2821" max="2821" width="8.85546875" style="83" customWidth="1"/>
    <col min="2822" max="2822" width="9.28515625" style="83" customWidth="1"/>
    <col min="2823" max="2827" width="16" style="83" customWidth="1"/>
    <col min="2828" max="3073" width="9.140625" style="83"/>
    <col min="3074" max="3074" width="42.42578125" style="83" customWidth="1"/>
    <col min="3075" max="3075" width="46.42578125" style="83" customWidth="1"/>
    <col min="3076" max="3076" width="10.140625" style="83" customWidth="1"/>
    <col min="3077" max="3077" width="8.85546875" style="83" customWidth="1"/>
    <col min="3078" max="3078" width="9.28515625" style="83" customWidth="1"/>
    <col min="3079" max="3083" width="16" style="83" customWidth="1"/>
    <col min="3084" max="3329" width="9.140625" style="83"/>
    <col min="3330" max="3330" width="42.42578125" style="83" customWidth="1"/>
    <col min="3331" max="3331" width="46.42578125" style="83" customWidth="1"/>
    <col min="3332" max="3332" width="10.140625" style="83" customWidth="1"/>
    <col min="3333" max="3333" width="8.85546875" style="83" customWidth="1"/>
    <col min="3334" max="3334" width="9.28515625" style="83" customWidth="1"/>
    <col min="3335" max="3339" width="16" style="83" customWidth="1"/>
    <col min="3340" max="3585" width="9.140625" style="83"/>
    <col min="3586" max="3586" width="42.42578125" style="83" customWidth="1"/>
    <col min="3587" max="3587" width="46.42578125" style="83" customWidth="1"/>
    <col min="3588" max="3588" width="10.140625" style="83" customWidth="1"/>
    <col min="3589" max="3589" width="8.85546875" style="83" customWidth="1"/>
    <col min="3590" max="3590" width="9.28515625" style="83" customWidth="1"/>
    <col min="3591" max="3595" width="16" style="83" customWidth="1"/>
    <col min="3596" max="3841" width="9.140625" style="83"/>
    <col min="3842" max="3842" width="42.42578125" style="83" customWidth="1"/>
    <col min="3843" max="3843" width="46.42578125" style="83" customWidth="1"/>
    <col min="3844" max="3844" width="10.140625" style="83" customWidth="1"/>
    <col min="3845" max="3845" width="8.85546875" style="83" customWidth="1"/>
    <col min="3846" max="3846" width="9.28515625" style="83" customWidth="1"/>
    <col min="3847" max="3851" width="16" style="83" customWidth="1"/>
    <col min="3852" max="4097" width="9.140625" style="83"/>
    <col min="4098" max="4098" width="42.42578125" style="83" customWidth="1"/>
    <col min="4099" max="4099" width="46.42578125" style="83" customWidth="1"/>
    <col min="4100" max="4100" width="10.140625" style="83" customWidth="1"/>
    <col min="4101" max="4101" width="8.85546875" style="83" customWidth="1"/>
    <col min="4102" max="4102" width="9.28515625" style="83" customWidth="1"/>
    <col min="4103" max="4107" width="16" style="83" customWidth="1"/>
    <col min="4108" max="4353" width="9.140625" style="83"/>
    <col min="4354" max="4354" width="42.42578125" style="83" customWidth="1"/>
    <col min="4355" max="4355" width="46.42578125" style="83" customWidth="1"/>
    <col min="4356" max="4356" width="10.140625" style="83" customWidth="1"/>
    <col min="4357" max="4357" width="8.85546875" style="83" customWidth="1"/>
    <col min="4358" max="4358" width="9.28515625" style="83" customWidth="1"/>
    <col min="4359" max="4363" width="16" style="83" customWidth="1"/>
    <col min="4364" max="4609" width="9.140625" style="83"/>
    <col min="4610" max="4610" width="42.42578125" style="83" customWidth="1"/>
    <col min="4611" max="4611" width="46.42578125" style="83" customWidth="1"/>
    <col min="4612" max="4612" width="10.140625" style="83" customWidth="1"/>
    <col min="4613" max="4613" width="8.85546875" style="83" customWidth="1"/>
    <col min="4614" max="4614" width="9.28515625" style="83" customWidth="1"/>
    <col min="4615" max="4619" width="16" style="83" customWidth="1"/>
    <col min="4620" max="4865" width="9.140625" style="83"/>
    <col min="4866" max="4866" width="42.42578125" style="83" customWidth="1"/>
    <col min="4867" max="4867" width="46.42578125" style="83" customWidth="1"/>
    <col min="4868" max="4868" width="10.140625" style="83" customWidth="1"/>
    <col min="4869" max="4869" width="8.85546875" style="83" customWidth="1"/>
    <col min="4870" max="4870" width="9.28515625" style="83" customWidth="1"/>
    <col min="4871" max="4875" width="16" style="83" customWidth="1"/>
    <col min="4876" max="5121" width="9.140625" style="83"/>
    <col min="5122" max="5122" width="42.42578125" style="83" customWidth="1"/>
    <col min="5123" max="5123" width="46.42578125" style="83" customWidth="1"/>
    <col min="5124" max="5124" width="10.140625" style="83" customWidth="1"/>
    <col min="5125" max="5125" width="8.85546875" style="83" customWidth="1"/>
    <col min="5126" max="5126" width="9.28515625" style="83" customWidth="1"/>
    <col min="5127" max="5131" width="16" style="83" customWidth="1"/>
    <col min="5132" max="5377" width="9.140625" style="83"/>
    <col min="5378" max="5378" width="42.42578125" style="83" customWidth="1"/>
    <col min="5379" max="5379" width="46.42578125" style="83" customWidth="1"/>
    <col min="5380" max="5380" width="10.140625" style="83" customWidth="1"/>
    <col min="5381" max="5381" width="8.85546875" style="83" customWidth="1"/>
    <col min="5382" max="5382" width="9.28515625" style="83" customWidth="1"/>
    <col min="5383" max="5387" width="16" style="83" customWidth="1"/>
    <col min="5388" max="5633" width="9.140625" style="83"/>
    <col min="5634" max="5634" width="42.42578125" style="83" customWidth="1"/>
    <col min="5635" max="5635" width="46.42578125" style="83" customWidth="1"/>
    <col min="5636" max="5636" width="10.140625" style="83" customWidth="1"/>
    <col min="5637" max="5637" width="8.85546875" style="83" customWidth="1"/>
    <col min="5638" max="5638" width="9.28515625" style="83" customWidth="1"/>
    <col min="5639" max="5643" width="16" style="83" customWidth="1"/>
    <col min="5644" max="5889" width="9.140625" style="83"/>
    <col min="5890" max="5890" width="42.42578125" style="83" customWidth="1"/>
    <col min="5891" max="5891" width="46.42578125" style="83" customWidth="1"/>
    <col min="5892" max="5892" width="10.140625" style="83" customWidth="1"/>
    <col min="5893" max="5893" width="8.85546875" style="83" customWidth="1"/>
    <col min="5894" max="5894" width="9.28515625" style="83" customWidth="1"/>
    <col min="5895" max="5899" width="16" style="83" customWidth="1"/>
    <col min="5900" max="6145" width="9.140625" style="83"/>
    <col min="6146" max="6146" width="42.42578125" style="83" customWidth="1"/>
    <col min="6147" max="6147" width="46.42578125" style="83" customWidth="1"/>
    <col min="6148" max="6148" width="10.140625" style="83" customWidth="1"/>
    <col min="6149" max="6149" width="8.85546875" style="83" customWidth="1"/>
    <col min="6150" max="6150" width="9.28515625" style="83" customWidth="1"/>
    <col min="6151" max="6155" width="16" style="83" customWidth="1"/>
    <col min="6156" max="6401" width="9.140625" style="83"/>
    <col min="6402" max="6402" width="42.42578125" style="83" customWidth="1"/>
    <col min="6403" max="6403" width="46.42578125" style="83" customWidth="1"/>
    <col min="6404" max="6404" width="10.140625" style="83" customWidth="1"/>
    <col min="6405" max="6405" width="8.85546875" style="83" customWidth="1"/>
    <col min="6406" max="6406" width="9.28515625" style="83" customWidth="1"/>
    <col min="6407" max="6411" width="16" style="83" customWidth="1"/>
    <col min="6412" max="6657" width="9.140625" style="83"/>
    <col min="6658" max="6658" width="42.42578125" style="83" customWidth="1"/>
    <col min="6659" max="6659" width="46.42578125" style="83" customWidth="1"/>
    <col min="6660" max="6660" width="10.140625" style="83" customWidth="1"/>
    <col min="6661" max="6661" width="8.85546875" style="83" customWidth="1"/>
    <col min="6662" max="6662" width="9.28515625" style="83" customWidth="1"/>
    <col min="6663" max="6667" width="16" style="83" customWidth="1"/>
    <col min="6668" max="6913" width="9.140625" style="83"/>
    <col min="6914" max="6914" width="42.42578125" style="83" customWidth="1"/>
    <col min="6915" max="6915" width="46.42578125" style="83" customWidth="1"/>
    <col min="6916" max="6916" width="10.140625" style="83" customWidth="1"/>
    <col min="6917" max="6917" width="8.85546875" style="83" customWidth="1"/>
    <col min="6918" max="6918" width="9.28515625" style="83" customWidth="1"/>
    <col min="6919" max="6923" width="16" style="83" customWidth="1"/>
    <col min="6924" max="7169" width="9.140625" style="83"/>
    <col min="7170" max="7170" width="42.42578125" style="83" customWidth="1"/>
    <col min="7171" max="7171" width="46.42578125" style="83" customWidth="1"/>
    <col min="7172" max="7172" width="10.140625" style="83" customWidth="1"/>
    <col min="7173" max="7173" width="8.85546875" style="83" customWidth="1"/>
    <col min="7174" max="7174" width="9.28515625" style="83" customWidth="1"/>
    <col min="7175" max="7179" width="16" style="83" customWidth="1"/>
    <col min="7180" max="7425" width="9.140625" style="83"/>
    <col min="7426" max="7426" width="42.42578125" style="83" customWidth="1"/>
    <col min="7427" max="7427" width="46.42578125" style="83" customWidth="1"/>
    <col min="7428" max="7428" width="10.140625" style="83" customWidth="1"/>
    <col min="7429" max="7429" width="8.85546875" style="83" customWidth="1"/>
    <col min="7430" max="7430" width="9.28515625" style="83" customWidth="1"/>
    <col min="7431" max="7435" width="16" style="83" customWidth="1"/>
    <col min="7436" max="7681" width="9.140625" style="83"/>
    <col min="7682" max="7682" width="42.42578125" style="83" customWidth="1"/>
    <col min="7683" max="7683" width="46.42578125" style="83" customWidth="1"/>
    <col min="7684" max="7684" width="10.140625" style="83" customWidth="1"/>
    <col min="7685" max="7685" width="8.85546875" style="83" customWidth="1"/>
    <col min="7686" max="7686" width="9.28515625" style="83" customWidth="1"/>
    <col min="7687" max="7691" width="16" style="83" customWidth="1"/>
    <col min="7692" max="7937" width="9.140625" style="83"/>
    <col min="7938" max="7938" width="42.42578125" style="83" customWidth="1"/>
    <col min="7939" max="7939" width="46.42578125" style="83" customWidth="1"/>
    <col min="7940" max="7940" width="10.140625" style="83" customWidth="1"/>
    <col min="7941" max="7941" width="8.85546875" style="83" customWidth="1"/>
    <col min="7942" max="7942" width="9.28515625" style="83" customWidth="1"/>
    <col min="7943" max="7947" width="16" style="83" customWidth="1"/>
    <col min="7948" max="8193" width="9.140625" style="83"/>
    <col min="8194" max="8194" width="42.42578125" style="83" customWidth="1"/>
    <col min="8195" max="8195" width="46.42578125" style="83" customWidth="1"/>
    <col min="8196" max="8196" width="10.140625" style="83" customWidth="1"/>
    <col min="8197" max="8197" width="8.85546875" style="83" customWidth="1"/>
    <col min="8198" max="8198" width="9.28515625" style="83" customWidth="1"/>
    <col min="8199" max="8203" width="16" style="83" customWidth="1"/>
    <col min="8204" max="8449" width="9.140625" style="83"/>
    <col min="8450" max="8450" width="42.42578125" style="83" customWidth="1"/>
    <col min="8451" max="8451" width="46.42578125" style="83" customWidth="1"/>
    <col min="8452" max="8452" width="10.140625" style="83" customWidth="1"/>
    <col min="8453" max="8453" width="8.85546875" style="83" customWidth="1"/>
    <col min="8454" max="8454" width="9.28515625" style="83" customWidth="1"/>
    <col min="8455" max="8459" width="16" style="83" customWidth="1"/>
    <col min="8460" max="8705" width="9.140625" style="83"/>
    <col min="8706" max="8706" width="42.42578125" style="83" customWidth="1"/>
    <col min="8707" max="8707" width="46.42578125" style="83" customWidth="1"/>
    <col min="8708" max="8708" width="10.140625" style="83" customWidth="1"/>
    <col min="8709" max="8709" width="8.85546875" style="83" customWidth="1"/>
    <col min="8710" max="8710" width="9.28515625" style="83" customWidth="1"/>
    <col min="8711" max="8715" width="16" style="83" customWidth="1"/>
    <col min="8716" max="8961" width="9.140625" style="83"/>
    <col min="8962" max="8962" width="42.42578125" style="83" customWidth="1"/>
    <col min="8963" max="8963" width="46.42578125" style="83" customWidth="1"/>
    <col min="8964" max="8964" width="10.140625" style="83" customWidth="1"/>
    <col min="8965" max="8965" width="8.85546875" style="83" customWidth="1"/>
    <col min="8966" max="8966" width="9.28515625" style="83" customWidth="1"/>
    <col min="8967" max="8971" width="16" style="83" customWidth="1"/>
    <col min="8972" max="9217" width="9.140625" style="83"/>
    <col min="9218" max="9218" width="42.42578125" style="83" customWidth="1"/>
    <col min="9219" max="9219" width="46.42578125" style="83" customWidth="1"/>
    <col min="9220" max="9220" width="10.140625" style="83" customWidth="1"/>
    <col min="9221" max="9221" width="8.85546875" style="83" customWidth="1"/>
    <col min="9222" max="9222" width="9.28515625" style="83" customWidth="1"/>
    <col min="9223" max="9227" width="16" style="83" customWidth="1"/>
    <col min="9228" max="9473" width="9.140625" style="83"/>
    <col min="9474" max="9474" width="42.42578125" style="83" customWidth="1"/>
    <col min="9475" max="9475" width="46.42578125" style="83" customWidth="1"/>
    <col min="9476" max="9476" width="10.140625" style="83" customWidth="1"/>
    <col min="9477" max="9477" width="8.85546875" style="83" customWidth="1"/>
    <col min="9478" max="9478" width="9.28515625" style="83" customWidth="1"/>
    <col min="9479" max="9483" width="16" style="83" customWidth="1"/>
    <col min="9484" max="9729" width="9.140625" style="83"/>
    <col min="9730" max="9730" width="42.42578125" style="83" customWidth="1"/>
    <col min="9731" max="9731" width="46.42578125" style="83" customWidth="1"/>
    <col min="9732" max="9732" width="10.140625" style="83" customWidth="1"/>
    <col min="9733" max="9733" width="8.85546875" style="83" customWidth="1"/>
    <col min="9734" max="9734" width="9.28515625" style="83" customWidth="1"/>
    <col min="9735" max="9739" width="16" style="83" customWidth="1"/>
    <col min="9740" max="9985" width="9.140625" style="83"/>
    <col min="9986" max="9986" width="42.42578125" style="83" customWidth="1"/>
    <col min="9987" max="9987" width="46.42578125" style="83" customWidth="1"/>
    <col min="9988" max="9988" width="10.140625" style="83" customWidth="1"/>
    <col min="9989" max="9989" width="8.85546875" style="83" customWidth="1"/>
    <col min="9990" max="9990" width="9.28515625" style="83" customWidth="1"/>
    <col min="9991" max="9995" width="16" style="83" customWidth="1"/>
    <col min="9996" max="10241" width="9.140625" style="83"/>
    <col min="10242" max="10242" width="42.42578125" style="83" customWidth="1"/>
    <col min="10243" max="10243" width="46.42578125" style="83" customWidth="1"/>
    <col min="10244" max="10244" width="10.140625" style="83" customWidth="1"/>
    <col min="10245" max="10245" width="8.85546875" style="83" customWidth="1"/>
    <col min="10246" max="10246" width="9.28515625" style="83" customWidth="1"/>
    <col min="10247" max="10251" width="16" style="83" customWidth="1"/>
    <col min="10252" max="10497" width="9.140625" style="83"/>
    <col min="10498" max="10498" width="42.42578125" style="83" customWidth="1"/>
    <col min="10499" max="10499" width="46.42578125" style="83" customWidth="1"/>
    <col min="10500" max="10500" width="10.140625" style="83" customWidth="1"/>
    <col min="10501" max="10501" width="8.85546875" style="83" customWidth="1"/>
    <col min="10502" max="10502" width="9.28515625" style="83" customWidth="1"/>
    <col min="10503" max="10507" width="16" style="83" customWidth="1"/>
    <col min="10508" max="10753" width="9.140625" style="83"/>
    <col min="10754" max="10754" width="42.42578125" style="83" customWidth="1"/>
    <col min="10755" max="10755" width="46.42578125" style="83" customWidth="1"/>
    <col min="10756" max="10756" width="10.140625" style="83" customWidth="1"/>
    <col min="10757" max="10757" width="8.85546875" style="83" customWidth="1"/>
    <col min="10758" max="10758" width="9.28515625" style="83" customWidth="1"/>
    <col min="10759" max="10763" width="16" style="83" customWidth="1"/>
    <col min="10764" max="11009" width="9.140625" style="83"/>
    <col min="11010" max="11010" width="42.42578125" style="83" customWidth="1"/>
    <col min="11011" max="11011" width="46.42578125" style="83" customWidth="1"/>
    <col min="11012" max="11012" width="10.140625" style="83" customWidth="1"/>
    <col min="11013" max="11013" width="8.85546875" style="83" customWidth="1"/>
    <col min="11014" max="11014" width="9.28515625" style="83" customWidth="1"/>
    <col min="11015" max="11019" width="16" style="83" customWidth="1"/>
    <col min="11020" max="11265" width="9.140625" style="83"/>
    <col min="11266" max="11266" width="42.42578125" style="83" customWidth="1"/>
    <col min="11267" max="11267" width="46.42578125" style="83" customWidth="1"/>
    <col min="11268" max="11268" width="10.140625" style="83" customWidth="1"/>
    <col min="11269" max="11269" width="8.85546875" style="83" customWidth="1"/>
    <col min="11270" max="11270" width="9.28515625" style="83" customWidth="1"/>
    <col min="11271" max="11275" width="16" style="83" customWidth="1"/>
    <col min="11276" max="11521" width="9.140625" style="83"/>
    <col min="11522" max="11522" width="42.42578125" style="83" customWidth="1"/>
    <col min="11523" max="11523" width="46.42578125" style="83" customWidth="1"/>
    <col min="11524" max="11524" width="10.140625" style="83" customWidth="1"/>
    <col min="11525" max="11525" width="8.85546875" style="83" customWidth="1"/>
    <col min="11526" max="11526" width="9.28515625" style="83" customWidth="1"/>
    <col min="11527" max="11531" width="16" style="83" customWidth="1"/>
    <col min="11532" max="11777" width="9.140625" style="83"/>
    <col min="11778" max="11778" width="42.42578125" style="83" customWidth="1"/>
    <col min="11779" max="11779" width="46.42578125" style="83" customWidth="1"/>
    <col min="11780" max="11780" width="10.140625" style="83" customWidth="1"/>
    <col min="11781" max="11781" width="8.85546875" style="83" customWidth="1"/>
    <col min="11782" max="11782" width="9.28515625" style="83" customWidth="1"/>
    <col min="11783" max="11787" width="16" style="83" customWidth="1"/>
    <col min="11788" max="12033" width="9.140625" style="83"/>
    <col min="12034" max="12034" width="42.42578125" style="83" customWidth="1"/>
    <col min="12035" max="12035" width="46.42578125" style="83" customWidth="1"/>
    <col min="12036" max="12036" width="10.140625" style="83" customWidth="1"/>
    <col min="12037" max="12037" width="8.85546875" style="83" customWidth="1"/>
    <col min="12038" max="12038" width="9.28515625" style="83" customWidth="1"/>
    <col min="12039" max="12043" width="16" style="83" customWidth="1"/>
    <col min="12044" max="12289" width="9.140625" style="83"/>
    <col min="12290" max="12290" width="42.42578125" style="83" customWidth="1"/>
    <col min="12291" max="12291" width="46.42578125" style="83" customWidth="1"/>
    <col min="12292" max="12292" width="10.140625" style="83" customWidth="1"/>
    <col min="12293" max="12293" width="8.85546875" style="83" customWidth="1"/>
    <col min="12294" max="12294" width="9.28515625" style="83" customWidth="1"/>
    <col min="12295" max="12299" width="16" style="83" customWidth="1"/>
    <col min="12300" max="12545" width="9.140625" style="83"/>
    <col min="12546" max="12546" width="42.42578125" style="83" customWidth="1"/>
    <col min="12547" max="12547" width="46.42578125" style="83" customWidth="1"/>
    <col min="12548" max="12548" width="10.140625" style="83" customWidth="1"/>
    <col min="12549" max="12549" width="8.85546875" style="83" customWidth="1"/>
    <col min="12550" max="12550" width="9.28515625" style="83" customWidth="1"/>
    <col min="12551" max="12555" width="16" style="83" customWidth="1"/>
    <col min="12556" max="12801" width="9.140625" style="83"/>
    <col min="12802" max="12802" width="42.42578125" style="83" customWidth="1"/>
    <col min="12803" max="12803" width="46.42578125" style="83" customWidth="1"/>
    <col min="12804" max="12804" width="10.140625" style="83" customWidth="1"/>
    <col min="12805" max="12805" width="8.85546875" style="83" customWidth="1"/>
    <col min="12806" max="12806" width="9.28515625" style="83" customWidth="1"/>
    <col min="12807" max="12811" width="16" style="83" customWidth="1"/>
    <col min="12812" max="13057" width="9.140625" style="83"/>
    <col min="13058" max="13058" width="42.42578125" style="83" customWidth="1"/>
    <col min="13059" max="13059" width="46.42578125" style="83" customWidth="1"/>
    <col min="13060" max="13060" width="10.140625" style="83" customWidth="1"/>
    <col min="13061" max="13061" width="8.85546875" style="83" customWidth="1"/>
    <col min="13062" max="13062" width="9.28515625" style="83" customWidth="1"/>
    <col min="13063" max="13067" width="16" style="83" customWidth="1"/>
    <col min="13068" max="13313" width="9.140625" style="83"/>
    <col min="13314" max="13314" width="42.42578125" style="83" customWidth="1"/>
    <col min="13315" max="13315" width="46.42578125" style="83" customWidth="1"/>
    <col min="13316" max="13316" width="10.140625" style="83" customWidth="1"/>
    <col min="13317" max="13317" width="8.85546875" style="83" customWidth="1"/>
    <col min="13318" max="13318" width="9.28515625" style="83" customWidth="1"/>
    <col min="13319" max="13323" width="16" style="83" customWidth="1"/>
    <col min="13324" max="13569" width="9.140625" style="83"/>
    <col min="13570" max="13570" width="42.42578125" style="83" customWidth="1"/>
    <col min="13571" max="13571" width="46.42578125" style="83" customWidth="1"/>
    <col min="13572" max="13572" width="10.140625" style="83" customWidth="1"/>
    <col min="13573" max="13573" width="8.85546875" style="83" customWidth="1"/>
    <col min="13574" max="13574" width="9.28515625" style="83" customWidth="1"/>
    <col min="13575" max="13579" width="16" style="83" customWidth="1"/>
    <col min="13580" max="13825" width="9.140625" style="83"/>
    <col min="13826" max="13826" width="42.42578125" style="83" customWidth="1"/>
    <col min="13827" max="13827" width="46.42578125" style="83" customWidth="1"/>
    <col min="13828" max="13828" width="10.140625" style="83" customWidth="1"/>
    <col min="13829" max="13829" width="8.85546875" style="83" customWidth="1"/>
    <col min="13830" max="13830" width="9.28515625" style="83" customWidth="1"/>
    <col min="13831" max="13835" width="16" style="83" customWidth="1"/>
    <col min="13836" max="14081" width="9.140625" style="83"/>
    <col min="14082" max="14082" width="42.42578125" style="83" customWidth="1"/>
    <col min="14083" max="14083" width="46.42578125" style="83" customWidth="1"/>
    <col min="14084" max="14084" width="10.140625" style="83" customWidth="1"/>
    <col min="14085" max="14085" width="8.85546875" style="83" customWidth="1"/>
    <col min="14086" max="14086" width="9.28515625" style="83" customWidth="1"/>
    <col min="14087" max="14091" width="16" style="83" customWidth="1"/>
    <col min="14092" max="14337" width="9.140625" style="83"/>
    <col min="14338" max="14338" width="42.42578125" style="83" customWidth="1"/>
    <col min="14339" max="14339" width="46.42578125" style="83" customWidth="1"/>
    <col min="14340" max="14340" width="10.140625" style="83" customWidth="1"/>
    <col min="14341" max="14341" width="8.85546875" style="83" customWidth="1"/>
    <col min="14342" max="14342" width="9.28515625" style="83" customWidth="1"/>
    <col min="14343" max="14347" width="16" style="83" customWidth="1"/>
    <col min="14348" max="14593" width="9.140625" style="83"/>
    <col min="14594" max="14594" width="42.42578125" style="83" customWidth="1"/>
    <col min="14595" max="14595" width="46.42578125" style="83" customWidth="1"/>
    <col min="14596" max="14596" width="10.140625" style="83" customWidth="1"/>
    <col min="14597" max="14597" width="8.85546875" style="83" customWidth="1"/>
    <col min="14598" max="14598" width="9.28515625" style="83" customWidth="1"/>
    <col min="14599" max="14603" width="16" style="83" customWidth="1"/>
    <col min="14604" max="14849" width="9.140625" style="83"/>
    <col min="14850" max="14850" width="42.42578125" style="83" customWidth="1"/>
    <col min="14851" max="14851" width="46.42578125" style="83" customWidth="1"/>
    <col min="14852" max="14852" width="10.140625" style="83" customWidth="1"/>
    <col min="14853" max="14853" width="8.85546875" style="83" customWidth="1"/>
    <col min="14854" max="14854" width="9.28515625" style="83" customWidth="1"/>
    <col min="14855" max="14859" width="16" style="83" customWidth="1"/>
    <col min="14860" max="15105" width="9.140625" style="83"/>
    <col min="15106" max="15106" width="42.42578125" style="83" customWidth="1"/>
    <col min="15107" max="15107" width="46.42578125" style="83" customWidth="1"/>
    <col min="15108" max="15108" width="10.140625" style="83" customWidth="1"/>
    <col min="15109" max="15109" width="8.85546875" style="83" customWidth="1"/>
    <col min="15110" max="15110" width="9.28515625" style="83" customWidth="1"/>
    <col min="15111" max="15115" width="16" style="83" customWidth="1"/>
    <col min="15116" max="15361" width="9.140625" style="83"/>
    <col min="15362" max="15362" width="42.42578125" style="83" customWidth="1"/>
    <col min="15363" max="15363" width="46.42578125" style="83" customWidth="1"/>
    <col min="15364" max="15364" width="10.140625" style="83" customWidth="1"/>
    <col min="15365" max="15365" width="8.85546875" style="83" customWidth="1"/>
    <col min="15366" max="15366" width="9.28515625" style="83" customWidth="1"/>
    <col min="15367" max="15371" width="16" style="83" customWidth="1"/>
    <col min="15372" max="15617" width="9.140625" style="83"/>
    <col min="15618" max="15618" width="42.42578125" style="83" customWidth="1"/>
    <col min="15619" max="15619" width="46.42578125" style="83" customWidth="1"/>
    <col min="15620" max="15620" width="10.140625" style="83" customWidth="1"/>
    <col min="15621" max="15621" width="8.85546875" style="83" customWidth="1"/>
    <col min="15622" max="15622" width="9.28515625" style="83" customWidth="1"/>
    <col min="15623" max="15627" width="16" style="83" customWidth="1"/>
    <col min="15628" max="15873" width="9.140625" style="83"/>
    <col min="15874" max="15874" width="42.42578125" style="83" customWidth="1"/>
    <col min="15875" max="15875" width="46.42578125" style="83" customWidth="1"/>
    <col min="15876" max="15876" width="10.140625" style="83" customWidth="1"/>
    <col min="15877" max="15877" width="8.85546875" style="83" customWidth="1"/>
    <col min="15878" max="15878" width="9.28515625" style="83" customWidth="1"/>
    <col min="15879" max="15883" width="16" style="83" customWidth="1"/>
    <col min="15884" max="16129" width="9.140625" style="83"/>
    <col min="16130" max="16130" width="42.42578125" style="83" customWidth="1"/>
    <col min="16131" max="16131" width="46.42578125" style="83" customWidth="1"/>
    <col min="16132" max="16132" width="10.140625" style="83" customWidth="1"/>
    <col min="16133" max="16133" width="8.85546875" style="83" customWidth="1"/>
    <col min="16134" max="16134" width="9.28515625" style="83" customWidth="1"/>
    <col min="16135" max="16139" width="16" style="83" customWidth="1"/>
    <col min="16140" max="16384" width="9.140625" style="83"/>
  </cols>
  <sheetData>
    <row r="1" spans="1:11" s="67" customFormat="1" ht="21.75" customHeight="1" x14ac:dyDescent="0.25">
      <c r="A1" s="525" t="str">
        <f>'Elenco P.I.'!B2</f>
        <v>Comune di Golfo Aranci</v>
      </c>
      <c r="B1" s="526"/>
      <c r="C1" s="526"/>
      <c r="D1" s="526"/>
      <c r="E1" s="526"/>
      <c r="F1" s="526"/>
      <c r="G1" s="526"/>
      <c r="H1" s="526"/>
      <c r="I1" s="526"/>
      <c r="J1" s="526"/>
      <c r="K1" s="527"/>
    </row>
    <row r="2" spans="1:11" s="67" customFormat="1" ht="19.5" customHeight="1" x14ac:dyDescent="0.25">
      <c r="A2" s="68" t="s">
        <v>0</v>
      </c>
      <c r="B2" s="69" t="str">
        <f>'Elenco P.I.'!B7</f>
        <v xml:space="preserve">Area:  </v>
      </c>
      <c r="C2" s="70"/>
      <c r="D2" s="70"/>
      <c r="E2" s="70"/>
      <c r="F2" s="70"/>
      <c r="G2" s="71" t="s">
        <v>224</v>
      </c>
      <c r="H2" s="71" t="s">
        <v>225</v>
      </c>
      <c r="I2" s="70"/>
      <c r="J2" s="71" t="s">
        <v>226</v>
      </c>
      <c r="K2" s="72"/>
    </row>
    <row r="3" spans="1:11" s="67" customFormat="1" ht="19.5" customHeight="1" x14ac:dyDescent="0.25">
      <c r="A3" s="68" t="s">
        <v>227</v>
      </c>
      <c r="B3" s="73"/>
      <c r="C3" s="70"/>
      <c r="D3" s="70"/>
      <c r="E3" s="70"/>
      <c r="F3" s="70"/>
      <c r="G3" s="74"/>
      <c r="H3" s="74"/>
      <c r="I3" s="70"/>
      <c r="J3" s="75">
        <v>2021</v>
      </c>
      <c r="K3" s="72"/>
    </row>
    <row r="4" spans="1:11" s="67" customFormat="1" ht="19.5" customHeight="1" x14ac:dyDescent="0.25">
      <c r="A4" s="68" t="s">
        <v>228</v>
      </c>
      <c r="B4" s="76"/>
      <c r="C4" s="70"/>
      <c r="D4" s="70"/>
      <c r="E4" s="70"/>
      <c r="F4" s="70"/>
      <c r="G4" s="70"/>
      <c r="H4" s="70"/>
      <c r="I4" s="70"/>
      <c r="J4" s="70"/>
      <c r="K4" s="72"/>
    </row>
    <row r="5" spans="1:11" ht="9.75" customHeight="1" x14ac:dyDescent="0.25">
      <c r="A5" s="77"/>
      <c r="B5" s="78"/>
      <c r="C5" s="79"/>
      <c r="D5" s="79"/>
      <c r="E5" s="79"/>
      <c r="F5" s="79"/>
      <c r="G5" s="79"/>
      <c r="H5" s="80"/>
      <c r="I5" s="81"/>
      <c r="J5" s="81"/>
      <c r="K5" s="82"/>
    </row>
    <row r="6" spans="1:11" ht="12.75" customHeight="1" x14ac:dyDescent="0.25">
      <c r="A6" s="528" t="s">
        <v>229</v>
      </c>
      <c r="B6" s="528"/>
      <c r="C6" s="528"/>
      <c r="D6" s="528"/>
      <c r="E6" s="528"/>
      <c r="F6" s="528"/>
      <c r="G6" s="530" t="s">
        <v>230</v>
      </c>
      <c r="H6" s="530"/>
      <c r="I6" s="530"/>
      <c r="J6" s="530"/>
      <c r="K6" s="530"/>
    </row>
    <row r="7" spans="1:11" ht="15.75" customHeight="1" x14ac:dyDescent="0.25">
      <c r="A7" s="529"/>
      <c r="B7" s="529"/>
      <c r="C7" s="529"/>
      <c r="D7" s="529"/>
      <c r="E7" s="529"/>
      <c r="F7" s="529"/>
      <c r="G7" s="373">
        <v>1</v>
      </c>
      <c r="H7" s="373">
        <v>2</v>
      </c>
      <c r="I7" s="373">
        <v>3</v>
      </c>
      <c r="J7" s="373">
        <v>4</v>
      </c>
      <c r="K7" s="373">
        <v>5</v>
      </c>
    </row>
    <row r="8" spans="1:11" ht="15.75" customHeight="1" x14ac:dyDescent="0.25">
      <c r="A8" s="529"/>
      <c r="B8" s="529"/>
      <c r="C8" s="529"/>
      <c r="D8" s="529"/>
      <c r="E8" s="529"/>
      <c r="F8" s="529"/>
      <c r="G8" s="84" t="s">
        <v>231</v>
      </c>
      <c r="H8" s="84" t="s">
        <v>232</v>
      </c>
      <c r="I8" s="85" t="s">
        <v>233</v>
      </c>
      <c r="J8" s="85" t="s">
        <v>234</v>
      </c>
      <c r="K8" s="85" t="s">
        <v>235</v>
      </c>
    </row>
    <row r="9" spans="1:11" ht="4.5" customHeight="1" x14ac:dyDescent="0.25">
      <c r="A9" s="531"/>
      <c r="B9" s="531"/>
      <c r="C9" s="531"/>
      <c r="D9" s="531"/>
      <c r="E9" s="531"/>
      <c r="F9" s="531"/>
      <c r="G9" s="531"/>
      <c r="H9" s="531"/>
      <c r="I9" s="531"/>
      <c r="J9" s="531"/>
      <c r="K9" s="531"/>
    </row>
    <row r="10" spans="1:11" ht="32.25" customHeight="1" x14ac:dyDescent="0.25">
      <c r="A10" s="86" t="s">
        <v>236</v>
      </c>
      <c r="B10" s="86" t="s">
        <v>237</v>
      </c>
      <c r="C10" s="87" t="s">
        <v>238</v>
      </c>
      <c r="D10" s="87" t="s">
        <v>523</v>
      </c>
      <c r="E10" s="87" t="s">
        <v>239</v>
      </c>
      <c r="F10" s="87" t="s">
        <v>240</v>
      </c>
      <c r="G10" s="87" t="s">
        <v>241</v>
      </c>
      <c r="H10" s="87" t="s">
        <v>57</v>
      </c>
      <c r="I10" s="87" t="s">
        <v>242</v>
      </c>
      <c r="J10" s="87" t="s">
        <v>243</v>
      </c>
      <c r="K10" s="87" t="s">
        <v>244</v>
      </c>
    </row>
    <row r="11" spans="1:11" ht="57.75" customHeight="1" x14ac:dyDescent="0.25">
      <c r="A11" s="88" t="str">
        <f>'Resp. 1'!B16</f>
        <v xml:space="preserve">Prevenzione della Corruzione e della Trasparenza –  Revisione struttura del PTPCT. </v>
      </c>
      <c r="B11" s="89"/>
      <c r="C11" s="90">
        <v>20</v>
      </c>
      <c r="D11" s="355">
        <f>(C11/C$21)*60</f>
        <v>15</v>
      </c>
      <c r="E11" s="91">
        <f t="shared" ref="E11:E20" si="0">F11/100</f>
        <v>1</v>
      </c>
      <c r="F11" s="92">
        <v>100</v>
      </c>
      <c r="G11" s="93" t="str">
        <f>IF(F11&lt;=20,"X","")</f>
        <v/>
      </c>
      <c r="H11" s="93" t="str">
        <f>IF(AND(F11&gt;20,F11&lt;=50),"X","")</f>
        <v/>
      </c>
      <c r="I11" s="93" t="str">
        <f>IF(AND(F11&gt;50,F11&lt;=70),"X","")</f>
        <v/>
      </c>
      <c r="J11" s="93" t="str">
        <f>IF(AND(F11&gt;70,F11&lt;=90),"X","")</f>
        <v/>
      </c>
      <c r="K11" s="93" t="str">
        <f>IF(AND(F11&gt;90,F11&lt;=100),"X","")</f>
        <v>X</v>
      </c>
    </row>
    <row r="12" spans="1:11" ht="105" customHeight="1" x14ac:dyDescent="0.25">
      <c r="A12" s="88"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2" s="95"/>
      <c r="C12" s="90"/>
      <c r="D12" s="355">
        <f t="shared" ref="D12:D20" si="1">(C12/C$21)*60</f>
        <v>0</v>
      </c>
      <c r="E12" s="91">
        <f t="shared" si="0"/>
        <v>0</v>
      </c>
      <c r="F12" s="92"/>
      <c r="G12" s="93" t="str">
        <f t="shared" ref="G12:G20" si="2">IF(F12&lt;=20,"X","")</f>
        <v>X</v>
      </c>
      <c r="H12" s="93" t="str">
        <f t="shared" ref="H12:H20" si="3">IF(AND(F12&gt;20,F12&lt;=50),"X","")</f>
        <v/>
      </c>
      <c r="I12" s="93" t="str">
        <f t="shared" ref="I12:I20" si="4">IF(AND(F12&gt;50,F12&lt;=70),"X","")</f>
        <v/>
      </c>
      <c r="J12" s="93" t="str">
        <f t="shared" ref="J12:J20" si="5">IF(AND(F12&gt;70,F12&lt;=90),"X","")</f>
        <v/>
      </c>
      <c r="K12" s="93" t="str">
        <f t="shared" ref="K12:K20" si="6">IF(AND(F12&gt;90,F12&lt;=100),"X","")</f>
        <v/>
      </c>
    </row>
    <row r="13" spans="1:11" ht="102.75" customHeight="1" x14ac:dyDescent="0.25">
      <c r="A13" s="88" t="str">
        <f>'Resp. 1'!B18</f>
        <v>Indicatori della condizione dell'Ente</v>
      </c>
      <c r="B13" s="95"/>
      <c r="C13" s="92"/>
      <c r="D13" s="355">
        <f t="shared" si="1"/>
        <v>0</v>
      </c>
      <c r="E13" s="91">
        <f t="shared" si="0"/>
        <v>0</v>
      </c>
      <c r="F13" s="92"/>
      <c r="G13" s="93" t="str">
        <f t="shared" si="2"/>
        <v>X</v>
      </c>
      <c r="H13" s="93" t="str">
        <f t="shared" si="3"/>
        <v/>
      </c>
      <c r="I13" s="93" t="str">
        <f t="shared" si="4"/>
        <v/>
      </c>
      <c r="J13" s="93" t="str">
        <f t="shared" si="5"/>
        <v/>
      </c>
      <c r="K13" s="93" t="str">
        <f t="shared" si="6"/>
        <v/>
      </c>
    </row>
    <row r="14" spans="1:11" ht="96.75" customHeight="1" x14ac:dyDescent="0.25">
      <c r="A14" s="88"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4" s="95"/>
      <c r="C14" s="92"/>
      <c r="D14" s="355">
        <f t="shared" si="1"/>
        <v>0</v>
      </c>
      <c r="E14" s="91">
        <f t="shared" si="0"/>
        <v>0</v>
      </c>
      <c r="F14" s="92"/>
      <c r="G14" s="93" t="str">
        <f t="shared" si="2"/>
        <v>X</v>
      </c>
      <c r="H14" s="93" t="str">
        <f t="shared" si="3"/>
        <v/>
      </c>
      <c r="I14" s="93" t="str">
        <f t="shared" si="4"/>
        <v/>
      </c>
      <c r="J14" s="93" t="str">
        <f t="shared" si="5"/>
        <v/>
      </c>
      <c r="K14" s="93" t="str">
        <f t="shared" si="6"/>
        <v/>
      </c>
    </row>
    <row r="15" spans="1:11" ht="57.75" customHeight="1" x14ac:dyDescent="0.25">
      <c r="A15" s="88">
        <f>'Resp. 1'!B20</f>
        <v>0</v>
      </c>
      <c r="B15" s="95"/>
      <c r="C15" s="92"/>
      <c r="D15" s="355">
        <f t="shared" si="1"/>
        <v>0</v>
      </c>
      <c r="E15" s="91">
        <f t="shared" si="0"/>
        <v>0</v>
      </c>
      <c r="F15" s="92"/>
      <c r="G15" s="93" t="str">
        <f t="shared" si="2"/>
        <v>X</v>
      </c>
      <c r="H15" s="93" t="str">
        <f t="shared" si="3"/>
        <v/>
      </c>
      <c r="I15" s="93" t="str">
        <f t="shared" si="4"/>
        <v/>
      </c>
      <c r="J15" s="93" t="str">
        <f t="shared" si="5"/>
        <v/>
      </c>
      <c r="K15" s="93" t="str">
        <f t="shared" si="6"/>
        <v/>
      </c>
    </row>
    <row r="16" spans="1:11" ht="57.75" customHeight="1" x14ac:dyDescent="0.25">
      <c r="A16" s="88">
        <f>'Resp. 1'!B21</f>
        <v>0</v>
      </c>
      <c r="B16" s="95"/>
      <c r="C16" s="92"/>
      <c r="D16" s="355">
        <f t="shared" si="1"/>
        <v>0</v>
      </c>
      <c r="E16" s="91">
        <f t="shared" si="0"/>
        <v>0</v>
      </c>
      <c r="F16" s="92"/>
      <c r="G16" s="93" t="str">
        <f t="shared" si="2"/>
        <v>X</v>
      </c>
      <c r="H16" s="93" t="str">
        <f t="shared" si="3"/>
        <v/>
      </c>
      <c r="I16" s="93" t="str">
        <f t="shared" si="4"/>
        <v/>
      </c>
      <c r="J16" s="93" t="str">
        <f t="shared" si="5"/>
        <v/>
      </c>
      <c r="K16" s="93" t="str">
        <f t="shared" si="6"/>
        <v/>
      </c>
    </row>
    <row r="17" spans="1:11" ht="57.75" customHeight="1" x14ac:dyDescent="0.25">
      <c r="A17" s="88">
        <f>'Resp. 1'!B22</f>
        <v>0</v>
      </c>
      <c r="B17" s="88"/>
      <c r="C17" s="92">
        <v>60</v>
      </c>
      <c r="D17" s="355">
        <f t="shared" si="1"/>
        <v>45</v>
      </c>
      <c r="E17" s="91">
        <f t="shared" si="0"/>
        <v>1</v>
      </c>
      <c r="F17" s="92">
        <v>100</v>
      </c>
      <c r="G17" s="93" t="str">
        <f t="shared" si="2"/>
        <v/>
      </c>
      <c r="H17" s="93" t="str">
        <f t="shared" si="3"/>
        <v/>
      </c>
      <c r="I17" s="93" t="str">
        <f t="shared" si="4"/>
        <v/>
      </c>
      <c r="J17" s="93" t="str">
        <f t="shared" si="5"/>
        <v/>
      </c>
      <c r="K17" s="93" t="str">
        <f t="shared" si="6"/>
        <v>X</v>
      </c>
    </row>
    <row r="18" spans="1:11" ht="26.25" customHeight="1" x14ac:dyDescent="0.25">
      <c r="A18" s="88">
        <f>'Resp. 1'!B23</f>
        <v>0</v>
      </c>
      <c r="B18" s="95"/>
      <c r="C18" s="92"/>
      <c r="D18" s="355">
        <f t="shared" si="1"/>
        <v>0</v>
      </c>
      <c r="E18" s="91">
        <f t="shared" si="0"/>
        <v>0</v>
      </c>
      <c r="F18" s="92"/>
      <c r="G18" s="93" t="str">
        <f t="shared" si="2"/>
        <v>X</v>
      </c>
      <c r="H18" s="93" t="str">
        <f t="shared" si="3"/>
        <v/>
      </c>
      <c r="I18" s="93" t="str">
        <f t="shared" si="4"/>
        <v/>
      </c>
      <c r="J18" s="93" t="str">
        <f t="shared" si="5"/>
        <v/>
      </c>
      <c r="K18" s="93" t="str">
        <f t="shared" si="6"/>
        <v/>
      </c>
    </row>
    <row r="19" spans="1:11" ht="26.25" customHeight="1" x14ac:dyDescent="0.25">
      <c r="A19" s="88">
        <f>'Resp. 1'!B24</f>
        <v>0</v>
      </c>
      <c r="B19" s="95"/>
      <c r="C19" s="92"/>
      <c r="D19" s="355">
        <f t="shared" si="1"/>
        <v>0</v>
      </c>
      <c r="E19" s="91">
        <f t="shared" si="0"/>
        <v>0</v>
      </c>
      <c r="F19" s="92"/>
      <c r="G19" s="93" t="str">
        <f t="shared" si="2"/>
        <v>X</v>
      </c>
      <c r="H19" s="93" t="str">
        <f t="shared" si="3"/>
        <v/>
      </c>
      <c r="I19" s="93" t="str">
        <f t="shared" si="4"/>
        <v/>
      </c>
      <c r="J19" s="93" t="str">
        <f t="shared" si="5"/>
        <v/>
      </c>
      <c r="K19" s="93" t="str">
        <f t="shared" si="6"/>
        <v/>
      </c>
    </row>
    <row r="20" spans="1:11" ht="26.25" customHeight="1" x14ac:dyDescent="0.25">
      <c r="A20" s="88">
        <f>'Resp. 1'!B25</f>
        <v>0</v>
      </c>
      <c r="B20" s="95"/>
      <c r="C20" s="92"/>
      <c r="D20" s="355">
        <f t="shared" si="1"/>
        <v>0</v>
      </c>
      <c r="E20" s="91">
        <f t="shared" si="0"/>
        <v>0</v>
      </c>
      <c r="F20" s="92"/>
      <c r="G20" s="93" t="str">
        <f t="shared" si="2"/>
        <v>X</v>
      </c>
      <c r="H20" s="93" t="str">
        <f t="shared" si="3"/>
        <v/>
      </c>
      <c r="I20" s="93" t="str">
        <f t="shared" si="4"/>
        <v/>
      </c>
      <c r="J20" s="93" t="str">
        <f t="shared" si="5"/>
        <v/>
      </c>
      <c r="K20" s="93" t="str">
        <f t="shared" si="6"/>
        <v/>
      </c>
    </row>
    <row r="21" spans="1:11" x14ac:dyDescent="0.25">
      <c r="A21" s="96" t="s">
        <v>245</v>
      </c>
      <c r="B21" s="97"/>
      <c r="C21" s="98">
        <f>SUM(C11:C20)</f>
        <v>80</v>
      </c>
      <c r="D21" s="98"/>
      <c r="E21" s="98"/>
      <c r="F21" s="99"/>
      <c r="G21" s="100"/>
      <c r="H21" s="101">
        <f>IF(H11="x",D11*E11)+IF(H12="x",D12*E12)+IF(H13="x",D13*E13)+IF(H14="x",D14*E14)+IF(H15="x",D15*E15)+IF(H16="x",D16*E16)+IF(H17="x",D17*E17)+IF(H18="x",D18*E18)+IF(H19="x",D19*E19)+IF(H20="x",D20*E20)</f>
        <v>0</v>
      </c>
      <c r="I21" s="101">
        <f>IF(I11="x",D11*E11)+IF(I12="x",D12*E12)+IF(I13="x",D13*E13)+IF(I14="x",D14*E14)+IF(I15="x",D15*E15)+IF(I16="x",D16*E16)+IF(I17="x",D17*E17)+IF(I18="x",D18*E18)+IF(I19="x",D19*E19)+IF(I20="x",D20*E20)</f>
        <v>0</v>
      </c>
      <c r="J21" s="101">
        <f>IF(J11="x",D11*E11)+IF(J12="x",D12*E12)+IF(J13="x",D13*E13)+IF(J14="x",D14*E14)+IF(J15="x",D15*E15)+IF(J16="x",D16*E16)+IF(J17="x",D17*E17)+IF(J18="x",D18*E18)+IF(J19="x",D19*E19)+IF(J20="x",D20*E20)</f>
        <v>0</v>
      </c>
      <c r="K21" s="101">
        <f>IF(K11="x",D11*E11)+IF(K12="x",D12*E12)+IF(K13="x",D13*E13)+IF(K14="x",D14*E14)+IF(K15="x",D15*E15)+IF(K16="x",D16*E16)+IF(K17="x",D17*E17)+IF(K18="x",D18*E18)+IF(K19="x",D19*E19)+IF(K19="x",D19*E19)</f>
        <v>60</v>
      </c>
    </row>
    <row r="22" spans="1:11" ht="3" customHeight="1" x14ac:dyDescent="0.25">
      <c r="A22" s="531"/>
      <c r="B22" s="532"/>
      <c r="C22" s="532"/>
      <c r="D22" s="374"/>
      <c r="E22" s="374"/>
      <c r="F22" s="531"/>
      <c r="G22" s="532"/>
      <c r="H22" s="532"/>
      <c r="I22" s="531"/>
      <c r="J22" s="532"/>
      <c r="K22" s="532"/>
    </row>
    <row r="23" spans="1:11" ht="42" customHeight="1" x14ac:dyDescent="0.25">
      <c r="A23" s="86" t="s">
        <v>246</v>
      </c>
      <c r="B23" s="86" t="s">
        <v>237</v>
      </c>
      <c r="C23" s="87" t="s">
        <v>238</v>
      </c>
      <c r="D23" s="87"/>
      <c r="E23" s="87" t="s">
        <v>239</v>
      </c>
      <c r="F23" s="87" t="s">
        <v>240</v>
      </c>
      <c r="G23" s="87" t="s">
        <v>241</v>
      </c>
      <c r="H23" s="87" t="s">
        <v>57</v>
      </c>
      <c r="I23" s="87" t="s">
        <v>242</v>
      </c>
      <c r="J23" s="87" t="s">
        <v>243</v>
      </c>
      <c r="K23" s="87" t="s">
        <v>244</v>
      </c>
    </row>
    <row r="24" spans="1:11" s="103" customFormat="1" ht="27" customHeight="1" x14ac:dyDescent="0.25">
      <c r="A24" s="95" t="str">
        <f>'Resp. 1'!B32</f>
        <v>monitoraggio contributi DPCM del 24.09.2020 liquidati per annualità 2020 e liquidazione annualità 2021</v>
      </c>
      <c r="B24" s="94"/>
      <c r="C24" s="102">
        <v>20</v>
      </c>
      <c r="D24" s="102">
        <f>(C24/C$56)*40</f>
        <v>20</v>
      </c>
      <c r="E24" s="91">
        <f>F24/100</f>
        <v>1</v>
      </c>
      <c r="F24" s="92">
        <v>100</v>
      </c>
      <c r="G24" s="93" t="str">
        <f t="shared" ref="G24:G50" si="7">IF(F24&lt;=20,"X","")</f>
        <v/>
      </c>
      <c r="H24" s="93" t="str">
        <f t="shared" ref="H24:H50" si="8">IF(AND(F24&gt;20,F24&lt;=50),"X","")</f>
        <v/>
      </c>
      <c r="I24" s="93" t="str">
        <f t="shared" ref="I24:I50" si="9">IF(AND(F24&gt;50,F24&lt;=70),"X","")</f>
        <v/>
      </c>
      <c r="J24" s="93" t="str">
        <f t="shared" ref="J24:J50" si="10">IF(AND(F24&gt;70,F24&lt;=90),"X","")</f>
        <v/>
      </c>
      <c r="K24" s="93" t="str">
        <f>IF(AND(F24&gt;90,F24&lt;=100),"X","")</f>
        <v>X</v>
      </c>
    </row>
    <row r="25" spans="1:11" s="103" customFormat="1" ht="27" customHeight="1" x14ac:dyDescent="0.25">
      <c r="A25" s="95" t="str">
        <f>'Resp. 1'!B33</f>
        <v>istruttoria domande risarcimento patrimonio edilizio a seguito eventi alluvionali del novembre 2021</v>
      </c>
      <c r="B25" s="95"/>
      <c r="C25" s="102"/>
      <c r="D25" s="102">
        <f t="shared" ref="D25:D55" si="11">(C25/C$56)*40</f>
        <v>0</v>
      </c>
      <c r="E25" s="91">
        <f t="shared" ref="E25:E31" si="12">F25/100</f>
        <v>0</v>
      </c>
      <c r="F25" s="92"/>
      <c r="G25" s="93" t="str">
        <f t="shared" si="7"/>
        <v>X</v>
      </c>
      <c r="H25" s="93" t="str">
        <f t="shared" si="8"/>
        <v/>
      </c>
      <c r="I25" s="93" t="str">
        <f t="shared" si="9"/>
        <v/>
      </c>
      <c r="J25" s="93" t="str">
        <f t="shared" si="10"/>
        <v/>
      </c>
      <c r="K25" s="93" t="str">
        <f t="shared" ref="K25:K47" si="13">IF(AND(F25&gt;90,F25&lt;=100),"X","")</f>
        <v/>
      </c>
    </row>
    <row r="26" spans="1:11" s="103" customFormat="1" ht="27" customHeight="1" x14ac:dyDescent="0.25">
      <c r="A26" s="95" t="str">
        <f>'Resp. 1'!B34</f>
        <v>Conferimento incarico trasformazione diritto superficie in diritto proprietà</v>
      </c>
      <c r="B26" s="95"/>
      <c r="C26" s="102"/>
      <c r="D26" s="102">
        <f t="shared" si="11"/>
        <v>0</v>
      </c>
      <c r="E26" s="91">
        <f t="shared" si="12"/>
        <v>0</v>
      </c>
      <c r="F26" s="92"/>
      <c r="G26" s="93" t="str">
        <f t="shared" si="7"/>
        <v>X</v>
      </c>
      <c r="H26" s="93" t="str">
        <f t="shared" si="8"/>
        <v/>
      </c>
      <c r="I26" s="93" t="str">
        <f t="shared" si="9"/>
        <v/>
      </c>
      <c r="J26" s="93" t="str">
        <f t="shared" si="10"/>
        <v/>
      </c>
      <c r="K26" s="93" t="str">
        <f t="shared" si="13"/>
        <v/>
      </c>
    </row>
    <row r="27" spans="1:11" s="103" customFormat="1" ht="27" customHeight="1" x14ac:dyDescent="0.25">
      <c r="A27" s="95" t="str">
        <f>'Resp. 1'!B35</f>
        <v>implementazione servizi con ufficio UTP</v>
      </c>
      <c r="B27" s="95"/>
      <c r="C27" s="102"/>
      <c r="D27" s="102">
        <f t="shared" si="11"/>
        <v>0</v>
      </c>
      <c r="E27" s="91">
        <f t="shared" si="12"/>
        <v>0</v>
      </c>
      <c r="F27" s="92"/>
      <c r="G27" s="93" t="str">
        <f t="shared" si="7"/>
        <v>X</v>
      </c>
      <c r="H27" s="93" t="str">
        <f t="shared" si="8"/>
        <v/>
      </c>
      <c r="I27" s="93" t="str">
        <f t="shared" si="9"/>
        <v/>
      </c>
      <c r="J27" s="93" t="str">
        <f t="shared" si="10"/>
        <v/>
      </c>
      <c r="K27" s="93" t="str">
        <f t="shared" si="13"/>
        <v/>
      </c>
    </row>
    <row r="28" spans="1:11" s="103" customFormat="1" ht="27" customHeight="1" x14ac:dyDescent="0.25">
      <c r="A28" s="95" t="str">
        <f>'Resp. 1'!B36</f>
        <v>Approvazione nuovo regolamento commercio mercato lunedì</v>
      </c>
      <c r="B28" s="95"/>
      <c r="C28" s="104"/>
      <c r="D28" s="102">
        <f t="shared" si="11"/>
        <v>0</v>
      </c>
      <c r="E28" s="91">
        <f t="shared" si="12"/>
        <v>0</v>
      </c>
      <c r="F28" s="92"/>
      <c r="G28" s="93" t="str">
        <f t="shared" si="7"/>
        <v>X</v>
      </c>
      <c r="H28" s="93" t="str">
        <f t="shared" si="8"/>
        <v/>
      </c>
      <c r="I28" s="93" t="str">
        <f t="shared" si="9"/>
        <v/>
      </c>
      <c r="J28" s="93" t="str">
        <f t="shared" si="10"/>
        <v/>
      </c>
      <c r="K28" s="93" t="str">
        <f t="shared" si="13"/>
        <v/>
      </c>
    </row>
    <row r="29" spans="1:11" s="103" customFormat="1" ht="27" customHeight="1" x14ac:dyDescent="0.25">
      <c r="A29" s="95" t="str">
        <f>'Resp. 1'!B37</f>
        <v>Ridistrubuzione servizi con nomina nuovo responsabile SUAPE</v>
      </c>
      <c r="B29" s="95"/>
      <c r="C29" s="104"/>
      <c r="D29" s="102">
        <f t="shared" si="11"/>
        <v>0</v>
      </c>
      <c r="E29" s="91">
        <f t="shared" si="12"/>
        <v>0</v>
      </c>
      <c r="F29" s="92"/>
      <c r="G29" s="93" t="str">
        <f t="shared" si="7"/>
        <v>X</v>
      </c>
      <c r="H29" s="93" t="str">
        <f t="shared" si="8"/>
        <v/>
      </c>
      <c r="I29" s="93" t="str">
        <f t="shared" si="9"/>
        <v/>
      </c>
      <c r="J29" s="93" t="str">
        <f t="shared" si="10"/>
        <v/>
      </c>
      <c r="K29" s="93" t="str">
        <f t="shared" si="13"/>
        <v/>
      </c>
    </row>
    <row r="30" spans="1:11" s="103" customFormat="1" ht="27" customHeight="1" x14ac:dyDescent="0.25">
      <c r="A30" s="95" t="str">
        <f>'Resp. 1'!B38</f>
        <v>Approvazione variante lottizzazione area PEEP</v>
      </c>
      <c r="B30" s="95"/>
      <c r="C30" s="104"/>
      <c r="D30" s="102">
        <f t="shared" si="11"/>
        <v>0</v>
      </c>
      <c r="E30" s="91">
        <f t="shared" si="12"/>
        <v>0</v>
      </c>
      <c r="F30" s="92"/>
      <c r="G30" s="93" t="str">
        <f t="shared" si="7"/>
        <v>X</v>
      </c>
      <c r="H30" s="93" t="str">
        <f t="shared" si="8"/>
        <v/>
      </c>
      <c r="I30" s="93" t="str">
        <f t="shared" si="9"/>
        <v/>
      </c>
      <c r="J30" s="93" t="str">
        <f t="shared" si="10"/>
        <v/>
      </c>
      <c r="K30" s="93" t="str">
        <f t="shared" si="13"/>
        <v/>
      </c>
    </row>
    <row r="31" spans="1:11" s="103" customFormat="1" ht="27" customHeight="1" x14ac:dyDescent="0.25">
      <c r="A31" s="95">
        <f>'Resp. 1'!B39</f>
        <v>0</v>
      </c>
      <c r="B31" s="95"/>
      <c r="C31" s="104"/>
      <c r="D31" s="102">
        <f t="shared" si="11"/>
        <v>0</v>
      </c>
      <c r="E31" s="91">
        <f t="shared" si="12"/>
        <v>0</v>
      </c>
      <c r="F31" s="92"/>
      <c r="G31" s="93" t="str">
        <f t="shared" si="7"/>
        <v>X</v>
      </c>
      <c r="H31" s="93" t="str">
        <f t="shared" si="8"/>
        <v/>
      </c>
      <c r="I31" s="93" t="str">
        <f t="shared" si="9"/>
        <v/>
      </c>
      <c r="J31" s="93" t="str">
        <f t="shared" si="10"/>
        <v/>
      </c>
      <c r="K31" s="93" t="str">
        <f t="shared" si="13"/>
        <v/>
      </c>
    </row>
    <row r="32" spans="1:11" s="103" customFormat="1" ht="27" customHeight="1" x14ac:dyDescent="0.25">
      <c r="A32" s="95">
        <f>'Resp. 1'!B40</f>
        <v>0</v>
      </c>
      <c r="B32" s="95"/>
      <c r="C32" s="104"/>
      <c r="D32" s="102">
        <f t="shared" si="11"/>
        <v>0</v>
      </c>
      <c r="E32" s="91"/>
      <c r="F32" s="92"/>
      <c r="G32" s="93" t="str">
        <f t="shared" si="7"/>
        <v>X</v>
      </c>
      <c r="H32" s="93" t="str">
        <f t="shared" si="8"/>
        <v/>
      </c>
      <c r="I32" s="93" t="str">
        <f t="shared" si="9"/>
        <v/>
      </c>
      <c r="J32" s="93" t="str">
        <f t="shared" si="10"/>
        <v/>
      </c>
      <c r="K32" s="93" t="str">
        <f t="shared" si="13"/>
        <v/>
      </c>
    </row>
    <row r="33" spans="1:11" s="103" customFormat="1" ht="27" customHeight="1" x14ac:dyDescent="0.25">
      <c r="A33" s="95">
        <f>'Resp. 1'!B41</f>
        <v>0</v>
      </c>
      <c r="B33" s="95"/>
      <c r="C33" s="104"/>
      <c r="D33" s="102">
        <f t="shared" si="11"/>
        <v>0</v>
      </c>
      <c r="E33" s="91"/>
      <c r="F33" s="92"/>
      <c r="G33" s="93" t="str">
        <f t="shared" si="7"/>
        <v>X</v>
      </c>
      <c r="H33" s="93" t="str">
        <f t="shared" si="8"/>
        <v/>
      </c>
      <c r="I33" s="93" t="str">
        <f t="shared" si="9"/>
        <v/>
      </c>
      <c r="J33" s="93" t="str">
        <f t="shared" si="10"/>
        <v/>
      </c>
      <c r="K33" s="93" t="str">
        <f t="shared" si="13"/>
        <v/>
      </c>
    </row>
    <row r="34" spans="1:11" s="103" customFormat="1" ht="27" customHeight="1" x14ac:dyDescent="0.25">
      <c r="A34" s="95">
        <f>'Resp. 1'!B42</f>
        <v>0</v>
      </c>
      <c r="B34" s="95"/>
      <c r="C34" s="104"/>
      <c r="D34" s="102">
        <f t="shared" si="11"/>
        <v>0</v>
      </c>
      <c r="E34" s="91"/>
      <c r="F34" s="92"/>
      <c r="G34" s="93" t="str">
        <f t="shared" si="7"/>
        <v>X</v>
      </c>
      <c r="H34" s="93" t="str">
        <f t="shared" si="8"/>
        <v/>
      </c>
      <c r="I34" s="93" t="str">
        <f t="shared" si="9"/>
        <v/>
      </c>
      <c r="J34" s="93" t="str">
        <f t="shared" si="10"/>
        <v/>
      </c>
      <c r="K34" s="93" t="str">
        <f t="shared" si="13"/>
        <v/>
      </c>
    </row>
    <row r="35" spans="1:11" s="103" customFormat="1" ht="27" customHeight="1" x14ac:dyDescent="0.25">
      <c r="A35" s="95">
        <f>'Resp. 1'!B43</f>
        <v>0</v>
      </c>
      <c r="B35" s="95"/>
      <c r="C35" s="104"/>
      <c r="D35" s="102">
        <f t="shared" si="11"/>
        <v>0</v>
      </c>
      <c r="E35" s="91"/>
      <c r="F35" s="92"/>
      <c r="G35" s="93" t="str">
        <f t="shared" si="7"/>
        <v>X</v>
      </c>
      <c r="H35" s="93" t="str">
        <f t="shared" si="8"/>
        <v/>
      </c>
      <c r="I35" s="93" t="str">
        <f t="shared" si="9"/>
        <v/>
      </c>
      <c r="J35" s="93" t="str">
        <f t="shared" si="10"/>
        <v/>
      </c>
      <c r="K35" s="93" t="str">
        <f t="shared" si="13"/>
        <v/>
      </c>
    </row>
    <row r="36" spans="1:11" s="103" customFormat="1" ht="27" customHeight="1" x14ac:dyDescent="0.25">
      <c r="A36" s="95">
        <f>'Resp. 1'!B44</f>
        <v>0</v>
      </c>
      <c r="B36" s="95"/>
      <c r="C36" s="104"/>
      <c r="D36" s="102">
        <f t="shared" si="11"/>
        <v>0</v>
      </c>
      <c r="E36" s="91"/>
      <c r="F36" s="92"/>
      <c r="G36" s="93" t="str">
        <f t="shared" si="7"/>
        <v>X</v>
      </c>
      <c r="H36" s="93" t="str">
        <f t="shared" si="8"/>
        <v/>
      </c>
      <c r="I36" s="93" t="str">
        <f t="shared" si="9"/>
        <v/>
      </c>
      <c r="J36" s="93" t="str">
        <f t="shared" si="10"/>
        <v/>
      </c>
      <c r="K36" s="93" t="str">
        <f t="shared" si="13"/>
        <v/>
      </c>
    </row>
    <row r="37" spans="1:11" s="103" customFormat="1" ht="27" customHeight="1" x14ac:dyDescent="0.25">
      <c r="A37" s="95">
        <f>'Resp. 1'!B45</f>
        <v>0</v>
      </c>
      <c r="B37" s="95"/>
      <c r="C37" s="104"/>
      <c r="D37" s="102">
        <f t="shared" si="11"/>
        <v>0</v>
      </c>
      <c r="E37" s="91"/>
      <c r="F37" s="92"/>
      <c r="G37" s="93" t="str">
        <f t="shared" si="7"/>
        <v>X</v>
      </c>
      <c r="H37" s="93" t="str">
        <f t="shared" si="8"/>
        <v/>
      </c>
      <c r="I37" s="93" t="str">
        <f t="shared" si="9"/>
        <v/>
      </c>
      <c r="J37" s="93" t="str">
        <f t="shared" si="10"/>
        <v/>
      </c>
      <c r="K37" s="93" t="str">
        <f t="shared" si="13"/>
        <v/>
      </c>
    </row>
    <row r="38" spans="1:11" s="103" customFormat="1" ht="27" customHeight="1" x14ac:dyDescent="0.25">
      <c r="A38" s="95">
        <f>'Resp. 1'!B46</f>
        <v>0</v>
      </c>
      <c r="B38" s="95"/>
      <c r="C38" s="104"/>
      <c r="D38" s="102">
        <f t="shared" si="11"/>
        <v>0</v>
      </c>
      <c r="E38" s="91"/>
      <c r="F38" s="92"/>
      <c r="G38" s="93" t="str">
        <f t="shared" si="7"/>
        <v>X</v>
      </c>
      <c r="H38" s="93" t="str">
        <f t="shared" si="8"/>
        <v/>
      </c>
      <c r="I38" s="93" t="str">
        <f t="shared" si="9"/>
        <v/>
      </c>
      <c r="J38" s="93" t="str">
        <f t="shared" si="10"/>
        <v/>
      </c>
      <c r="K38" s="93" t="str">
        <f t="shared" si="13"/>
        <v/>
      </c>
    </row>
    <row r="39" spans="1:11" s="103" customFormat="1" ht="27" customHeight="1" x14ac:dyDescent="0.25">
      <c r="A39" s="95">
        <f>'Resp. 1'!B47</f>
        <v>0</v>
      </c>
      <c r="B39" s="95"/>
      <c r="C39" s="104"/>
      <c r="D39" s="102">
        <f t="shared" si="11"/>
        <v>0</v>
      </c>
      <c r="E39" s="91"/>
      <c r="F39" s="92"/>
      <c r="G39" s="93" t="str">
        <f t="shared" si="7"/>
        <v>X</v>
      </c>
      <c r="H39" s="93" t="str">
        <f t="shared" si="8"/>
        <v/>
      </c>
      <c r="I39" s="93" t="str">
        <f t="shared" si="9"/>
        <v/>
      </c>
      <c r="J39" s="93" t="str">
        <f t="shared" si="10"/>
        <v/>
      </c>
      <c r="K39" s="93" t="str">
        <f t="shared" si="13"/>
        <v/>
      </c>
    </row>
    <row r="40" spans="1:11" s="103" customFormat="1" ht="27" customHeight="1" x14ac:dyDescent="0.25">
      <c r="A40" s="95">
        <f>'Resp. 1'!B48</f>
        <v>0</v>
      </c>
      <c r="B40" s="95"/>
      <c r="C40" s="104"/>
      <c r="D40" s="102">
        <f t="shared" si="11"/>
        <v>0</v>
      </c>
      <c r="E40" s="91"/>
      <c r="F40" s="92"/>
      <c r="G40" s="93" t="str">
        <f t="shared" si="7"/>
        <v>X</v>
      </c>
      <c r="H40" s="93" t="str">
        <f t="shared" si="8"/>
        <v/>
      </c>
      <c r="I40" s="93" t="str">
        <f t="shared" si="9"/>
        <v/>
      </c>
      <c r="J40" s="93" t="str">
        <f t="shared" si="10"/>
        <v/>
      </c>
      <c r="K40" s="93" t="str">
        <f t="shared" si="13"/>
        <v/>
      </c>
    </row>
    <row r="41" spans="1:11" s="103" customFormat="1" ht="27" customHeight="1" x14ac:dyDescent="0.25">
      <c r="A41" s="95">
        <f>'Resp. 1'!B49</f>
        <v>0</v>
      </c>
      <c r="B41" s="95"/>
      <c r="C41" s="104"/>
      <c r="D41" s="102">
        <f t="shared" si="11"/>
        <v>0</v>
      </c>
      <c r="E41" s="91"/>
      <c r="F41" s="92"/>
      <c r="G41" s="93" t="str">
        <f t="shared" si="7"/>
        <v>X</v>
      </c>
      <c r="H41" s="93" t="str">
        <f t="shared" si="8"/>
        <v/>
      </c>
      <c r="I41" s="93" t="str">
        <f t="shared" si="9"/>
        <v/>
      </c>
      <c r="J41" s="93" t="str">
        <f t="shared" si="10"/>
        <v/>
      </c>
      <c r="K41" s="93" t="str">
        <f t="shared" si="13"/>
        <v/>
      </c>
    </row>
    <row r="42" spans="1:11" s="103" customFormat="1" ht="27" customHeight="1" x14ac:dyDescent="0.25">
      <c r="A42" s="95">
        <f>'Resp. 1'!B50</f>
        <v>0</v>
      </c>
      <c r="B42" s="95"/>
      <c r="C42" s="104"/>
      <c r="D42" s="102">
        <f t="shared" si="11"/>
        <v>0</v>
      </c>
      <c r="E42" s="91"/>
      <c r="F42" s="92"/>
      <c r="G42" s="93" t="str">
        <f t="shared" si="7"/>
        <v>X</v>
      </c>
      <c r="H42" s="93" t="str">
        <f t="shared" si="8"/>
        <v/>
      </c>
      <c r="I42" s="93" t="str">
        <f t="shared" si="9"/>
        <v/>
      </c>
      <c r="J42" s="93" t="str">
        <f t="shared" si="10"/>
        <v/>
      </c>
      <c r="K42" s="93" t="str">
        <f t="shared" si="13"/>
        <v/>
      </c>
    </row>
    <row r="43" spans="1:11" s="103" customFormat="1" ht="27" customHeight="1" x14ac:dyDescent="0.25">
      <c r="A43" s="95">
        <f>'Resp. 1'!B51</f>
        <v>0</v>
      </c>
      <c r="B43" s="95"/>
      <c r="C43" s="104"/>
      <c r="D43" s="102">
        <f t="shared" si="11"/>
        <v>0</v>
      </c>
      <c r="E43" s="91"/>
      <c r="F43" s="92"/>
      <c r="G43" s="93" t="str">
        <f t="shared" si="7"/>
        <v>X</v>
      </c>
      <c r="H43" s="93" t="str">
        <f t="shared" si="8"/>
        <v/>
      </c>
      <c r="I43" s="93" t="str">
        <f t="shared" si="9"/>
        <v/>
      </c>
      <c r="J43" s="93" t="str">
        <f t="shared" si="10"/>
        <v/>
      </c>
      <c r="K43" s="93" t="str">
        <f t="shared" si="13"/>
        <v/>
      </c>
    </row>
    <row r="44" spans="1:11" s="103" customFormat="1" ht="27" customHeight="1" x14ac:dyDescent="0.25">
      <c r="A44" s="95">
        <f>'Resp. 1'!B52</f>
        <v>0</v>
      </c>
      <c r="B44" s="95"/>
      <c r="C44" s="104"/>
      <c r="D44" s="102">
        <f t="shared" si="11"/>
        <v>0</v>
      </c>
      <c r="E44" s="91"/>
      <c r="F44" s="92"/>
      <c r="G44" s="93" t="str">
        <f t="shared" si="7"/>
        <v>X</v>
      </c>
      <c r="H44" s="93" t="str">
        <f t="shared" si="8"/>
        <v/>
      </c>
      <c r="I44" s="93" t="str">
        <f t="shared" si="9"/>
        <v/>
      </c>
      <c r="J44" s="93" t="str">
        <f t="shared" si="10"/>
        <v/>
      </c>
      <c r="K44" s="93" t="str">
        <f t="shared" si="13"/>
        <v/>
      </c>
    </row>
    <row r="45" spans="1:11" s="103" customFormat="1" ht="27" customHeight="1" x14ac:dyDescent="0.25">
      <c r="A45" s="95">
        <f>'Resp. 1'!B53</f>
        <v>0</v>
      </c>
      <c r="B45" s="95"/>
      <c r="C45" s="104"/>
      <c r="D45" s="102">
        <f t="shared" si="11"/>
        <v>0</v>
      </c>
      <c r="E45" s="91"/>
      <c r="F45" s="92"/>
      <c r="G45" s="93" t="str">
        <f t="shared" si="7"/>
        <v>X</v>
      </c>
      <c r="H45" s="93" t="str">
        <f t="shared" si="8"/>
        <v/>
      </c>
      <c r="I45" s="93" t="str">
        <f t="shared" si="9"/>
        <v/>
      </c>
      <c r="J45" s="93" t="str">
        <f t="shared" si="10"/>
        <v/>
      </c>
      <c r="K45" s="93" t="str">
        <f t="shared" si="13"/>
        <v/>
      </c>
    </row>
    <row r="46" spans="1:11" s="103" customFormat="1" ht="27" customHeight="1" x14ac:dyDescent="0.25">
      <c r="A46" s="95">
        <f>'Resp. 1'!B54</f>
        <v>0</v>
      </c>
      <c r="B46" s="95"/>
      <c r="C46" s="104"/>
      <c r="D46" s="102">
        <f t="shared" si="11"/>
        <v>0</v>
      </c>
      <c r="E46" s="91"/>
      <c r="F46" s="92"/>
      <c r="G46" s="93" t="str">
        <f t="shared" si="7"/>
        <v>X</v>
      </c>
      <c r="H46" s="93" t="str">
        <f t="shared" si="8"/>
        <v/>
      </c>
      <c r="I46" s="93" t="str">
        <f t="shared" si="9"/>
        <v/>
      </c>
      <c r="J46" s="93" t="str">
        <f t="shared" si="10"/>
        <v/>
      </c>
      <c r="K46" s="93" t="str">
        <f t="shared" si="13"/>
        <v/>
      </c>
    </row>
    <row r="47" spans="1:11" s="103" customFormat="1" ht="27" customHeight="1" x14ac:dyDescent="0.25">
      <c r="A47" s="95">
        <f>'Resp. 1'!B55</f>
        <v>0</v>
      </c>
      <c r="B47" s="95"/>
      <c r="C47" s="104"/>
      <c r="D47" s="102">
        <f t="shared" si="11"/>
        <v>0</v>
      </c>
      <c r="E47" s="91"/>
      <c r="F47" s="92"/>
      <c r="G47" s="93" t="str">
        <f t="shared" si="7"/>
        <v>X</v>
      </c>
      <c r="H47" s="93" t="str">
        <f t="shared" si="8"/>
        <v/>
      </c>
      <c r="I47" s="93" t="str">
        <f t="shared" si="9"/>
        <v/>
      </c>
      <c r="J47" s="93" t="str">
        <f t="shared" si="10"/>
        <v/>
      </c>
      <c r="K47" s="93" t="str">
        <f t="shared" si="13"/>
        <v/>
      </c>
    </row>
    <row r="48" spans="1:11" ht="42" customHeight="1" x14ac:dyDescent="0.25">
      <c r="A48" s="373" t="s">
        <v>247</v>
      </c>
      <c r="B48" s="373" t="s">
        <v>248</v>
      </c>
      <c r="C48" s="87" t="s">
        <v>238</v>
      </c>
      <c r="D48" s="102" t="s">
        <v>523</v>
      </c>
      <c r="E48" s="87" t="s">
        <v>239</v>
      </c>
      <c r="F48" s="87" t="s">
        <v>240</v>
      </c>
      <c r="G48" s="105" t="s">
        <v>249</v>
      </c>
      <c r="H48" s="105" t="s">
        <v>250</v>
      </c>
      <c r="I48" s="105" t="s">
        <v>251</v>
      </c>
      <c r="J48" s="105" t="s">
        <v>252</v>
      </c>
      <c r="K48" s="105" t="s">
        <v>253</v>
      </c>
    </row>
    <row r="49" spans="1:12" s="103" customFormat="1" ht="49.5" customHeight="1" x14ac:dyDescent="0.25">
      <c r="A49" s="95" t="s">
        <v>316</v>
      </c>
      <c r="B49" s="95" t="s">
        <v>317</v>
      </c>
      <c r="C49" s="104">
        <v>20</v>
      </c>
      <c r="D49" s="102">
        <f t="shared" si="11"/>
        <v>20</v>
      </c>
      <c r="E49" s="91">
        <f>F49/100</f>
        <v>1</v>
      </c>
      <c r="F49" s="92">
        <v>100</v>
      </c>
      <c r="G49" s="93" t="str">
        <f t="shared" si="7"/>
        <v/>
      </c>
      <c r="H49" s="93" t="str">
        <f t="shared" si="8"/>
        <v/>
      </c>
      <c r="I49" s="93" t="str">
        <f t="shared" si="9"/>
        <v/>
      </c>
      <c r="J49" s="93" t="str">
        <f t="shared" si="10"/>
        <v/>
      </c>
      <c r="K49" s="93" t="str">
        <f t="shared" ref="K49:K55" si="14">IF(AND(F49&gt;90,F49&lt;=100),"X","")</f>
        <v>X</v>
      </c>
    </row>
    <row r="50" spans="1:12" s="103" customFormat="1" ht="18.75" customHeight="1" x14ac:dyDescent="0.25">
      <c r="A50" s="95"/>
      <c r="B50" s="95"/>
      <c r="C50" s="104"/>
      <c r="D50" s="102">
        <f t="shared" si="11"/>
        <v>0</v>
      </c>
      <c r="E50" s="91">
        <f t="shared" ref="E50:E55" si="15">F50/100</f>
        <v>0</v>
      </c>
      <c r="F50" s="92"/>
      <c r="G50" s="93" t="str">
        <f t="shared" si="7"/>
        <v>X</v>
      </c>
      <c r="H50" s="93" t="str">
        <f t="shared" si="8"/>
        <v/>
      </c>
      <c r="I50" s="93" t="str">
        <f t="shared" si="9"/>
        <v/>
      </c>
      <c r="J50" s="93" t="str">
        <f t="shared" si="10"/>
        <v/>
      </c>
      <c r="K50" s="93" t="str">
        <f t="shared" si="14"/>
        <v/>
      </c>
    </row>
    <row r="51" spans="1:12" s="103" customFormat="1" ht="18.75" customHeight="1" x14ac:dyDescent="0.25">
      <c r="A51" s="95"/>
      <c r="B51" s="95"/>
      <c r="C51" s="104"/>
      <c r="D51" s="102">
        <f t="shared" si="11"/>
        <v>0</v>
      </c>
      <c r="E51" s="91">
        <f t="shared" si="15"/>
        <v>0</v>
      </c>
      <c r="F51" s="92"/>
      <c r="G51" s="93" t="str">
        <f>IF(F51&lt;=20,"X","")</f>
        <v>X</v>
      </c>
      <c r="H51" s="93" t="str">
        <f>IF(AND(F51&gt;20,F51&lt;=50),"X","")</f>
        <v/>
      </c>
      <c r="I51" s="93" t="str">
        <f>IF(AND(F51&gt;50,F51&lt;=70),"X","")</f>
        <v/>
      </c>
      <c r="J51" s="93" t="str">
        <f>IF(AND(F51&gt;70,F51&lt;=90),"X","")</f>
        <v/>
      </c>
      <c r="K51" s="93" t="str">
        <f t="shared" si="14"/>
        <v/>
      </c>
    </row>
    <row r="52" spans="1:12" s="103" customFormat="1" ht="18.75" customHeight="1" x14ac:dyDescent="0.25">
      <c r="A52" s="95"/>
      <c r="B52" s="95"/>
      <c r="C52" s="104"/>
      <c r="D52" s="102">
        <f t="shared" si="11"/>
        <v>0</v>
      </c>
      <c r="E52" s="91">
        <f t="shared" si="15"/>
        <v>0</v>
      </c>
      <c r="F52" s="92"/>
      <c r="G52" s="93" t="str">
        <f>IF(F52&lt;=20,"X","")</f>
        <v>X</v>
      </c>
      <c r="H52" s="93" t="str">
        <f>IF(AND(F52&gt;20,F52&lt;=50),"X","")</f>
        <v/>
      </c>
      <c r="I52" s="93" t="str">
        <f>IF(AND(F52&gt;50,F52&lt;=70),"X","")</f>
        <v/>
      </c>
      <c r="J52" s="93" t="str">
        <f>IF(AND(F52&gt;70,F52&lt;=90),"X","")</f>
        <v/>
      </c>
      <c r="K52" s="93" t="str">
        <f t="shared" si="14"/>
        <v/>
      </c>
    </row>
    <row r="53" spans="1:12" s="103" customFormat="1" ht="18.75" customHeight="1" x14ac:dyDescent="0.25">
      <c r="A53" s="95"/>
      <c r="B53" s="95"/>
      <c r="C53" s="104"/>
      <c r="D53" s="102">
        <f t="shared" si="11"/>
        <v>0</v>
      </c>
      <c r="E53" s="91">
        <f t="shared" si="15"/>
        <v>0</v>
      </c>
      <c r="F53" s="92"/>
      <c r="G53" s="93" t="str">
        <f>IF(F53&lt;=20,"X","")</f>
        <v>X</v>
      </c>
      <c r="H53" s="93" t="str">
        <f>IF(AND(F53&gt;20,F53&lt;=50),"X","")</f>
        <v/>
      </c>
      <c r="I53" s="93" t="str">
        <f>IF(AND(F53&gt;50,F53&lt;=70),"X","")</f>
        <v/>
      </c>
      <c r="J53" s="93" t="str">
        <f>IF(AND(F53&gt;70,F53&lt;=90),"X","")</f>
        <v/>
      </c>
      <c r="K53" s="93" t="str">
        <f t="shared" si="14"/>
        <v/>
      </c>
    </row>
    <row r="54" spans="1:12" s="103" customFormat="1" ht="18.75" customHeight="1" x14ac:dyDescent="0.25">
      <c r="A54" s="95"/>
      <c r="B54" s="95"/>
      <c r="C54" s="104"/>
      <c r="D54" s="102">
        <f t="shared" si="11"/>
        <v>0</v>
      </c>
      <c r="E54" s="91">
        <f t="shared" si="15"/>
        <v>0</v>
      </c>
      <c r="F54" s="92"/>
      <c r="G54" s="93" t="str">
        <f>IF(F54&lt;=20,"X","")</f>
        <v>X</v>
      </c>
      <c r="H54" s="93" t="str">
        <f>IF(AND(F54&gt;20,F54&lt;=50),"X","")</f>
        <v/>
      </c>
      <c r="I54" s="93" t="str">
        <f>IF(AND(F54&gt;50,F54&lt;=70),"X","")</f>
        <v/>
      </c>
      <c r="J54" s="93" t="str">
        <f>IF(AND(F54&gt;70,F54&lt;=90),"X","")</f>
        <v/>
      </c>
      <c r="K54" s="93" t="str">
        <f t="shared" si="14"/>
        <v/>
      </c>
    </row>
    <row r="55" spans="1:12" s="103" customFormat="1" ht="18.75" customHeight="1" x14ac:dyDescent="0.25">
      <c r="A55" s="95"/>
      <c r="B55" s="95"/>
      <c r="C55" s="104"/>
      <c r="D55" s="102">
        <f t="shared" si="11"/>
        <v>0</v>
      </c>
      <c r="E55" s="91">
        <f t="shared" si="15"/>
        <v>0</v>
      </c>
      <c r="F55" s="92"/>
      <c r="G55" s="93" t="str">
        <f>IF(F55&lt;=20,"X","")</f>
        <v>X</v>
      </c>
      <c r="H55" s="93" t="str">
        <f>IF(AND(F55&gt;20,F55&lt;=50),"X","")</f>
        <v/>
      </c>
      <c r="I55" s="93" t="str">
        <f>IF(AND(F55&gt;50,F55&lt;=70),"X","")</f>
        <v/>
      </c>
      <c r="J55" s="93" t="str">
        <f>IF(AND(F55&gt;70,F55&lt;=90),"X","")</f>
        <v/>
      </c>
      <c r="K55" s="93" t="str">
        <f t="shared" si="14"/>
        <v/>
      </c>
    </row>
    <row r="56" spans="1:12" ht="25.5" x14ac:dyDescent="0.25">
      <c r="A56" s="96" t="s">
        <v>254</v>
      </c>
      <c r="B56" s="97" t="str">
        <f>IF(C56=40,"Pesatura Adeguata","Pesatura Inadeguata")</f>
        <v>Pesatura Adeguata</v>
      </c>
      <c r="C56" s="104">
        <f>SUM(C24:C51)</f>
        <v>40</v>
      </c>
      <c r="D56" s="104"/>
      <c r="E56" s="373"/>
      <c r="F56" s="99"/>
      <c r="G56" s="106"/>
      <c r="H56" s="107">
        <f>IF(H24="x",D24*E24)+IF(H25="x",D25*E25)+IF(H26="x",D26*E26)+IF(H27="x",D27*E27)+IF(H28="x",D28*E28)+IF(H29="x",D29*E29)+IF(H30="x",D30*E30)+IF(H31="x",D31*E31)+IF(H32="x",D32*E32)+IF(H33="x",D33*E33)+IF(H34="x",D34*E34)+IF(H35="x",D35*E35)+IF(H36="x",D36*E36)+IF(H37="x",D37*E37)+IF(H38="x",D38*E38)+IF(H39="x",D39*E39)+IF(H40="x",D40*E40)+IF(H41="x",D41*E41)+IF(H42="x",D42*E42)+IF(H43="x",D43*E43)+IF(H44="x",D44*E44)+IF(H45="x",D45*E45)+IF(H46="x",D46*E46)+IF(H47="x",D47*E47)+IF(H48="x",D48*E48)+IF(H49="x",D49*E49)+IF(H50="x",D50*E50)+IF(H51="x",D51*E51)+IF(H52="x",D52*E52)+IF(H53="x",D53*E53)+IF(H54="x",D54*E54)+IF(H55="x",D55*E55)</f>
        <v>0</v>
      </c>
      <c r="I56" s="107">
        <f>IF(I24="x",D24*E24)+IF(I25="x",D25*E25)+IF(I26="x",D26*E26)+IF(I27="x",D27*E27)+IF(I28="x",D28*E28)+IF(I29="x",D29*E29)+IF(I30="x",D30*E30)+IF(I31="x",D31*E31)+IF(I32="x",D32*E32)+IF(I33="x",D33*E33)+IF(I34="x",D34*E34)+IF(I35="x",D35*E35)+IF(I36="x",D36*E36)+IF(I37="x",D37*E37)+IF(I38="x",D38*E38)+IF(I39="x",D39*E39)+IF(I40="x",D40*E40)+IF(I41="x",D41*E41)+IF(I42="x",D42*E42)+IF(I43="x",D43*E43)+IF(I44="x",D44*E44)+IF(I45="x",D45*E45)+IF(I46="x",D46*E46)+IF(I47="x",D47*E47)+IF(I48="x",D48*E48)+IF(I49="x",D49*E49)+IF(I50="x",D50*E50)+IF(I51="x",D51*E51)+IF(I52="x",D52*E52)+IF(I53="x",D53*E53)+IF(I54="x",D54*E54)+IF(I55="x",D55*E55)</f>
        <v>0</v>
      </c>
      <c r="J56" s="107">
        <f>IF(J24="x",D24*E24)+IF(J25="x",D25*E25)+IF(J26="x",D26*E26)+IF(J27="x",D27*E27)+IF(J28="x",D28*E28)+IF(J29="x",D29*E29)+IF(J30="x",D30*E30)+IF(J31="x",D31*E31)+IF(J32="x",D32*E32)+IF(J33="x",D33*E33)+IF(J34="x",D34*E34)+IF(J35="x",D35*E35)+IF(J36="x",D36*E36)+IF(J37="x",D37*E37)+IF(J38="x",D38*E38)+IF(J39="x",D39*E39)+IF(J40="x",D40*E40)+IF(J41="x",D41*E41)+IF(J42="x",D42*E42)+IF(J43="x",D43*E43)+IF(J44="x",D44*E44)+IF(J45="x",D45*E45)+IF(J46="x",D46*E46)+IF(J47="x",D47*E47)+IF(J48="x",D48*E48)+IF(J49="x",D49*E49)+IF(J50="x",D50*E50)+IF(J51="x",D51*E51)+IF(J52="x",D52*E52)+IF(J53="x",D53*E53)+IF(J54="x",D54*E54)+IF(J55="x",D55*E55)</f>
        <v>0</v>
      </c>
      <c r="K56" s="107">
        <f>IF(K24="x",D24*E24)+IF(K25="x",D25*E25)+IF(K26="x",D26*E26)+IF(K27="x",D27*E27)+IF(K28="x",D28*E28)+IF(K29="x",D29*E29)+IF(K30="x",D30*E30)+IF(K31="x",D31*E31)+IF(K32="x",D32*E32)+IF(K33="x",D33*E33)+IF(K34="x",D34*E34)+IF(K35="x",D35*E35)+IF(K36="x",D36*E36)+IF(K37="x",D37*E37)+IF(K38="x",D38*E38)+IF(K39="x",D39*E39)+IF(K40="x",D40*E40)+IF(K41="x",D41*E41)+IF(K42="x",D42*E42)+IF(K43="x",D43*E43)+IF(K44="x",D44*E44)+IF(K45="x",D45*E45)+IF(K46="x",D46*E46)+IF(K47="x",D47*E47)+IF(K48="x",D48*E48)+IF(K49="x",D49*E49)+IF(K50="x",D50*E50)+IF(K51="x",D51*E51)+IF(K52="x",D52*E52)+IF(K53="x",D53*E53)+IF(K54="x",D54*E54)+IF(K55="x",D55*E55)</f>
        <v>40</v>
      </c>
    </row>
    <row r="57" spans="1:12" s="115" customFormat="1" ht="18" customHeight="1" x14ac:dyDescent="0.25">
      <c r="A57" s="108"/>
      <c r="B57" s="109"/>
      <c r="C57" s="110"/>
      <c r="D57" s="110"/>
      <c r="E57" s="110" t="s">
        <v>255</v>
      </c>
      <c r="F57" s="111"/>
      <c r="G57" s="112"/>
      <c r="H57" s="112"/>
      <c r="I57" s="112"/>
      <c r="J57" s="112"/>
      <c r="K57" s="113"/>
      <c r="L57" s="114"/>
    </row>
    <row r="58" spans="1:12" ht="16.5" customHeight="1" x14ac:dyDescent="0.25">
      <c r="A58" s="521" t="s">
        <v>256</v>
      </c>
      <c r="B58" s="522"/>
      <c r="C58" s="98">
        <f>SUM(H21:K21)</f>
        <v>60</v>
      </c>
      <c r="D58" s="354"/>
      <c r="E58" s="116">
        <f>C58/60</f>
        <v>1</v>
      </c>
      <c r="F58" s="117"/>
      <c r="G58" s="118"/>
      <c r="H58" s="118"/>
      <c r="I58" s="118"/>
      <c r="J58" s="118"/>
      <c r="K58" s="119"/>
      <c r="L58" s="120"/>
    </row>
    <row r="59" spans="1:12" ht="17.25" customHeight="1" x14ac:dyDescent="0.25">
      <c r="A59" s="121" t="s">
        <v>200</v>
      </c>
      <c r="B59" s="122"/>
      <c r="C59" s="123"/>
      <c r="D59" s="123"/>
      <c r="E59" s="123"/>
      <c r="F59" s="523" t="s">
        <v>257</v>
      </c>
      <c r="G59" s="523"/>
      <c r="H59" s="524"/>
      <c r="I59" s="124">
        <f>C58+C60</f>
        <v>100</v>
      </c>
      <c r="J59" s="123" t="s">
        <v>258</v>
      </c>
      <c r="K59" s="125"/>
      <c r="L59" s="120"/>
    </row>
    <row r="60" spans="1:12" ht="16.5" customHeight="1" x14ac:dyDescent="0.25">
      <c r="A60" s="521" t="s">
        <v>259</v>
      </c>
      <c r="B60" s="522"/>
      <c r="C60" s="98">
        <f>SUM(G56:K56)</f>
        <v>40</v>
      </c>
      <c r="D60" s="354"/>
      <c r="E60" s="116" t="s">
        <v>255</v>
      </c>
      <c r="F60" s="117"/>
      <c r="G60" s="118"/>
      <c r="H60" s="118"/>
      <c r="I60" s="118"/>
      <c r="J60" s="118"/>
      <c r="K60" s="119"/>
      <c r="L60" s="120"/>
    </row>
    <row r="61" spans="1:12" ht="26.25" customHeight="1" x14ac:dyDescent="0.25">
      <c r="A61" s="126"/>
      <c r="B61" s="127"/>
      <c r="C61" s="127"/>
      <c r="D61" s="127"/>
      <c r="E61" s="127"/>
      <c r="F61" s="128"/>
      <c r="G61" s="129"/>
      <c r="H61" s="129"/>
      <c r="I61" s="129"/>
      <c r="J61" s="129"/>
      <c r="K61" s="130"/>
      <c r="L61" s="120"/>
    </row>
  </sheetData>
  <mergeCells count="10">
    <mergeCell ref="A58:B58"/>
    <mergeCell ref="F59:H59"/>
    <mergeCell ref="A60:B60"/>
    <mergeCell ref="A1:K1"/>
    <mergeCell ref="A6:F8"/>
    <mergeCell ref="G6:K6"/>
    <mergeCell ref="A9:K9"/>
    <mergeCell ref="A22:C22"/>
    <mergeCell ref="F22:H22"/>
    <mergeCell ref="I22:K22"/>
  </mergeCells>
  <conditionalFormatting sqref="B21 B56:B57">
    <cfRule type="cellIs" dxfId="154" priority="31" stopIfTrue="1" operator="equal">
      <formula>"Pesatura Inadeguata"</formula>
    </cfRule>
  </conditionalFormatting>
  <conditionalFormatting sqref="G11">
    <cfRule type="cellIs" dxfId="153" priority="30" stopIfTrue="1" operator="equal">
      <formula>"x"</formula>
    </cfRule>
  </conditionalFormatting>
  <conditionalFormatting sqref="H11">
    <cfRule type="cellIs" dxfId="152" priority="27" stopIfTrue="1" operator="equal">
      <formula>"x"</formula>
    </cfRule>
    <cfRule type="cellIs" dxfId="151" priority="29" stopIfTrue="1" operator="equal">
      <formula>"x"</formula>
    </cfRule>
  </conditionalFormatting>
  <conditionalFormatting sqref="I11">
    <cfRule type="cellIs" dxfId="150" priority="28" stopIfTrue="1" operator="equal">
      <formula>"x"</formula>
    </cfRule>
  </conditionalFormatting>
  <conditionalFormatting sqref="J11">
    <cfRule type="cellIs" dxfId="149" priority="26" stopIfTrue="1" operator="equal">
      <formula>"x"</formula>
    </cfRule>
  </conditionalFormatting>
  <conditionalFormatting sqref="K11">
    <cfRule type="cellIs" dxfId="148" priority="25" stopIfTrue="1" operator="equal">
      <formula>"x"</formula>
    </cfRule>
  </conditionalFormatting>
  <conditionalFormatting sqref="G12">
    <cfRule type="cellIs" dxfId="147" priority="24" stopIfTrue="1" operator="equal">
      <formula>"x"</formula>
    </cfRule>
  </conditionalFormatting>
  <conditionalFormatting sqref="H12">
    <cfRule type="cellIs" dxfId="146" priority="21" stopIfTrue="1" operator="equal">
      <formula>"x"</formula>
    </cfRule>
    <cfRule type="cellIs" dxfId="145" priority="23" stopIfTrue="1" operator="equal">
      <formula>"x"</formula>
    </cfRule>
  </conditionalFormatting>
  <conditionalFormatting sqref="I12">
    <cfRule type="cellIs" dxfId="144" priority="22" stopIfTrue="1" operator="equal">
      <formula>"x"</formula>
    </cfRule>
  </conditionalFormatting>
  <conditionalFormatting sqref="J12">
    <cfRule type="cellIs" dxfId="143" priority="20" stopIfTrue="1" operator="equal">
      <formula>"x"</formula>
    </cfRule>
  </conditionalFormatting>
  <conditionalFormatting sqref="K12">
    <cfRule type="cellIs" dxfId="142" priority="19" stopIfTrue="1" operator="equal">
      <formula>"x"</formula>
    </cfRule>
  </conditionalFormatting>
  <conditionalFormatting sqref="G24:G47">
    <cfRule type="cellIs" dxfId="141" priority="18" stopIfTrue="1" operator="equal">
      <formula>"x"</formula>
    </cfRule>
  </conditionalFormatting>
  <conditionalFormatting sqref="H24:H47">
    <cfRule type="cellIs" dxfId="140" priority="15" stopIfTrue="1" operator="equal">
      <formula>"x"</formula>
    </cfRule>
    <cfRule type="cellIs" dxfId="139" priority="17" stopIfTrue="1" operator="equal">
      <formula>"x"</formula>
    </cfRule>
  </conditionalFormatting>
  <conditionalFormatting sqref="I24:I47">
    <cfRule type="cellIs" dxfId="138" priority="16" stopIfTrue="1" operator="equal">
      <formula>"x"</formula>
    </cfRule>
  </conditionalFormatting>
  <conditionalFormatting sqref="J24:J47">
    <cfRule type="cellIs" dxfId="137" priority="14" stopIfTrue="1" operator="equal">
      <formula>"x"</formula>
    </cfRule>
  </conditionalFormatting>
  <conditionalFormatting sqref="K24:K47">
    <cfRule type="cellIs" dxfId="136" priority="13" stopIfTrue="1" operator="equal">
      <formula>"x"</formula>
    </cfRule>
  </conditionalFormatting>
  <conditionalFormatting sqref="G49:G55">
    <cfRule type="cellIs" dxfId="135" priority="12" stopIfTrue="1" operator="equal">
      <formula>"x"</formula>
    </cfRule>
  </conditionalFormatting>
  <conditionalFormatting sqref="H49:H55">
    <cfRule type="cellIs" dxfId="134" priority="9" stopIfTrue="1" operator="equal">
      <formula>"x"</formula>
    </cfRule>
    <cfRule type="cellIs" dxfId="133" priority="11" stopIfTrue="1" operator="equal">
      <formula>"x"</formula>
    </cfRule>
  </conditionalFormatting>
  <conditionalFormatting sqref="I49:I55">
    <cfRule type="cellIs" dxfId="132" priority="10" stopIfTrue="1" operator="equal">
      <formula>"x"</formula>
    </cfRule>
  </conditionalFormatting>
  <conditionalFormatting sqref="J49:J55">
    <cfRule type="cellIs" dxfId="131" priority="8" stopIfTrue="1" operator="equal">
      <formula>"x"</formula>
    </cfRule>
  </conditionalFormatting>
  <conditionalFormatting sqref="K49:K55">
    <cfRule type="cellIs" dxfId="130" priority="7" stopIfTrue="1" operator="equal">
      <formula>"x"</formula>
    </cfRule>
  </conditionalFormatting>
  <conditionalFormatting sqref="G13:G20">
    <cfRule type="cellIs" dxfId="129" priority="6" stopIfTrue="1" operator="equal">
      <formula>"x"</formula>
    </cfRule>
  </conditionalFormatting>
  <conditionalFormatting sqref="H13:H20">
    <cfRule type="cellIs" dxfId="128" priority="3" stopIfTrue="1" operator="equal">
      <formula>"x"</formula>
    </cfRule>
    <cfRule type="cellIs" dxfId="127" priority="5" stopIfTrue="1" operator="equal">
      <formula>"x"</formula>
    </cfRule>
  </conditionalFormatting>
  <conditionalFormatting sqref="I13:I20">
    <cfRule type="cellIs" dxfId="126" priority="4" stopIfTrue="1" operator="equal">
      <formula>"x"</formula>
    </cfRule>
  </conditionalFormatting>
  <conditionalFormatting sqref="J13:J20">
    <cfRule type="cellIs" dxfId="125" priority="2" stopIfTrue="1" operator="equal">
      <formula>"x"</formula>
    </cfRule>
  </conditionalFormatting>
  <conditionalFormatting sqref="K13:K20">
    <cfRule type="cellIs" dxfId="124" priority="1" stopIfTrue="1" operator="equal">
      <formula>"x"</formula>
    </cfRule>
  </conditionalFormatting>
  <dataValidations count="2">
    <dataValidation type="list" allowBlank="1" showInputMessage="1" showErrorMessage="1" sqref="WVJ983088:WVJ983095 IX48:IX55 ST48:ST55 ACP48:ACP55 AML48:AML55 AWH48:AWH55 BGD48:BGD55 BPZ48:BPZ55 BZV48:BZV55 CJR48:CJR55 CTN48:CTN55 DDJ48:DDJ55 DNF48:DNF55 DXB48:DXB55 EGX48:EGX55 EQT48:EQT55 FAP48:FAP55 FKL48:FKL55 FUH48:FUH55 GED48:GED55 GNZ48:GNZ55 GXV48:GXV55 HHR48:HHR55 HRN48:HRN55 IBJ48:IBJ55 ILF48:ILF55 IVB48:IVB55 JEX48:JEX55 JOT48:JOT55 JYP48:JYP55 KIL48:KIL55 KSH48:KSH55 LCD48:LCD55 LLZ48:LLZ55 LVV48:LVV55 MFR48:MFR55 MPN48:MPN55 MZJ48:MZJ55 NJF48:NJF55 NTB48:NTB55 OCX48:OCX55 OMT48:OMT55 OWP48:OWP55 PGL48:PGL55 PQH48:PQH55 QAD48:QAD55 QJZ48:QJZ55 QTV48:QTV55 RDR48:RDR55 RNN48:RNN55 RXJ48:RXJ55 SHF48:SHF55 SRB48:SRB55 TAX48:TAX55 TKT48:TKT55 TUP48:TUP55 UEL48:UEL55 UOH48:UOH55 UYD48:UYD55 VHZ48:VHZ55 VRV48:VRV55 WBR48:WBR55 WLN48:WLN55 WVJ48:WVJ55 A65584:A65591 IX65584:IX65591 ST65584:ST65591 ACP65584:ACP65591 AML65584:AML65591 AWH65584:AWH65591 BGD65584:BGD65591 BPZ65584:BPZ65591 BZV65584:BZV65591 CJR65584:CJR65591 CTN65584:CTN65591 DDJ65584:DDJ65591 DNF65584:DNF65591 DXB65584:DXB65591 EGX65584:EGX65591 EQT65584:EQT65591 FAP65584:FAP65591 FKL65584:FKL65591 FUH65584:FUH65591 GED65584:GED65591 GNZ65584:GNZ65591 GXV65584:GXV65591 HHR65584:HHR65591 HRN65584:HRN65591 IBJ65584:IBJ65591 ILF65584:ILF65591 IVB65584:IVB65591 JEX65584:JEX65591 JOT65584:JOT65591 JYP65584:JYP65591 KIL65584:KIL65591 KSH65584:KSH65591 LCD65584:LCD65591 LLZ65584:LLZ65591 LVV65584:LVV65591 MFR65584:MFR65591 MPN65584:MPN65591 MZJ65584:MZJ65591 NJF65584:NJF65591 NTB65584:NTB65591 OCX65584:OCX65591 OMT65584:OMT65591 OWP65584:OWP65591 PGL65584:PGL65591 PQH65584:PQH65591 QAD65584:QAD65591 QJZ65584:QJZ65591 QTV65584:QTV65591 RDR65584:RDR65591 RNN65584:RNN65591 RXJ65584:RXJ65591 SHF65584:SHF65591 SRB65584:SRB65591 TAX65584:TAX65591 TKT65584:TKT65591 TUP65584:TUP65591 UEL65584:UEL65591 UOH65584:UOH65591 UYD65584:UYD65591 VHZ65584:VHZ65591 VRV65584:VRV65591 WBR65584:WBR65591 WLN65584:WLN65591 WVJ65584:WVJ65591 A131120:A131127 IX131120:IX131127 ST131120:ST131127 ACP131120:ACP131127 AML131120:AML131127 AWH131120:AWH131127 BGD131120:BGD131127 BPZ131120:BPZ131127 BZV131120:BZV131127 CJR131120:CJR131127 CTN131120:CTN131127 DDJ131120:DDJ131127 DNF131120:DNF131127 DXB131120:DXB131127 EGX131120:EGX131127 EQT131120:EQT131127 FAP131120:FAP131127 FKL131120:FKL131127 FUH131120:FUH131127 GED131120:GED131127 GNZ131120:GNZ131127 GXV131120:GXV131127 HHR131120:HHR131127 HRN131120:HRN131127 IBJ131120:IBJ131127 ILF131120:ILF131127 IVB131120:IVB131127 JEX131120:JEX131127 JOT131120:JOT131127 JYP131120:JYP131127 KIL131120:KIL131127 KSH131120:KSH131127 LCD131120:LCD131127 LLZ131120:LLZ131127 LVV131120:LVV131127 MFR131120:MFR131127 MPN131120:MPN131127 MZJ131120:MZJ131127 NJF131120:NJF131127 NTB131120:NTB131127 OCX131120:OCX131127 OMT131120:OMT131127 OWP131120:OWP131127 PGL131120:PGL131127 PQH131120:PQH131127 QAD131120:QAD131127 QJZ131120:QJZ131127 QTV131120:QTV131127 RDR131120:RDR131127 RNN131120:RNN131127 RXJ131120:RXJ131127 SHF131120:SHF131127 SRB131120:SRB131127 TAX131120:TAX131127 TKT131120:TKT131127 TUP131120:TUP131127 UEL131120:UEL131127 UOH131120:UOH131127 UYD131120:UYD131127 VHZ131120:VHZ131127 VRV131120:VRV131127 WBR131120:WBR131127 WLN131120:WLN131127 WVJ131120:WVJ131127 A196656:A196663 IX196656:IX196663 ST196656:ST196663 ACP196656:ACP196663 AML196656:AML196663 AWH196656:AWH196663 BGD196656:BGD196663 BPZ196656:BPZ196663 BZV196656:BZV196663 CJR196656:CJR196663 CTN196656:CTN196663 DDJ196656:DDJ196663 DNF196656:DNF196663 DXB196656:DXB196663 EGX196656:EGX196663 EQT196656:EQT196663 FAP196656:FAP196663 FKL196656:FKL196663 FUH196656:FUH196663 GED196656:GED196663 GNZ196656:GNZ196663 GXV196656:GXV196663 HHR196656:HHR196663 HRN196656:HRN196663 IBJ196656:IBJ196663 ILF196656:ILF196663 IVB196656:IVB196663 JEX196656:JEX196663 JOT196656:JOT196663 JYP196656:JYP196663 KIL196656:KIL196663 KSH196656:KSH196663 LCD196656:LCD196663 LLZ196656:LLZ196663 LVV196656:LVV196663 MFR196656:MFR196663 MPN196656:MPN196663 MZJ196656:MZJ196663 NJF196656:NJF196663 NTB196656:NTB196663 OCX196656:OCX196663 OMT196656:OMT196663 OWP196656:OWP196663 PGL196656:PGL196663 PQH196656:PQH196663 QAD196656:QAD196663 QJZ196656:QJZ196663 QTV196656:QTV196663 RDR196656:RDR196663 RNN196656:RNN196663 RXJ196656:RXJ196663 SHF196656:SHF196663 SRB196656:SRB196663 TAX196656:TAX196663 TKT196656:TKT196663 TUP196656:TUP196663 UEL196656:UEL196663 UOH196656:UOH196663 UYD196656:UYD196663 VHZ196656:VHZ196663 VRV196656:VRV196663 WBR196656:WBR196663 WLN196656:WLN196663 WVJ196656:WVJ196663 A262192:A262199 IX262192:IX262199 ST262192:ST262199 ACP262192:ACP262199 AML262192:AML262199 AWH262192:AWH262199 BGD262192:BGD262199 BPZ262192:BPZ262199 BZV262192:BZV262199 CJR262192:CJR262199 CTN262192:CTN262199 DDJ262192:DDJ262199 DNF262192:DNF262199 DXB262192:DXB262199 EGX262192:EGX262199 EQT262192:EQT262199 FAP262192:FAP262199 FKL262192:FKL262199 FUH262192:FUH262199 GED262192:GED262199 GNZ262192:GNZ262199 GXV262192:GXV262199 HHR262192:HHR262199 HRN262192:HRN262199 IBJ262192:IBJ262199 ILF262192:ILF262199 IVB262192:IVB262199 JEX262192:JEX262199 JOT262192:JOT262199 JYP262192:JYP262199 KIL262192:KIL262199 KSH262192:KSH262199 LCD262192:LCD262199 LLZ262192:LLZ262199 LVV262192:LVV262199 MFR262192:MFR262199 MPN262192:MPN262199 MZJ262192:MZJ262199 NJF262192:NJF262199 NTB262192:NTB262199 OCX262192:OCX262199 OMT262192:OMT262199 OWP262192:OWP262199 PGL262192:PGL262199 PQH262192:PQH262199 QAD262192:QAD262199 QJZ262192:QJZ262199 QTV262192:QTV262199 RDR262192:RDR262199 RNN262192:RNN262199 RXJ262192:RXJ262199 SHF262192:SHF262199 SRB262192:SRB262199 TAX262192:TAX262199 TKT262192:TKT262199 TUP262192:TUP262199 UEL262192:UEL262199 UOH262192:UOH262199 UYD262192:UYD262199 VHZ262192:VHZ262199 VRV262192:VRV262199 WBR262192:WBR262199 WLN262192:WLN262199 WVJ262192:WVJ262199 A327728:A327735 IX327728:IX327735 ST327728:ST327735 ACP327728:ACP327735 AML327728:AML327735 AWH327728:AWH327735 BGD327728:BGD327735 BPZ327728:BPZ327735 BZV327728:BZV327735 CJR327728:CJR327735 CTN327728:CTN327735 DDJ327728:DDJ327735 DNF327728:DNF327735 DXB327728:DXB327735 EGX327728:EGX327735 EQT327728:EQT327735 FAP327728:FAP327735 FKL327728:FKL327735 FUH327728:FUH327735 GED327728:GED327735 GNZ327728:GNZ327735 GXV327728:GXV327735 HHR327728:HHR327735 HRN327728:HRN327735 IBJ327728:IBJ327735 ILF327728:ILF327735 IVB327728:IVB327735 JEX327728:JEX327735 JOT327728:JOT327735 JYP327728:JYP327735 KIL327728:KIL327735 KSH327728:KSH327735 LCD327728:LCD327735 LLZ327728:LLZ327735 LVV327728:LVV327735 MFR327728:MFR327735 MPN327728:MPN327735 MZJ327728:MZJ327735 NJF327728:NJF327735 NTB327728:NTB327735 OCX327728:OCX327735 OMT327728:OMT327735 OWP327728:OWP327735 PGL327728:PGL327735 PQH327728:PQH327735 QAD327728:QAD327735 QJZ327728:QJZ327735 QTV327728:QTV327735 RDR327728:RDR327735 RNN327728:RNN327735 RXJ327728:RXJ327735 SHF327728:SHF327735 SRB327728:SRB327735 TAX327728:TAX327735 TKT327728:TKT327735 TUP327728:TUP327735 UEL327728:UEL327735 UOH327728:UOH327735 UYD327728:UYD327735 VHZ327728:VHZ327735 VRV327728:VRV327735 WBR327728:WBR327735 WLN327728:WLN327735 WVJ327728:WVJ327735 A393264:A393271 IX393264:IX393271 ST393264:ST393271 ACP393264:ACP393271 AML393264:AML393271 AWH393264:AWH393271 BGD393264:BGD393271 BPZ393264:BPZ393271 BZV393264:BZV393271 CJR393264:CJR393271 CTN393264:CTN393271 DDJ393264:DDJ393271 DNF393264:DNF393271 DXB393264:DXB393271 EGX393264:EGX393271 EQT393264:EQT393271 FAP393264:FAP393271 FKL393264:FKL393271 FUH393264:FUH393271 GED393264:GED393271 GNZ393264:GNZ393271 GXV393264:GXV393271 HHR393264:HHR393271 HRN393264:HRN393271 IBJ393264:IBJ393271 ILF393264:ILF393271 IVB393264:IVB393271 JEX393264:JEX393271 JOT393264:JOT393271 JYP393264:JYP393271 KIL393264:KIL393271 KSH393264:KSH393271 LCD393264:LCD393271 LLZ393264:LLZ393271 LVV393264:LVV393271 MFR393264:MFR393271 MPN393264:MPN393271 MZJ393264:MZJ393271 NJF393264:NJF393271 NTB393264:NTB393271 OCX393264:OCX393271 OMT393264:OMT393271 OWP393264:OWP393271 PGL393264:PGL393271 PQH393264:PQH393271 QAD393264:QAD393271 QJZ393264:QJZ393271 QTV393264:QTV393271 RDR393264:RDR393271 RNN393264:RNN393271 RXJ393264:RXJ393271 SHF393264:SHF393271 SRB393264:SRB393271 TAX393264:TAX393271 TKT393264:TKT393271 TUP393264:TUP393271 UEL393264:UEL393271 UOH393264:UOH393271 UYD393264:UYD393271 VHZ393264:VHZ393271 VRV393264:VRV393271 WBR393264:WBR393271 WLN393264:WLN393271 WVJ393264:WVJ393271 A458800:A458807 IX458800:IX458807 ST458800:ST458807 ACP458800:ACP458807 AML458800:AML458807 AWH458800:AWH458807 BGD458800:BGD458807 BPZ458800:BPZ458807 BZV458800:BZV458807 CJR458800:CJR458807 CTN458800:CTN458807 DDJ458800:DDJ458807 DNF458800:DNF458807 DXB458800:DXB458807 EGX458800:EGX458807 EQT458800:EQT458807 FAP458800:FAP458807 FKL458800:FKL458807 FUH458800:FUH458807 GED458800:GED458807 GNZ458800:GNZ458807 GXV458800:GXV458807 HHR458800:HHR458807 HRN458800:HRN458807 IBJ458800:IBJ458807 ILF458800:ILF458807 IVB458800:IVB458807 JEX458800:JEX458807 JOT458800:JOT458807 JYP458800:JYP458807 KIL458800:KIL458807 KSH458800:KSH458807 LCD458800:LCD458807 LLZ458800:LLZ458807 LVV458800:LVV458807 MFR458800:MFR458807 MPN458800:MPN458807 MZJ458800:MZJ458807 NJF458800:NJF458807 NTB458800:NTB458807 OCX458800:OCX458807 OMT458800:OMT458807 OWP458800:OWP458807 PGL458800:PGL458807 PQH458800:PQH458807 QAD458800:QAD458807 QJZ458800:QJZ458807 QTV458800:QTV458807 RDR458800:RDR458807 RNN458800:RNN458807 RXJ458800:RXJ458807 SHF458800:SHF458807 SRB458800:SRB458807 TAX458800:TAX458807 TKT458800:TKT458807 TUP458800:TUP458807 UEL458800:UEL458807 UOH458800:UOH458807 UYD458800:UYD458807 VHZ458800:VHZ458807 VRV458800:VRV458807 WBR458800:WBR458807 WLN458800:WLN458807 WVJ458800:WVJ458807 A524336:A524343 IX524336:IX524343 ST524336:ST524343 ACP524336:ACP524343 AML524336:AML524343 AWH524336:AWH524343 BGD524336:BGD524343 BPZ524336:BPZ524343 BZV524336:BZV524343 CJR524336:CJR524343 CTN524336:CTN524343 DDJ524336:DDJ524343 DNF524336:DNF524343 DXB524336:DXB524343 EGX524336:EGX524343 EQT524336:EQT524343 FAP524336:FAP524343 FKL524336:FKL524343 FUH524336:FUH524343 GED524336:GED524343 GNZ524336:GNZ524343 GXV524336:GXV524343 HHR524336:HHR524343 HRN524336:HRN524343 IBJ524336:IBJ524343 ILF524336:ILF524343 IVB524336:IVB524343 JEX524336:JEX524343 JOT524336:JOT524343 JYP524336:JYP524343 KIL524336:KIL524343 KSH524336:KSH524343 LCD524336:LCD524343 LLZ524336:LLZ524343 LVV524336:LVV524343 MFR524336:MFR524343 MPN524336:MPN524343 MZJ524336:MZJ524343 NJF524336:NJF524343 NTB524336:NTB524343 OCX524336:OCX524343 OMT524336:OMT524343 OWP524336:OWP524343 PGL524336:PGL524343 PQH524336:PQH524343 QAD524336:QAD524343 QJZ524336:QJZ524343 QTV524336:QTV524343 RDR524336:RDR524343 RNN524336:RNN524343 RXJ524336:RXJ524343 SHF524336:SHF524343 SRB524336:SRB524343 TAX524336:TAX524343 TKT524336:TKT524343 TUP524336:TUP524343 UEL524336:UEL524343 UOH524336:UOH524343 UYD524336:UYD524343 VHZ524336:VHZ524343 VRV524336:VRV524343 WBR524336:WBR524343 WLN524336:WLN524343 WVJ524336:WVJ524343 A589872:A589879 IX589872:IX589879 ST589872:ST589879 ACP589872:ACP589879 AML589872:AML589879 AWH589872:AWH589879 BGD589872:BGD589879 BPZ589872:BPZ589879 BZV589872:BZV589879 CJR589872:CJR589879 CTN589872:CTN589879 DDJ589872:DDJ589879 DNF589872:DNF589879 DXB589872:DXB589879 EGX589872:EGX589879 EQT589872:EQT589879 FAP589872:FAP589879 FKL589872:FKL589879 FUH589872:FUH589879 GED589872:GED589879 GNZ589872:GNZ589879 GXV589872:GXV589879 HHR589872:HHR589879 HRN589872:HRN589879 IBJ589872:IBJ589879 ILF589872:ILF589879 IVB589872:IVB589879 JEX589872:JEX589879 JOT589872:JOT589879 JYP589872:JYP589879 KIL589872:KIL589879 KSH589872:KSH589879 LCD589872:LCD589879 LLZ589872:LLZ589879 LVV589872:LVV589879 MFR589872:MFR589879 MPN589872:MPN589879 MZJ589872:MZJ589879 NJF589872:NJF589879 NTB589872:NTB589879 OCX589872:OCX589879 OMT589872:OMT589879 OWP589872:OWP589879 PGL589872:PGL589879 PQH589872:PQH589879 QAD589872:QAD589879 QJZ589872:QJZ589879 QTV589872:QTV589879 RDR589872:RDR589879 RNN589872:RNN589879 RXJ589872:RXJ589879 SHF589872:SHF589879 SRB589872:SRB589879 TAX589872:TAX589879 TKT589872:TKT589879 TUP589872:TUP589879 UEL589872:UEL589879 UOH589872:UOH589879 UYD589872:UYD589879 VHZ589872:VHZ589879 VRV589872:VRV589879 WBR589872:WBR589879 WLN589872:WLN589879 WVJ589872:WVJ589879 A655408:A655415 IX655408:IX655415 ST655408:ST655415 ACP655408:ACP655415 AML655408:AML655415 AWH655408:AWH655415 BGD655408:BGD655415 BPZ655408:BPZ655415 BZV655408:BZV655415 CJR655408:CJR655415 CTN655408:CTN655415 DDJ655408:DDJ655415 DNF655408:DNF655415 DXB655408:DXB655415 EGX655408:EGX655415 EQT655408:EQT655415 FAP655408:FAP655415 FKL655408:FKL655415 FUH655408:FUH655415 GED655408:GED655415 GNZ655408:GNZ655415 GXV655408:GXV655415 HHR655408:HHR655415 HRN655408:HRN655415 IBJ655408:IBJ655415 ILF655408:ILF655415 IVB655408:IVB655415 JEX655408:JEX655415 JOT655408:JOT655415 JYP655408:JYP655415 KIL655408:KIL655415 KSH655408:KSH655415 LCD655408:LCD655415 LLZ655408:LLZ655415 LVV655408:LVV655415 MFR655408:MFR655415 MPN655408:MPN655415 MZJ655408:MZJ655415 NJF655408:NJF655415 NTB655408:NTB655415 OCX655408:OCX655415 OMT655408:OMT655415 OWP655408:OWP655415 PGL655408:PGL655415 PQH655408:PQH655415 QAD655408:QAD655415 QJZ655408:QJZ655415 QTV655408:QTV655415 RDR655408:RDR655415 RNN655408:RNN655415 RXJ655408:RXJ655415 SHF655408:SHF655415 SRB655408:SRB655415 TAX655408:TAX655415 TKT655408:TKT655415 TUP655408:TUP655415 UEL655408:UEL655415 UOH655408:UOH655415 UYD655408:UYD655415 VHZ655408:VHZ655415 VRV655408:VRV655415 WBR655408:WBR655415 WLN655408:WLN655415 WVJ655408:WVJ655415 A720944:A720951 IX720944:IX720951 ST720944:ST720951 ACP720944:ACP720951 AML720944:AML720951 AWH720944:AWH720951 BGD720944:BGD720951 BPZ720944:BPZ720951 BZV720944:BZV720951 CJR720944:CJR720951 CTN720944:CTN720951 DDJ720944:DDJ720951 DNF720944:DNF720951 DXB720944:DXB720951 EGX720944:EGX720951 EQT720944:EQT720951 FAP720944:FAP720951 FKL720944:FKL720951 FUH720944:FUH720951 GED720944:GED720951 GNZ720944:GNZ720951 GXV720944:GXV720951 HHR720944:HHR720951 HRN720944:HRN720951 IBJ720944:IBJ720951 ILF720944:ILF720951 IVB720944:IVB720951 JEX720944:JEX720951 JOT720944:JOT720951 JYP720944:JYP720951 KIL720944:KIL720951 KSH720944:KSH720951 LCD720944:LCD720951 LLZ720944:LLZ720951 LVV720944:LVV720951 MFR720944:MFR720951 MPN720944:MPN720951 MZJ720944:MZJ720951 NJF720944:NJF720951 NTB720944:NTB720951 OCX720944:OCX720951 OMT720944:OMT720951 OWP720944:OWP720951 PGL720944:PGL720951 PQH720944:PQH720951 QAD720944:QAD720951 QJZ720944:QJZ720951 QTV720944:QTV720951 RDR720944:RDR720951 RNN720944:RNN720951 RXJ720944:RXJ720951 SHF720944:SHF720951 SRB720944:SRB720951 TAX720944:TAX720951 TKT720944:TKT720951 TUP720944:TUP720951 UEL720944:UEL720951 UOH720944:UOH720951 UYD720944:UYD720951 VHZ720944:VHZ720951 VRV720944:VRV720951 WBR720944:WBR720951 WLN720944:WLN720951 WVJ720944:WVJ720951 A786480:A786487 IX786480:IX786487 ST786480:ST786487 ACP786480:ACP786487 AML786480:AML786487 AWH786480:AWH786487 BGD786480:BGD786487 BPZ786480:BPZ786487 BZV786480:BZV786487 CJR786480:CJR786487 CTN786480:CTN786487 DDJ786480:DDJ786487 DNF786480:DNF786487 DXB786480:DXB786487 EGX786480:EGX786487 EQT786480:EQT786487 FAP786480:FAP786487 FKL786480:FKL786487 FUH786480:FUH786487 GED786480:GED786487 GNZ786480:GNZ786487 GXV786480:GXV786487 HHR786480:HHR786487 HRN786480:HRN786487 IBJ786480:IBJ786487 ILF786480:ILF786487 IVB786480:IVB786487 JEX786480:JEX786487 JOT786480:JOT786487 JYP786480:JYP786487 KIL786480:KIL786487 KSH786480:KSH786487 LCD786480:LCD786487 LLZ786480:LLZ786487 LVV786480:LVV786487 MFR786480:MFR786487 MPN786480:MPN786487 MZJ786480:MZJ786487 NJF786480:NJF786487 NTB786480:NTB786487 OCX786480:OCX786487 OMT786480:OMT786487 OWP786480:OWP786487 PGL786480:PGL786487 PQH786480:PQH786487 QAD786480:QAD786487 QJZ786480:QJZ786487 QTV786480:QTV786487 RDR786480:RDR786487 RNN786480:RNN786487 RXJ786480:RXJ786487 SHF786480:SHF786487 SRB786480:SRB786487 TAX786480:TAX786487 TKT786480:TKT786487 TUP786480:TUP786487 UEL786480:UEL786487 UOH786480:UOH786487 UYD786480:UYD786487 VHZ786480:VHZ786487 VRV786480:VRV786487 WBR786480:WBR786487 WLN786480:WLN786487 WVJ786480:WVJ786487 A852016:A852023 IX852016:IX852023 ST852016:ST852023 ACP852016:ACP852023 AML852016:AML852023 AWH852016:AWH852023 BGD852016:BGD852023 BPZ852016:BPZ852023 BZV852016:BZV852023 CJR852016:CJR852023 CTN852016:CTN852023 DDJ852016:DDJ852023 DNF852016:DNF852023 DXB852016:DXB852023 EGX852016:EGX852023 EQT852016:EQT852023 FAP852016:FAP852023 FKL852016:FKL852023 FUH852016:FUH852023 GED852016:GED852023 GNZ852016:GNZ852023 GXV852016:GXV852023 HHR852016:HHR852023 HRN852016:HRN852023 IBJ852016:IBJ852023 ILF852016:ILF852023 IVB852016:IVB852023 JEX852016:JEX852023 JOT852016:JOT852023 JYP852016:JYP852023 KIL852016:KIL852023 KSH852016:KSH852023 LCD852016:LCD852023 LLZ852016:LLZ852023 LVV852016:LVV852023 MFR852016:MFR852023 MPN852016:MPN852023 MZJ852016:MZJ852023 NJF852016:NJF852023 NTB852016:NTB852023 OCX852016:OCX852023 OMT852016:OMT852023 OWP852016:OWP852023 PGL852016:PGL852023 PQH852016:PQH852023 QAD852016:QAD852023 QJZ852016:QJZ852023 QTV852016:QTV852023 RDR852016:RDR852023 RNN852016:RNN852023 RXJ852016:RXJ852023 SHF852016:SHF852023 SRB852016:SRB852023 TAX852016:TAX852023 TKT852016:TKT852023 TUP852016:TUP852023 UEL852016:UEL852023 UOH852016:UOH852023 UYD852016:UYD852023 VHZ852016:VHZ852023 VRV852016:VRV852023 WBR852016:WBR852023 WLN852016:WLN852023 WVJ852016:WVJ852023 A917552:A917559 IX917552:IX917559 ST917552:ST917559 ACP917552:ACP917559 AML917552:AML917559 AWH917552:AWH917559 BGD917552:BGD917559 BPZ917552:BPZ917559 BZV917552:BZV917559 CJR917552:CJR917559 CTN917552:CTN917559 DDJ917552:DDJ917559 DNF917552:DNF917559 DXB917552:DXB917559 EGX917552:EGX917559 EQT917552:EQT917559 FAP917552:FAP917559 FKL917552:FKL917559 FUH917552:FUH917559 GED917552:GED917559 GNZ917552:GNZ917559 GXV917552:GXV917559 HHR917552:HHR917559 HRN917552:HRN917559 IBJ917552:IBJ917559 ILF917552:ILF917559 IVB917552:IVB917559 JEX917552:JEX917559 JOT917552:JOT917559 JYP917552:JYP917559 KIL917552:KIL917559 KSH917552:KSH917559 LCD917552:LCD917559 LLZ917552:LLZ917559 LVV917552:LVV917559 MFR917552:MFR917559 MPN917552:MPN917559 MZJ917552:MZJ917559 NJF917552:NJF917559 NTB917552:NTB917559 OCX917552:OCX917559 OMT917552:OMT917559 OWP917552:OWP917559 PGL917552:PGL917559 PQH917552:PQH917559 QAD917552:QAD917559 QJZ917552:QJZ917559 QTV917552:QTV917559 RDR917552:RDR917559 RNN917552:RNN917559 RXJ917552:RXJ917559 SHF917552:SHF917559 SRB917552:SRB917559 TAX917552:TAX917559 TKT917552:TKT917559 TUP917552:TUP917559 UEL917552:UEL917559 UOH917552:UOH917559 UYD917552:UYD917559 VHZ917552:VHZ917559 VRV917552:VRV917559 WBR917552:WBR917559 WLN917552:WLN917559 WVJ917552:WVJ917559 A983088:A983095 IX983088:IX983095 ST983088:ST983095 ACP983088:ACP983095 AML983088:AML983095 AWH983088:AWH983095 BGD983088:BGD983095 BPZ983088:BPZ983095 BZV983088:BZV983095 CJR983088:CJR983095 CTN983088:CTN983095 DDJ983088:DDJ983095 DNF983088:DNF983095 DXB983088:DXB983095 EGX983088:EGX983095 EQT983088:EQT983095 FAP983088:FAP983095 FKL983088:FKL983095 FUH983088:FUH983095 GED983088:GED983095 GNZ983088:GNZ983095 GXV983088:GXV983095 HHR983088:HHR983095 HRN983088:HRN983095 IBJ983088:IBJ983095 ILF983088:ILF983095 IVB983088:IVB983095 JEX983088:JEX983095 JOT983088:JOT983095 JYP983088:JYP983095 KIL983088:KIL983095 KSH983088:KSH983095 LCD983088:LCD983095 LLZ983088:LLZ983095 LVV983088:LVV983095 MFR983088:MFR983095 MPN983088:MPN983095 MZJ983088:MZJ983095 NJF983088:NJF983095 NTB983088:NTB983095 OCX983088:OCX983095 OMT983088:OMT983095 OWP983088:OWP983095 PGL983088:PGL983095 PQH983088:PQH983095 QAD983088:QAD983095 QJZ983088:QJZ983095 QTV983088:QTV983095 RDR983088:RDR983095 RNN983088:RNN983095 RXJ983088:RXJ983095 SHF983088:SHF983095 SRB983088:SRB983095 TAX983088:TAX983095 TKT983088:TKT983095 TUP983088:TUP983095 UEL983088:UEL983095 UOH983088:UOH983095 UYD983088:UYD983095 VHZ983088:VHZ983095 VRV983088:VRV983095 WBR983088:WBR983095 WLN983088:WLN983095 A48" xr:uid="{00000000-0002-0000-0C00-000000000000}">
      <formula1>Comportamenti</formula1>
    </dataValidation>
    <dataValidation type="list" allowBlank="1" showInputMessage="1" showErrorMessage="1" sqref="WVK983088:WVK983095 IY48:IY55 SU48:SU55 ACQ48:ACQ55 AMM48:AMM55 AWI48:AWI55 BGE48:BGE55 BQA48:BQA55 BZW48:BZW55 CJS48:CJS55 CTO48:CTO55 DDK48:DDK55 DNG48:DNG55 DXC48:DXC55 EGY48:EGY55 EQU48:EQU55 FAQ48:FAQ55 FKM48:FKM55 FUI48:FUI55 GEE48:GEE55 GOA48:GOA55 GXW48:GXW55 HHS48:HHS55 HRO48:HRO55 IBK48:IBK55 ILG48:ILG55 IVC48:IVC55 JEY48:JEY55 JOU48:JOU55 JYQ48:JYQ55 KIM48:KIM55 KSI48:KSI55 LCE48:LCE55 LMA48:LMA55 LVW48:LVW55 MFS48:MFS55 MPO48:MPO55 MZK48:MZK55 NJG48:NJG55 NTC48:NTC55 OCY48:OCY55 OMU48:OMU55 OWQ48:OWQ55 PGM48:PGM55 PQI48:PQI55 QAE48:QAE55 QKA48:QKA55 QTW48:QTW55 RDS48:RDS55 RNO48:RNO55 RXK48:RXK55 SHG48:SHG55 SRC48:SRC55 TAY48:TAY55 TKU48:TKU55 TUQ48:TUQ55 UEM48:UEM55 UOI48:UOI55 UYE48:UYE55 VIA48:VIA55 VRW48:VRW55 WBS48:WBS55 WLO48:WLO55 WVK48:WVK55 B65584:B65591 IY65584:IY65591 SU65584:SU65591 ACQ65584:ACQ65591 AMM65584:AMM65591 AWI65584:AWI65591 BGE65584:BGE65591 BQA65584:BQA65591 BZW65584:BZW65591 CJS65584:CJS65591 CTO65584:CTO65591 DDK65584:DDK65591 DNG65584:DNG65591 DXC65584:DXC65591 EGY65584:EGY65591 EQU65584:EQU65591 FAQ65584:FAQ65591 FKM65584:FKM65591 FUI65584:FUI65591 GEE65584:GEE65591 GOA65584:GOA65591 GXW65584:GXW65591 HHS65584:HHS65591 HRO65584:HRO65591 IBK65584:IBK65591 ILG65584:ILG65591 IVC65584:IVC65591 JEY65584:JEY65591 JOU65584:JOU65591 JYQ65584:JYQ65591 KIM65584:KIM65591 KSI65584:KSI65591 LCE65584:LCE65591 LMA65584:LMA65591 LVW65584:LVW65591 MFS65584:MFS65591 MPO65584:MPO65591 MZK65584:MZK65591 NJG65584:NJG65591 NTC65584:NTC65591 OCY65584:OCY65591 OMU65584:OMU65591 OWQ65584:OWQ65591 PGM65584:PGM65591 PQI65584:PQI65591 QAE65584:QAE65591 QKA65584:QKA65591 QTW65584:QTW65591 RDS65584:RDS65591 RNO65584:RNO65591 RXK65584:RXK65591 SHG65584:SHG65591 SRC65584:SRC65591 TAY65584:TAY65591 TKU65584:TKU65591 TUQ65584:TUQ65591 UEM65584:UEM65591 UOI65584:UOI65591 UYE65584:UYE65591 VIA65584:VIA65591 VRW65584:VRW65591 WBS65584:WBS65591 WLO65584:WLO65591 WVK65584:WVK65591 B131120:B131127 IY131120:IY131127 SU131120:SU131127 ACQ131120:ACQ131127 AMM131120:AMM131127 AWI131120:AWI131127 BGE131120:BGE131127 BQA131120:BQA131127 BZW131120:BZW131127 CJS131120:CJS131127 CTO131120:CTO131127 DDK131120:DDK131127 DNG131120:DNG131127 DXC131120:DXC131127 EGY131120:EGY131127 EQU131120:EQU131127 FAQ131120:FAQ131127 FKM131120:FKM131127 FUI131120:FUI131127 GEE131120:GEE131127 GOA131120:GOA131127 GXW131120:GXW131127 HHS131120:HHS131127 HRO131120:HRO131127 IBK131120:IBK131127 ILG131120:ILG131127 IVC131120:IVC131127 JEY131120:JEY131127 JOU131120:JOU131127 JYQ131120:JYQ131127 KIM131120:KIM131127 KSI131120:KSI131127 LCE131120:LCE131127 LMA131120:LMA131127 LVW131120:LVW131127 MFS131120:MFS131127 MPO131120:MPO131127 MZK131120:MZK131127 NJG131120:NJG131127 NTC131120:NTC131127 OCY131120:OCY131127 OMU131120:OMU131127 OWQ131120:OWQ131127 PGM131120:PGM131127 PQI131120:PQI131127 QAE131120:QAE131127 QKA131120:QKA131127 QTW131120:QTW131127 RDS131120:RDS131127 RNO131120:RNO131127 RXK131120:RXK131127 SHG131120:SHG131127 SRC131120:SRC131127 TAY131120:TAY131127 TKU131120:TKU131127 TUQ131120:TUQ131127 UEM131120:UEM131127 UOI131120:UOI131127 UYE131120:UYE131127 VIA131120:VIA131127 VRW131120:VRW131127 WBS131120:WBS131127 WLO131120:WLO131127 WVK131120:WVK131127 B196656:B196663 IY196656:IY196663 SU196656:SU196663 ACQ196656:ACQ196663 AMM196656:AMM196663 AWI196656:AWI196663 BGE196656:BGE196663 BQA196656:BQA196663 BZW196656:BZW196663 CJS196656:CJS196663 CTO196656:CTO196663 DDK196656:DDK196663 DNG196656:DNG196663 DXC196656:DXC196663 EGY196656:EGY196663 EQU196656:EQU196663 FAQ196656:FAQ196663 FKM196656:FKM196663 FUI196656:FUI196663 GEE196656:GEE196663 GOA196656:GOA196663 GXW196656:GXW196663 HHS196656:HHS196663 HRO196656:HRO196663 IBK196656:IBK196663 ILG196656:ILG196663 IVC196656:IVC196663 JEY196656:JEY196663 JOU196656:JOU196663 JYQ196656:JYQ196663 KIM196656:KIM196663 KSI196656:KSI196663 LCE196656:LCE196663 LMA196656:LMA196663 LVW196656:LVW196663 MFS196656:MFS196663 MPO196656:MPO196663 MZK196656:MZK196663 NJG196656:NJG196663 NTC196656:NTC196663 OCY196656:OCY196663 OMU196656:OMU196663 OWQ196656:OWQ196663 PGM196656:PGM196663 PQI196656:PQI196663 QAE196656:QAE196663 QKA196656:QKA196663 QTW196656:QTW196663 RDS196656:RDS196663 RNO196656:RNO196663 RXK196656:RXK196663 SHG196656:SHG196663 SRC196656:SRC196663 TAY196656:TAY196663 TKU196656:TKU196663 TUQ196656:TUQ196663 UEM196656:UEM196663 UOI196656:UOI196663 UYE196656:UYE196663 VIA196656:VIA196663 VRW196656:VRW196663 WBS196656:WBS196663 WLO196656:WLO196663 WVK196656:WVK196663 B262192:B262199 IY262192:IY262199 SU262192:SU262199 ACQ262192:ACQ262199 AMM262192:AMM262199 AWI262192:AWI262199 BGE262192:BGE262199 BQA262192:BQA262199 BZW262192:BZW262199 CJS262192:CJS262199 CTO262192:CTO262199 DDK262192:DDK262199 DNG262192:DNG262199 DXC262192:DXC262199 EGY262192:EGY262199 EQU262192:EQU262199 FAQ262192:FAQ262199 FKM262192:FKM262199 FUI262192:FUI262199 GEE262192:GEE262199 GOA262192:GOA262199 GXW262192:GXW262199 HHS262192:HHS262199 HRO262192:HRO262199 IBK262192:IBK262199 ILG262192:ILG262199 IVC262192:IVC262199 JEY262192:JEY262199 JOU262192:JOU262199 JYQ262192:JYQ262199 KIM262192:KIM262199 KSI262192:KSI262199 LCE262192:LCE262199 LMA262192:LMA262199 LVW262192:LVW262199 MFS262192:MFS262199 MPO262192:MPO262199 MZK262192:MZK262199 NJG262192:NJG262199 NTC262192:NTC262199 OCY262192:OCY262199 OMU262192:OMU262199 OWQ262192:OWQ262199 PGM262192:PGM262199 PQI262192:PQI262199 QAE262192:QAE262199 QKA262192:QKA262199 QTW262192:QTW262199 RDS262192:RDS262199 RNO262192:RNO262199 RXK262192:RXK262199 SHG262192:SHG262199 SRC262192:SRC262199 TAY262192:TAY262199 TKU262192:TKU262199 TUQ262192:TUQ262199 UEM262192:UEM262199 UOI262192:UOI262199 UYE262192:UYE262199 VIA262192:VIA262199 VRW262192:VRW262199 WBS262192:WBS262199 WLO262192:WLO262199 WVK262192:WVK262199 B327728:B327735 IY327728:IY327735 SU327728:SU327735 ACQ327728:ACQ327735 AMM327728:AMM327735 AWI327728:AWI327735 BGE327728:BGE327735 BQA327728:BQA327735 BZW327728:BZW327735 CJS327728:CJS327735 CTO327728:CTO327735 DDK327728:DDK327735 DNG327728:DNG327735 DXC327728:DXC327735 EGY327728:EGY327735 EQU327728:EQU327735 FAQ327728:FAQ327735 FKM327728:FKM327735 FUI327728:FUI327735 GEE327728:GEE327735 GOA327728:GOA327735 GXW327728:GXW327735 HHS327728:HHS327735 HRO327728:HRO327735 IBK327728:IBK327735 ILG327728:ILG327735 IVC327728:IVC327735 JEY327728:JEY327735 JOU327728:JOU327735 JYQ327728:JYQ327735 KIM327728:KIM327735 KSI327728:KSI327735 LCE327728:LCE327735 LMA327728:LMA327735 LVW327728:LVW327735 MFS327728:MFS327735 MPO327728:MPO327735 MZK327728:MZK327735 NJG327728:NJG327735 NTC327728:NTC327735 OCY327728:OCY327735 OMU327728:OMU327735 OWQ327728:OWQ327735 PGM327728:PGM327735 PQI327728:PQI327735 QAE327728:QAE327735 QKA327728:QKA327735 QTW327728:QTW327735 RDS327728:RDS327735 RNO327728:RNO327735 RXK327728:RXK327735 SHG327728:SHG327735 SRC327728:SRC327735 TAY327728:TAY327735 TKU327728:TKU327735 TUQ327728:TUQ327735 UEM327728:UEM327735 UOI327728:UOI327735 UYE327728:UYE327735 VIA327728:VIA327735 VRW327728:VRW327735 WBS327728:WBS327735 WLO327728:WLO327735 WVK327728:WVK327735 B393264:B393271 IY393264:IY393271 SU393264:SU393271 ACQ393264:ACQ393271 AMM393264:AMM393271 AWI393264:AWI393271 BGE393264:BGE393271 BQA393264:BQA393271 BZW393264:BZW393271 CJS393264:CJS393271 CTO393264:CTO393271 DDK393264:DDK393271 DNG393264:DNG393271 DXC393264:DXC393271 EGY393264:EGY393271 EQU393264:EQU393271 FAQ393264:FAQ393271 FKM393264:FKM393271 FUI393264:FUI393271 GEE393264:GEE393271 GOA393264:GOA393271 GXW393264:GXW393271 HHS393264:HHS393271 HRO393264:HRO393271 IBK393264:IBK393271 ILG393264:ILG393271 IVC393264:IVC393271 JEY393264:JEY393271 JOU393264:JOU393271 JYQ393264:JYQ393271 KIM393264:KIM393271 KSI393264:KSI393271 LCE393264:LCE393271 LMA393264:LMA393271 LVW393264:LVW393271 MFS393264:MFS393271 MPO393264:MPO393271 MZK393264:MZK393271 NJG393264:NJG393271 NTC393264:NTC393271 OCY393264:OCY393271 OMU393264:OMU393271 OWQ393264:OWQ393271 PGM393264:PGM393271 PQI393264:PQI393271 QAE393264:QAE393271 QKA393264:QKA393271 QTW393264:QTW393271 RDS393264:RDS393271 RNO393264:RNO393271 RXK393264:RXK393271 SHG393264:SHG393271 SRC393264:SRC393271 TAY393264:TAY393271 TKU393264:TKU393271 TUQ393264:TUQ393271 UEM393264:UEM393271 UOI393264:UOI393271 UYE393264:UYE393271 VIA393264:VIA393271 VRW393264:VRW393271 WBS393264:WBS393271 WLO393264:WLO393271 WVK393264:WVK393271 B458800:B458807 IY458800:IY458807 SU458800:SU458807 ACQ458800:ACQ458807 AMM458800:AMM458807 AWI458800:AWI458807 BGE458800:BGE458807 BQA458800:BQA458807 BZW458800:BZW458807 CJS458800:CJS458807 CTO458800:CTO458807 DDK458800:DDK458807 DNG458800:DNG458807 DXC458800:DXC458807 EGY458800:EGY458807 EQU458800:EQU458807 FAQ458800:FAQ458807 FKM458800:FKM458807 FUI458800:FUI458807 GEE458800:GEE458807 GOA458800:GOA458807 GXW458800:GXW458807 HHS458800:HHS458807 HRO458800:HRO458807 IBK458800:IBK458807 ILG458800:ILG458807 IVC458800:IVC458807 JEY458800:JEY458807 JOU458800:JOU458807 JYQ458800:JYQ458807 KIM458800:KIM458807 KSI458800:KSI458807 LCE458800:LCE458807 LMA458800:LMA458807 LVW458800:LVW458807 MFS458800:MFS458807 MPO458800:MPO458807 MZK458800:MZK458807 NJG458800:NJG458807 NTC458800:NTC458807 OCY458800:OCY458807 OMU458800:OMU458807 OWQ458800:OWQ458807 PGM458800:PGM458807 PQI458800:PQI458807 QAE458800:QAE458807 QKA458800:QKA458807 QTW458800:QTW458807 RDS458800:RDS458807 RNO458800:RNO458807 RXK458800:RXK458807 SHG458800:SHG458807 SRC458800:SRC458807 TAY458800:TAY458807 TKU458800:TKU458807 TUQ458800:TUQ458807 UEM458800:UEM458807 UOI458800:UOI458807 UYE458800:UYE458807 VIA458800:VIA458807 VRW458800:VRW458807 WBS458800:WBS458807 WLO458800:WLO458807 WVK458800:WVK458807 B524336:B524343 IY524336:IY524343 SU524336:SU524343 ACQ524336:ACQ524343 AMM524336:AMM524343 AWI524336:AWI524343 BGE524336:BGE524343 BQA524336:BQA524343 BZW524336:BZW524343 CJS524336:CJS524343 CTO524336:CTO524343 DDK524336:DDK524343 DNG524336:DNG524343 DXC524336:DXC524343 EGY524336:EGY524343 EQU524336:EQU524343 FAQ524336:FAQ524343 FKM524336:FKM524343 FUI524336:FUI524343 GEE524336:GEE524343 GOA524336:GOA524343 GXW524336:GXW524343 HHS524336:HHS524343 HRO524336:HRO524343 IBK524336:IBK524343 ILG524336:ILG524343 IVC524336:IVC524343 JEY524336:JEY524343 JOU524336:JOU524343 JYQ524336:JYQ524343 KIM524336:KIM524343 KSI524336:KSI524343 LCE524336:LCE524343 LMA524336:LMA524343 LVW524336:LVW524343 MFS524336:MFS524343 MPO524336:MPO524343 MZK524336:MZK524343 NJG524336:NJG524343 NTC524336:NTC524343 OCY524336:OCY524343 OMU524336:OMU524343 OWQ524336:OWQ524343 PGM524336:PGM524343 PQI524336:PQI524343 QAE524336:QAE524343 QKA524336:QKA524343 QTW524336:QTW524343 RDS524336:RDS524343 RNO524336:RNO524343 RXK524336:RXK524343 SHG524336:SHG524343 SRC524336:SRC524343 TAY524336:TAY524343 TKU524336:TKU524343 TUQ524336:TUQ524343 UEM524336:UEM524343 UOI524336:UOI524343 UYE524336:UYE524343 VIA524336:VIA524343 VRW524336:VRW524343 WBS524336:WBS524343 WLO524336:WLO524343 WVK524336:WVK524343 B589872:B589879 IY589872:IY589879 SU589872:SU589879 ACQ589872:ACQ589879 AMM589872:AMM589879 AWI589872:AWI589879 BGE589872:BGE589879 BQA589872:BQA589879 BZW589872:BZW589879 CJS589872:CJS589879 CTO589872:CTO589879 DDK589872:DDK589879 DNG589872:DNG589879 DXC589872:DXC589879 EGY589872:EGY589879 EQU589872:EQU589879 FAQ589872:FAQ589879 FKM589872:FKM589879 FUI589872:FUI589879 GEE589872:GEE589879 GOA589872:GOA589879 GXW589872:GXW589879 HHS589872:HHS589879 HRO589872:HRO589879 IBK589872:IBK589879 ILG589872:ILG589879 IVC589872:IVC589879 JEY589872:JEY589879 JOU589872:JOU589879 JYQ589872:JYQ589879 KIM589872:KIM589879 KSI589872:KSI589879 LCE589872:LCE589879 LMA589872:LMA589879 LVW589872:LVW589879 MFS589872:MFS589879 MPO589872:MPO589879 MZK589872:MZK589879 NJG589872:NJG589879 NTC589872:NTC589879 OCY589872:OCY589879 OMU589872:OMU589879 OWQ589872:OWQ589879 PGM589872:PGM589879 PQI589872:PQI589879 QAE589872:QAE589879 QKA589872:QKA589879 QTW589872:QTW589879 RDS589872:RDS589879 RNO589872:RNO589879 RXK589872:RXK589879 SHG589872:SHG589879 SRC589872:SRC589879 TAY589872:TAY589879 TKU589872:TKU589879 TUQ589872:TUQ589879 UEM589872:UEM589879 UOI589872:UOI589879 UYE589872:UYE589879 VIA589872:VIA589879 VRW589872:VRW589879 WBS589872:WBS589879 WLO589872:WLO589879 WVK589872:WVK589879 B655408:B655415 IY655408:IY655415 SU655408:SU655415 ACQ655408:ACQ655415 AMM655408:AMM655415 AWI655408:AWI655415 BGE655408:BGE655415 BQA655408:BQA655415 BZW655408:BZW655415 CJS655408:CJS655415 CTO655408:CTO655415 DDK655408:DDK655415 DNG655408:DNG655415 DXC655408:DXC655415 EGY655408:EGY655415 EQU655408:EQU655415 FAQ655408:FAQ655415 FKM655408:FKM655415 FUI655408:FUI655415 GEE655408:GEE655415 GOA655408:GOA655415 GXW655408:GXW655415 HHS655408:HHS655415 HRO655408:HRO655415 IBK655408:IBK655415 ILG655408:ILG655415 IVC655408:IVC655415 JEY655408:JEY655415 JOU655408:JOU655415 JYQ655408:JYQ655415 KIM655408:KIM655415 KSI655408:KSI655415 LCE655408:LCE655415 LMA655408:LMA655415 LVW655408:LVW655415 MFS655408:MFS655415 MPO655408:MPO655415 MZK655408:MZK655415 NJG655408:NJG655415 NTC655408:NTC655415 OCY655408:OCY655415 OMU655408:OMU655415 OWQ655408:OWQ655415 PGM655408:PGM655415 PQI655408:PQI655415 QAE655408:QAE655415 QKA655408:QKA655415 QTW655408:QTW655415 RDS655408:RDS655415 RNO655408:RNO655415 RXK655408:RXK655415 SHG655408:SHG655415 SRC655408:SRC655415 TAY655408:TAY655415 TKU655408:TKU655415 TUQ655408:TUQ655415 UEM655408:UEM655415 UOI655408:UOI655415 UYE655408:UYE655415 VIA655408:VIA655415 VRW655408:VRW655415 WBS655408:WBS655415 WLO655408:WLO655415 WVK655408:WVK655415 B720944:B720951 IY720944:IY720951 SU720944:SU720951 ACQ720944:ACQ720951 AMM720944:AMM720951 AWI720944:AWI720951 BGE720944:BGE720951 BQA720944:BQA720951 BZW720944:BZW720951 CJS720944:CJS720951 CTO720944:CTO720951 DDK720944:DDK720951 DNG720944:DNG720951 DXC720944:DXC720951 EGY720944:EGY720951 EQU720944:EQU720951 FAQ720944:FAQ720951 FKM720944:FKM720951 FUI720944:FUI720951 GEE720944:GEE720951 GOA720944:GOA720951 GXW720944:GXW720951 HHS720944:HHS720951 HRO720944:HRO720951 IBK720944:IBK720951 ILG720944:ILG720951 IVC720944:IVC720951 JEY720944:JEY720951 JOU720944:JOU720951 JYQ720944:JYQ720951 KIM720944:KIM720951 KSI720944:KSI720951 LCE720944:LCE720951 LMA720944:LMA720951 LVW720944:LVW720951 MFS720944:MFS720951 MPO720944:MPO720951 MZK720944:MZK720951 NJG720944:NJG720951 NTC720944:NTC720951 OCY720944:OCY720951 OMU720944:OMU720951 OWQ720944:OWQ720951 PGM720944:PGM720951 PQI720944:PQI720951 QAE720944:QAE720951 QKA720944:QKA720951 QTW720944:QTW720951 RDS720944:RDS720951 RNO720944:RNO720951 RXK720944:RXK720951 SHG720944:SHG720951 SRC720944:SRC720951 TAY720944:TAY720951 TKU720944:TKU720951 TUQ720944:TUQ720951 UEM720944:UEM720951 UOI720944:UOI720951 UYE720944:UYE720951 VIA720944:VIA720951 VRW720944:VRW720951 WBS720944:WBS720951 WLO720944:WLO720951 WVK720944:WVK720951 B786480:B786487 IY786480:IY786487 SU786480:SU786487 ACQ786480:ACQ786487 AMM786480:AMM786487 AWI786480:AWI786487 BGE786480:BGE786487 BQA786480:BQA786487 BZW786480:BZW786487 CJS786480:CJS786487 CTO786480:CTO786487 DDK786480:DDK786487 DNG786480:DNG786487 DXC786480:DXC786487 EGY786480:EGY786487 EQU786480:EQU786487 FAQ786480:FAQ786487 FKM786480:FKM786487 FUI786480:FUI786487 GEE786480:GEE786487 GOA786480:GOA786487 GXW786480:GXW786487 HHS786480:HHS786487 HRO786480:HRO786487 IBK786480:IBK786487 ILG786480:ILG786487 IVC786480:IVC786487 JEY786480:JEY786487 JOU786480:JOU786487 JYQ786480:JYQ786487 KIM786480:KIM786487 KSI786480:KSI786487 LCE786480:LCE786487 LMA786480:LMA786487 LVW786480:LVW786487 MFS786480:MFS786487 MPO786480:MPO786487 MZK786480:MZK786487 NJG786480:NJG786487 NTC786480:NTC786487 OCY786480:OCY786487 OMU786480:OMU786487 OWQ786480:OWQ786487 PGM786480:PGM786487 PQI786480:PQI786487 QAE786480:QAE786487 QKA786480:QKA786487 QTW786480:QTW786487 RDS786480:RDS786487 RNO786480:RNO786487 RXK786480:RXK786487 SHG786480:SHG786487 SRC786480:SRC786487 TAY786480:TAY786487 TKU786480:TKU786487 TUQ786480:TUQ786487 UEM786480:UEM786487 UOI786480:UOI786487 UYE786480:UYE786487 VIA786480:VIA786487 VRW786480:VRW786487 WBS786480:WBS786487 WLO786480:WLO786487 WVK786480:WVK786487 B852016:B852023 IY852016:IY852023 SU852016:SU852023 ACQ852016:ACQ852023 AMM852016:AMM852023 AWI852016:AWI852023 BGE852016:BGE852023 BQA852016:BQA852023 BZW852016:BZW852023 CJS852016:CJS852023 CTO852016:CTO852023 DDK852016:DDK852023 DNG852016:DNG852023 DXC852016:DXC852023 EGY852016:EGY852023 EQU852016:EQU852023 FAQ852016:FAQ852023 FKM852016:FKM852023 FUI852016:FUI852023 GEE852016:GEE852023 GOA852016:GOA852023 GXW852016:GXW852023 HHS852016:HHS852023 HRO852016:HRO852023 IBK852016:IBK852023 ILG852016:ILG852023 IVC852016:IVC852023 JEY852016:JEY852023 JOU852016:JOU852023 JYQ852016:JYQ852023 KIM852016:KIM852023 KSI852016:KSI852023 LCE852016:LCE852023 LMA852016:LMA852023 LVW852016:LVW852023 MFS852016:MFS852023 MPO852016:MPO852023 MZK852016:MZK852023 NJG852016:NJG852023 NTC852016:NTC852023 OCY852016:OCY852023 OMU852016:OMU852023 OWQ852016:OWQ852023 PGM852016:PGM852023 PQI852016:PQI852023 QAE852016:QAE852023 QKA852016:QKA852023 QTW852016:QTW852023 RDS852016:RDS852023 RNO852016:RNO852023 RXK852016:RXK852023 SHG852016:SHG852023 SRC852016:SRC852023 TAY852016:TAY852023 TKU852016:TKU852023 TUQ852016:TUQ852023 UEM852016:UEM852023 UOI852016:UOI852023 UYE852016:UYE852023 VIA852016:VIA852023 VRW852016:VRW852023 WBS852016:WBS852023 WLO852016:WLO852023 WVK852016:WVK852023 B917552:B917559 IY917552:IY917559 SU917552:SU917559 ACQ917552:ACQ917559 AMM917552:AMM917559 AWI917552:AWI917559 BGE917552:BGE917559 BQA917552:BQA917559 BZW917552:BZW917559 CJS917552:CJS917559 CTO917552:CTO917559 DDK917552:DDK917559 DNG917552:DNG917559 DXC917552:DXC917559 EGY917552:EGY917559 EQU917552:EQU917559 FAQ917552:FAQ917559 FKM917552:FKM917559 FUI917552:FUI917559 GEE917552:GEE917559 GOA917552:GOA917559 GXW917552:GXW917559 HHS917552:HHS917559 HRO917552:HRO917559 IBK917552:IBK917559 ILG917552:ILG917559 IVC917552:IVC917559 JEY917552:JEY917559 JOU917552:JOU917559 JYQ917552:JYQ917559 KIM917552:KIM917559 KSI917552:KSI917559 LCE917552:LCE917559 LMA917552:LMA917559 LVW917552:LVW917559 MFS917552:MFS917559 MPO917552:MPO917559 MZK917552:MZK917559 NJG917552:NJG917559 NTC917552:NTC917559 OCY917552:OCY917559 OMU917552:OMU917559 OWQ917552:OWQ917559 PGM917552:PGM917559 PQI917552:PQI917559 QAE917552:QAE917559 QKA917552:QKA917559 QTW917552:QTW917559 RDS917552:RDS917559 RNO917552:RNO917559 RXK917552:RXK917559 SHG917552:SHG917559 SRC917552:SRC917559 TAY917552:TAY917559 TKU917552:TKU917559 TUQ917552:TUQ917559 UEM917552:UEM917559 UOI917552:UOI917559 UYE917552:UYE917559 VIA917552:VIA917559 VRW917552:VRW917559 WBS917552:WBS917559 WLO917552:WLO917559 WVK917552:WVK917559 B983088:B983095 IY983088:IY983095 SU983088:SU983095 ACQ983088:ACQ983095 AMM983088:AMM983095 AWI983088:AWI983095 BGE983088:BGE983095 BQA983088:BQA983095 BZW983088:BZW983095 CJS983088:CJS983095 CTO983088:CTO983095 DDK983088:DDK983095 DNG983088:DNG983095 DXC983088:DXC983095 EGY983088:EGY983095 EQU983088:EQU983095 FAQ983088:FAQ983095 FKM983088:FKM983095 FUI983088:FUI983095 GEE983088:GEE983095 GOA983088:GOA983095 GXW983088:GXW983095 HHS983088:HHS983095 HRO983088:HRO983095 IBK983088:IBK983095 ILG983088:ILG983095 IVC983088:IVC983095 JEY983088:JEY983095 JOU983088:JOU983095 JYQ983088:JYQ983095 KIM983088:KIM983095 KSI983088:KSI983095 LCE983088:LCE983095 LMA983088:LMA983095 LVW983088:LVW983095 MFS983088:MFS983095 MPO983088:MPO983095 MZK983088:MZK983095 NJG983088:NJG983095 NTC983088:NTC983095 OCY983088:OCY983095 OMU983088:OMU983095 OWQ983088:OWQ983095 PGM983088:PGM983095 PQI983088:PQI983095 QAE983088:QAE983095 QKA983088:QKA983095 QTW983088:QTW983095 RDS983088:RDS983095 RNO983088:RNO983095 RXK983088:RXK983095 SHG983088:SHG983095 SRC983088:SRC983095 TAY983088:TAY983095 TKU983088:TKU983095 TUQ983088:TUQ983095 UEM983088:UEM983095 UOI983088:UOI983095 UYE983088:UYE983095 VIA983088:VIA983095 VRW983088:VRW983095 WBS983088:WBS983095 WLO983088:WLO983095 B48" xr:uid="{00000000-0002-0000-0C00-000001000000}">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2000000}">
          <x14:formula1>
            <xm:f>Foglio1!$B$2:$B$10</xm:f>
          </x14:formula1>
          <xm:sqref>B49:B55</xm:sqref>
        </x14:dataValidation>
        <x14:dataValidation type="list" allowBlank="1" showInputMessage="1" showErrorMessage="1" xr:uid="{00000000-0002-0000-0C00-000003000000}">
          <x14:formula1>
            <xm:f>Foglio1!$A$2:$A$10</xm:f>
          </x14:formula1>
          <xm:sqref>A49:A55</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61"/>
  <sheetViews>
    <sheetView topLeftCell="A43" workbookViewId="0">
      <selection activeCell="A43" sqref="A1:XFD1048576"/>
    </sheetView>
  </sheetViews>
  <sheetFormatPr defaultRowHeight="12.75" x14ac:dyDescent="0.25"/>
  <cols>
    <col min="1" max="1" width="48.5703125" style="83" customWidth="1"/>
    <col min="2" max="2" width="52.5703125" style="83" customWidth="1"/>
    <col min="3" max="4" width="10.140625" style="83" customWidth="1"/>
    <col min="5" max="5" width="10.28515625" style="83" hidden="1" customWidth="1"/>
    <col min="6" max="6" width="9.28515625" style="83" customWidth="1"/>
    <col min="7" max="11" width="16" style="83" customWidth="1"/>
    <col min="12" max="257" width="9.140625" style="83"/>
    <col min="258" max="258" width="42.42578125" style="83" customWidth="1"/>
    <col min="259" max="259" width="46.42578125" style="83" customWidth="1"/>
    <col min="260" max="260" width="10.140625" style="83" customWidth="1"/>
    <col min="261" max="261" width="8.85546875" style="83" customWidth="1"/>
    <col min="262" max="262" width="9.28515625" style="83" customWidth="1"/>
    <col min="263" max="267" width="16" style="83" customWidth="1"/>
    <col min="268" max="513" width="9.140625" style="83"/>
    <col min="514" max="514" width="42.42578125" style="83" customWidth="1"/>
    <col min="515" max="515" width="46.42578125" style="83" customWidth="1"/>
    <col min="516" max="516" width="10.140625" style="83" customWidth="1"/>
    <col min="517" max="517" width="8.85546875" style="83" customWidth="1"/>
    <col min="518" max="518" width="9.28515625" style="83" customWidth="1"/>
    <col min="519" max="523" width="16" style="83" customWidth="1"/>
    <col min="524" max="769" width="9.140625" style="83"/>
    <col min="770" max="770" width="42.42578125" style="83" customWidth="1"/>
    <col min="771" max="771" width="46.42578125" style="83" customWidth="1"/>
    <col min="772" max="772" width="10.140625" style="83" customWidth="1"/>
    <col min="773" max="773" width="8.85546875" style="83" customWidth="1"/>
    <col min="774" max="774" width="9.28515625" style="83" customWidth="1"/>
    <col min="775" max="779" width="16" style="83" customWidth="1"/>
    <col min="780" max="1025" width="9.140625" style="83"/>
    <col min="1026" max="1026" width="42.42578125" style="83" customWidth="1"/>
    <col min="1027" max="1027" width="46.42578125" style="83" customWidth="1"/>
    <col min="1028" max="1028" width="10.140625" style="83" customWidth="1"/>
    <col min="1029" max="1029" width="8.85546875" style="83" customWidth="1"/>
    <col min="1030" max="1030" width="9.28515625" style="83" customWidth="1"/>
    <col min="1031" max="1035" width="16" style="83" customWidth="1"/>
    <col min="1036" max="1281" width="9.140625" style="83"/>
    <col min="1282" max="1282" width="42.42578125" style="83" customWidth="1"/>
    <col min="1283" max="1283" width="46.42578125" style="83" customWidth="1"/>
    <col min="1284" max="1284" width="10.140625" style="83" customWidth="1"/>
    <col min="1285" max="1285" width="8.85546875" style="83" customWidth="1"/>
    <col min="1286" max="1286" width="9.28515625" style="83" customWidth="1"/>
    <col min="1287" max="1291" width="16" style="83" customWidth="1"/>
    <col min="1292" max="1537" width="9.140625" style="83"/>
    <col min="1538" max="1538" width="42.42578125" style="83" customWidth="1"/>
    <col min="1539" max="1539" width="46.42578125" style="83" customWidth="1"/>
    <col min="1540" max="1540" width="10.140625" style="83" customWidth="1"/>
    <col min="1541" max="1541" width="8.85546875" style="83" customWidth="1"/>
    <col min="1542" max="1542" width="9.28515625" style="83" customWidth="1"/>
    <col min="1543" max="1547" width="16" style="83" customWidth="1"/>
    <col min="1548" max="1793" width="9.140625" style="83"/>
    <col min="1794" max="1794" width="42.42578125" style="83" customWidth="1"/>
    <col min="1795" max="1795" width="46.42578125" style="83" customWidth="1"/>
    <col min="1796" max="1796" width="10.140625" style="83" customWidth="1"/>
    <col min="1797" max="1797" width="8.85546875" style="83" customWidth="1"/>
    <col min="1798" max="1798" width="9.28515625" style="83" customWidth="1"/>
    <col min="1799" max="1803" width="16" style="83" customWidth="1"/>
    <col min="1804" max="2049" width="9.140625" style="83"/>
    <col min="2050" max="2050" width="42.42578125" style="83" customWidth="1"/>
    <col min="2051" max="2051" width="46.42578125" style="83" customWidth="1"/>
    <col min="2052" max="2052" width="10.140625" style="83" customWidth="1"/>
    <col min="2053" max="2053" width="8.85546875" style="83" customWidth="1"/>
    <col min="2054" max="2054" width="9.28515625" style="83" customWidth="1"/>
    <col min="2055" max="2059" width="16" style="83" customWidth="1"/>
    <col min="2060" max="2305" width="9.140625" style="83"/>
    <col min="2306" max="2306" width="42.42578125" style="83" customWidth="1"/>
    <col min="2307" max="2307" width="46.42578125" style="83" customWidth="1"/>
    <col min="2308" max="2308" width="10.140625" style="83" customWidth="1"/>
    <col min="2309" max="2309" width="8.85546875" style="83" customWidth="1"/>
    <col min="2310" max="2310" width="9.28515625" style="83" customWidth="1"/>
    <col min="2311" max="2315" width="16" style="83" customWidth="1"/>
    <col min="2316" max="2561" width="9.140625" style="83"/>
    <col min="2562" max="2562" width="42.42578125" style="83" customWidth="1"/>
    <col min="2563" max="2563" width="46.42578125" style="83" customWidth="1"/>
    <col min="2564" max="2564" width="10.140625" style="83" customWidth="1"/>
    <col min="2565" max="2565" width="8.85546875" style="83" customWidth="1"/>
    <col min="2566" max="2566" width="9.28515625" style="83" customWidth="1"/>
    <col min="2567" max="2571" width="16" style="83" customWidth="1"/>
    <col min="2572" max="2817" width="9.140625" style="83"/>
    <col min="2818" max="2818" width="42.42578125" style="83" customWidth="1"/>
    <col min="2819" max="2819" width="46.42578125" style="83" customWidth="1"/>
    <col min="2820" max="2820" width="10.140625" style="83" customWidth="1"/>
    <col min="2821" max="2821" width="8.85546875" style="83" customWidth="1"/>
    <col min="2822" max="2822" width="9.28515625" style="83" customWidth="1"/>
    <col min="2823" max="2827" width="16" style="83" customWidth="1"/>
    <col min="2828" max="3073" width="9.140625" style="83"/>
    <col min="3074" max="3074" width="42.42578125" style="83" customWidth="1"/>
    <col min="3075" max="3075" width="46.42578125" style="83" customWidth="1"/>
    <col min="3076" max="3076" width="10.140625" style="83" customWidth="1"/>
    <col min="3077" max="3077" width="8.85546875" style="83" customWidth="1"/>
    <col min="3078" max="3078" width="9.28515625" style="83" customWidth="1"/>
    <col min="3079" max="3083" width="16" style="83" customWidth="1"/>
    <col min="3084" max="3329" width="9.140625" style="83"/>
    <col min="3330" max="3330" width="42.42578125" style="83" customWidth="1"/>
    <col min="3331" max="3331" width="46.42578125" style="83" customWidth="1"/>
    <col min="3332" max="3332" width="10.140625" style="83" customWidth="1"/>
    <col min="3333" max="3333" width="8.85546875" style="83" customWidth="1"/>
    <col min="3334" max="3334" width="9.28515625" style="83" customWidth="1"/>
    <col min="3335" max="3339" width="16" style="83" customWidth="1"/>
    <col min="3340" max="3585" width="9.140625" style="83"/>
    <col min="3586" max="3586" width="42.42578125" style="83" customWidth="1"/>
    <col min="3587" max="3587" width="46.42578125" style="83" customWidth="1"/>
    <col min="3588" max="3588" width="10.140625" style="83" customWidth="1"/>
    <col min="3589" max="3589" width="8.85546875" style="83" customWidth="1"/>
    <col min="3590" max="3590" width="9.28515625" style="83" customWidth="1"/>
    <col min="3591" max="3595" width="16" style="83" customWidth="1"/>
    <col min="3596" max="3841" width="9.140625" style="83"/>
    <col min="3842" max="3842" width="42.42578125" style="83" customWidth="1"/>
    <col min="3843" max="3843" width="46.42578125" style="83" customWidth="1"/>
    <col min="3844" max="3844" width="10.140625" style="83" customWidth="1"/>
    <col min="3845" max="3845" width="8.85546875" style="83" customWidth="1"/>
    <col min="3846" max="3846" width="9.28515625" style="83" customWidth="1"/>
    <col min="3847" max="3851" width="16" style="83" customWidth="1"/>
    <col min="3852" max="4097" width="9.140625" style="83"/>
    <col min="4098" max="4098" width="42.42578125" style="83" customWidth="1"/>
    <col min="4099" max="4099" width="46.42578125" style="83" customWidth="1"/>
    <col min="4100" max="4100" width="10.140625" style="83" customWidth="1"/>
    <col min="4101" max="4101" width="8.85546875" style="83" customWidth="1"/>
    <col min="4102" max="4102" width="9.28515625" style="83" customWidth="1"/>
    <col min="4103" max="4107" width="16" style="83" customWidth="1"/>
    <col min="4108" max="4353" width="9.140625" style="83"/>
    <col min="4354" max="4354" width="42.42578125" style="83" customWidth="1"/>
    <col min="4355" max="4355" width="46.42578125" style="83" customWidth="1"/>
    <col min="4356" max="4356" width="10.140625" style="83" customWidth="1"/>
    <col min="4357" max="4357" width="8.85546875" style="83" customWidth="1"/>
    <col min="4358" max="4358" width="9.28515625" style="83" customWidth="1"/>
    <col min="4359" max="4363" width="16" style="83" customWidth="1"/>
    <col min="4364" max="4609" width="9.140625" style="83"/>
    <col min="4610" max="4610" width="42.42578125" style="83" customWidth="1"/>
    <col min="4611" max="4611" width="46.42578125" style="83" customWidth="1"/>
    <col min="4612" max="4612" width="10.140625" style="83" customWidth="1"/>
    <col min="4613" max="4613" width="8.85546875" style="83" customWidth="1"/>
    <col min="4614" max="4614" width="9.28515625" style="83" customWidth="1"/>
    <col min="4615" max="4619" width="16" style="83" customWidth="1"/>
    <col min="4620" max="4865" width="9.140625" style="83"/>
    <col min="4866" max="4866" width="42.42578125" style="83" customWidth="1"/>
    <col min="4867" max="4867" width="46.42578125" style="83" customWidth="1"/>
    <col min="4868" max="4868" width="10.140625" style="83" customWidth="1"/>
    <col min="4869" max="4869" width="8.85546875" style="83" customWidth="1"/>
    <col min="4870" max="4870" width="9.28515625" style="83" customWidth="1"/>
    <col min="4871" max="4875" width="16" style="83" customWidth="1"/>
    <col min="4876" max="5121" width="9.140625" style="83"/>
    <col min="5122" max="5122" width="42.42578125" style="83" customWidth="1"/>
    <col min="5123" max="5123" width="46.42578125" style="83" customWidth="1"/>
    <col min="5124" max="5124" width="10.140625" style="83" customWidth="1"/>
    <col min="5125" max="5125" width="8.85546875" style="83" customWidth="1"/>
    <col min="5126" max="5126" width="9.28515625" style="83" customWidth="1"/>
    <col min="5127" max="5131" width="16" style="83" customWidth="1"/>
    <col min="5132" max="5377" width="9.140625" style="83"/>
    <col min="5378" max="5378" width="42.42578125" style="83" customWidth="1"/>
    <col min="5379" max="5379" width="46.42578125" style="83" customWidth="1"/>
    <col min="5380" max="5380" width="10.140625" style="83" customWidth="1"/>
    <col min="5381" max="5381" width="8.85546875" style="83" customWidth="1"/>
    <col min="5382" max="5382" width="9.28515625" style="83" customWidth="1"/>
    <col min="5383" max="5387" width="16" style="83" customWidth="1"/>
    <col min="5388" max="5633" width="9.140625" style="83"/>
    <col min="5634" max="5634" width="42.42578125" style="83" customWidth="1"/>
    <col min="5635" max="5635" width="46.42578125" style="83" customWidth="1"/>
    <col min="5636" max="5636" width="10.140625" style="83" customWidth="1"/>
    <col min="5637" max="5637" width="8.85546875" style="83" customWidth="1"/>
    <col min="5638" max="5638" width="9.28515625" style="83" customWidth="1"/>
    <col min="5639" max="5643" width="16" style="83" customWidth="1"/>
    <col min="5644" max="5889" width="9.140625" style="83"/>
    <col min="5890" max="5890" width="42.42578125" style="83" customWidth="1"/>
    <col min="5891" max="5891" width="46.42578125" style="83" customWidth="1"/>
    <col min="5892" max="5892" width="10.140625" style="83" customWidth="1"/>
    <col min="5893" max="5893" width="8.85546875" style="83" customWidth="1"/>
    <col min="5894" max="5894" width="9.28515625" style="83" customWidth="1"/>
    <col min="5895" max="5899" width="16" style="83" customWidth="1"/>
    <col min="5900" max="6145" width="9.140625" style="83"/>
    <col min="6146" max="6146" width="42.42578125" style="83" customWidth="1"/>
    <col min="6147" max="6147" width="46.42578125" style="83" customWidth="1"/>
    <col min="6148" max="6148" width="10.140625" style="83" customWidth="1"/>
    <col min="6149" max="6149" width="8.85546875" style="83" customWidth="1"/>
    <col min="6150" max="6150" width="9.28515625" style="83" customWidth="1"/>
    <col min="6151" max="6155" width="16" style="83" customWidth="1"/>
    <col min="6156" max="6401" width="9.140625" style="83"/>
    <col min="6402" max="6402" width="42.42578125" style="83" customWidth="1"/>
    <col min="6403" max="6403" width="46.42578125" style="83" customWidth="1"/>
    <col min="6404" max="6404" width="10.140625" style="83" customWidth="1"/>
    <col min="6405" max="6405" width="8.85546875" style="83" customWidth="1"/>
    <col min="6406" max="6406" width="9.28515625" style="83" customWidth="1"/>
    <col min="6407" max="6411" width="16" style="83" customWidth="1"/>
    <col min="6412" max="6657" width="9.140625" style="83"/>
    <col min="6658" max="6658" width="42.42578125" style="83" customWidth="1"/>
    <col min="6659" max="6659" width="46.42578125" style="83" customWidth="1"/>
    <col min="6660" max="6660" width="10.140625" style="83" customWidth="1"/>
    <col min="6661" max="6661" width="8.85546875" style="83" customWidth="1"/>
    <col min="6662" max="6662" width="9.28515625" style="83" customWidth="1"/>
    <col min="6663" max="6667" width="16" style="83" customWidth="1"/>
    <col min="6668" max="6913" width="9.140625" style="83"/>
    <col min="6914" max="6914" width="42.42578125" style="83" customWidth="1"/>
    <col min="6915" max="6915" width="46.42578125" style="83" customWidth="1"/>
    <col min="6916" max="6916" width="10.140625" style="83" customWidth="1"/>
    <col min="6917" max="6917" width="8.85546875" style="83" customWidth="1"/>
    <col min="6918" max="6918" width="9.28515625" style="83" customWidth="1"/>
    <col min="6919" max="6923" width="16" style="83" customWidth="1"/>
    <col min="6924" max="7169" width="9.140625" style="83"/>
    <col min="7170" max="7170" width="42.42578125" style="83" customWidth="1"/>
    <col min="7171" max="7171" width="46.42578125" style="83" customWidth="1"/>
    <col min="7172" max="7172" width="10.140625" style="83" customWidth="1"/>
    <col min="7173" max="7173" width="8.85546875" style="83" customWidth="1"/>
    <col min="7174" max="7174" width="9.28515625" style="83" customWidth="1"/>
    <col min="7175" max="7179" width="16" style="83" customWidth="1"/>
    <col min="7180" max="7425" width="9.140625" style="83"/>
    <col min="7426" max="7426" width="42.42578125" style="83" customWidth="1"/>
    <col min="7427" max="7427" width="46.42578125" style="83" customWidth="1"/>
    <col min="7428" max="7428" width="10.140625" style="83" customWidth="1"/>
    <col min="7429" max="7429" width="8.85546875" style="83" customWidth="1"/>
    <col min="7430" max="7430" width="9.28515625" style="83" customWidth="1"/>
    <col min="7431" max="7435" width="16" style="83" customWidth="1"/>
    <col min="7436" max="7681" width="9.140625" style="83"/>
    <col min="7682" max="7682" width="42.42578125" style="83" customWidth="1"/>
    <col min="7683" max="7683" width="46.42578125" style="83" customWidth="1"/>
    <col min="7684" max="7684" width="10.140625" style="83" customWidth="1"/>
    <col min="7685" max="7685" width="8.85546875" style="83" customWidth="1"/>
    <col min="7686" max="7686" width="9.28515625" style="83" customWidth="1"/>
    <col min="7687" max="7691" width="16" style="83" customWidth="1"/>
    <col min="7692" max="7937" width="9.140625" style="83"/>
    <col min="7938" max="7938" width="42.42578125" style="83" customWidth="1"/>
    <col min="7939" max="7939" width="46.42578125" style="83" customWidth="1"/>
    <col min="7940" max="7940" width="10.140625" style="83" customWidth="1"/>
    <col min="7941" max="7941" width="8.85546875" style="83" customWidth="1"/>
    <col min="7942" max="7942" width="9.28515625" style="83" customWidth="1"/>
    <col min="7943" max="7947" width="16" style="83" customWidth="1"/>
    <col min="7948" max="8193" width="9.140625" style="83"/>
    <col min="8194" max="8194" width="42.42578125" style="83" customWidth="1"/>
    <col min="8195" max="8195" width="46.42578125" style="83" customWidth="1"/>
    <col min="8196" max="8196" width="10.140625" style="83" customWidth="1"/>
    <col min="8197" max="8197" width="8.85546875" style="83" customWidth="1"/>
    <col min="8198" max="8198" width="9.28515625" style="83" customWidth="1"/>
    <col min="8199" max="8203" width="16" style="83" customWidth="1"/>
    <col min="8204" max="8449" width="9.140625" style="83"/>
    <col min="8450" max="8450" width="42.42578125" style="83" customWidth="1"/>
    <col min="8451" max="8451" width="46.42578125" style="83" customWidth="1"/>
    <col min="8452" max="8452" width="10.140625" style="83" customWidth="1"/>
    <col min="8453" max="8453" width="8.85546875" style="83" customWidth="1"/>
    <col min="8454" max="8454" width="9.28515625" style="83" customWidth="1"/>
    <col min="8455" max="8459" width="16" style="83" customWidth="1"/>
    <col min="8460" max="8705" width="9.140625" style="83"/>
    <col min="8706" max="8706" width="42.42578125" style="83" customWidth="1"/>
    <col min="8707" max="8707" width="46.42578125" style="83" customWidth="1"/>
    <col min="8708" max="8708" width="10.140625" style="83" customWidth="1"/>
    <col min="8709" max="8709" width="8.85546875" style="83" customWidth="1"/>
    <col min="8710" max="8710" width="9.28515625" style="83" customWidth="1"/>
    <col min="8711" max="8715" width="16" style="83" customWidth="1"/>
    <col min="8716" max="8961" width="9.140625" style="83"/>
    <col min="8962" max="8962" width="42.42578125" style="83" customWidth="1"/>
    <col min="8963" max="8963" width="46.42578125" style="83" customWidth="1"/>
    <col min="8964" max="8964" width="10.140625" style="83" customWidth="1"/>
    <col min="8965" max="8965" width="8.85546875" style="83" customWidth="1"/>
    <col min="8966" max="8966" width="9.28515625" style="83" customWidth="1"/>
    <col min="8967" max="8971" width="16" style="83" customWidth="1"/>
    <col min="8972" max="9217" width="9.140625" style="83"/>
    <col min="9218" max="9218" width="42.42578125" style="83" customWidth="1"/>
    <col min="9219" max="9219" width="46.42578125" style="83" customWidth="1"/>
    <col min="9220" max="9220" width="10.140625" style="83" customWidth="1"/>
    <col min="9221" max="9221" width="8.85546875" style="83" customWidth="1"/>
    <col min="9222" max="9222" width="9.28515625" style="83" customWidth="1"/>
    <col min="9223" max="9227" width="16" style="83" customWidth="1"/>
    <col min="9228" max="9473" width="9.140625" style="83"/>
    <col min="9474" max="9474" width="42.42578125" style="83" customWidth="1"/>
    <col min="9475" max="9475" width="46.42578125" style="83" customWidth="1"/>
    <col min="9476" max="9476" width="10.140625" style="83" customWidth="1"/>
    <col min="9477" max="9477" width="8.85546875" style="83" customWidth="1"/>
    <col min="9478" max="9478" width="9.28515625" style="83" customWidth="1"/>
    <col min="9479" max="9483" width="16" style="83" customWidth="1"/>
    <col min="9484" max="9729" width="9.140625" style="83"/>
    <col min="9730" max="9730" width="42.42578125" style="83" customWidth="1"/>
    <col min="9731" max="9731" width="46.42578125" style="83" customWidth="1"/>
    <col min="9732" max="9732" width="10.140625" style="83" customWidth="1"/>
    <col min="9733" max="9733" width="8.85546875" style="83" customWidth="1"/>
    <col min="9734" max="9734" width="9.28515625" style="83" customWidth="1"/>
    <col min="9735" max="9739" width="16" style="83" customWidth="1"/>
    <col min="9740" max="9985" width="9.140625" style="83"/>
    <col min="9986" max="9986" width="42.42578125" style="83" customWidth="1"/>
    <col min="9987" max="9987" width="46.42578125" style="83" customWidth="1"/>
    <col min="9988" max="9988" width="10.140625" style="83" customWidth="1"/>
    <col min="9989" max="9989" width="8.85546875" style="83" customWidth="1"/>
    <col min="9990" max="9990" width="9.28515625" style="83" customWidth="1"/>
    <col min="9991" max="9995" width="16" style="83" customWidth="1"/>
    <col min="9996" max="10241" width="9.140625" style="83"/>
    <col min="10242" max="10242" width="42.42578125" style="83" customWidth="1"/>
    <col min="10243" max="10243" width="46.42578125" style="83" customWidth="1"/>
    <col min="10244" max="10244" width="10.140625" style="83" customWidth="1"/>
    <col min="10245" max="10245" width="8.85546875" style="83" customWidth="1"/>
    <col min="10246" max="10246" width="9.28515625" style="83" customWidth="1"/>
    <col min="10247" max="10251" width="16" style="83" customWidth="1"/>
    <col min="10252" max="10497" width="9.140625" style="83"/>
    <col min="10498" max="10498" width="42.42578125" style="83" customWidth="1"/>
    <col min="10499" max="10499" width="46.42578125" style="83" customWidth="1"/>
    <col min="10500" max="10500" width="10.140625" style="83" customWidth="1"/>
    <col min="10501" max="10501" width="8.85546875" style="83" customWidth="1"/>
    <col min="10502" max="10502" width="9.28515625" style="83" customWidth="1"/>
    <col min="10503" max="10507" width="16" style="83" customWidth="1"/>
    <col min="10508" max="10753" width="9.140625" style="83"/>
    <col min="10754" max="10754" width="42.42578125" style="83" customWidth="1"/>
    <col min="10755" max="10755" width="46.42578125" style="83" customWidth="1"/>
    <col min="10756" max="10756" width="10.140625" style="83" customWidth="1"/>
    <col min="10757" max="10757" width="8.85546875" style="83" customWidth="1"/>
    <col min="10758" max="10758" width="9.28515625" style="83" customWidth="1"/>
    <col min="10759" max="10763" width="16" style="83" customWidth="1"/>
    <col min="10764" max="11009" width="9.140625" style="83"/>
    <col min="11010" max="11010" width="42.42578125" style="83" customWidth="1"/>
    <col min="11011" max="11011" width="46.42578125" style="83" customWidth="1"/>
    <col min="11012" max="11012" width="10.140625" style="83" customWidth="1"/>
    <col min="11013" max="11013" width="8.85546875" style="83" customWidth="1"/>
    <col min="11014" max="11014" width="9.28515625" style="83" customWidth="1"/>
    <col min="11015" max="11019" width="16" style="83" customWidth="1"/>
    <col min="11020" max="11265" width="9.140625" style="83"/>
    <col min="11266" max="11266" width="42.42578125" style="83" customWidth="1"/>
    <col min="11267" max="11267" width="46.42578125" style="83" customWidth="1"/>
    <col min="11268" max="11268" width="10.140625" style="83" customWidth="1"/>
    <col min="11269" max="11269" width="8.85546875" style="83" customWidth="1"/>
    <col min="11270" max="11270" width="9.28515625" style="83" customWidth="1"/>
    <col min="11271" max="11275" width="16" style="83" customWidth="1"/>
    <col min="11276" max="11521" width="9.140625" style="83"/>
    <col min="11522" max="11522" width="42.42578125" style="83" customWidth="1"/>
    <col min="11523" max="11523" width="46.42578125" style="83" customWidth="1"/>
    <col min="11524" max="11524" width="10.140625" style="83" customWidth="1"/>
    <col min="11525" max="11525" width="8.85546875" style="83" customWidth="1"/>
    <col min="11526" max="11526" width="9.28515625" style="83" customWidth="1"/>
    <col min="11527" max="11531" width="16" style="83" customWidth="1"/>
    <col min="11532" max="11777" width="9.140625" style="83"/>
    <col min="11778" max="11778" width="42.42578125" style="83" customWidth="1"/>
    <col min="11779" max="11779" width="46.42578125" style="83" customWidth="1"/>
    <col min="11780" max="11780" width="10.140625" style="83" customWidth="1"/>
    <col min="11781" max="11781" width="8.85546875" style="83" customWidth="1"/>
    <col min="11782" max="11782" width="9.28515625" style="83" customWidth="1"/>
    <col min="11783" max="11787" width="16" style="83" customWidth="1"/>
    <col min="11788" max="12033" width="9.140625" style="83"/>
    <col min="12034" max="12034" width="42.42578125" style="83" customWidth="1"/>
    <col min="12035" max="12035" width="46.42578125" style="83" customWidth="1"/>
    <col min="12036" max="12036" width="10.140625" style="83" customWidth="1"/>
    <col min="12037" max="12037" width="8.85546875" style="83" customWidth="1"/>
    <col min="12038" max="12038" width="9.28515625" style="83" customWidth="1"/>
    <col min="12039" max="12043" width="16" style="83" customWidth="1"/>
    <col min="12044" max="12289" width="9.140625" style="83"/>
    <col min="12290" max="12290" width="42.42578125" style="83" customWidth="1"/>
    <col min="12291" max="12291" width="46.42578125" style="83" customWidth="1"/>
    <col min="12292" max="12292" width="10.140625" style="83" customWidth="1"/>
    <col min="12293" max="12293" width="8.85546875" style="83" customWidth="1"/>
    <col min="12294" max="12294" width="9.28515625" style="83" customWidth="1"/>
    <col min="12295" max="12299" width="16" style="83" customWidth="1"/>
    <col min="12300" max="12545" width="9.140625" style="83"/>
    <col min="12546" max="12546" width="42.42578125" style="83" customWidth="1"/>
    <col min="12547" max="12547" width="46.42578125" style="83" customWidth="1"/>
    <col min="12548" max="12548" width="10.140625" style="83" customWidth="1"/>
    <col min="12549" max="12549" width="8.85546875" style="83" customWidth="1"/>
    <col min="12550" max="12550" width="9.28515625" style="83" customWidth="1"/>
    <col min="12551" max="12555" width="16" style="83" customWidth="1"/>
    <col min="12556" max="12801" width="9.140625" style="83"/>
    <col min="12802" max="12802" width="42.42578125" style="83" customWidth="1"/>
    <col min="12803" max="12803" width="46.42578125" style="83" customWidth="1"/>
    <col min="12804" max="12804" width="10.140625" style="83" customWidth="1"/>
    <col min="12805" max="12805" width="8.85546875" style="83" customWidth="1"/>
    <col min="12806" max="12806" width="9.28515625" style="83" customWidth="1"/>
    <col min="12807" max="12811" width="16" style="83" customWidth="1"/>
    <col min="12812" max="13057" width="9.140625" style="83"/>
    <col min="13058" max="13058" width="42.42578125" style="83" customWidth="1"/>
    <col min="13059" max="13059" width="46.42578125" style="83" customWidth="1"/>
    <col min="13060" max="13060" width="10.140625" style="83" customWidth="1"/>
    <col min="13061" max="13061" width="8.85546875" style="83" customWidth="1"/>
    <col min="13062" max="13062" width="9.28515625" style="83" customWidth="1"/>
    <col min="13063" max="13067" width="16" style="83" customWidth="1"/>
    <col min="13068" max="13313" width="9.140625" style="83"/>
    <col min="13314" max="13314" width="42.42578125" style="83" customWidth="1"/>
    <col min="13315" max="13315" width="46.42578125" style="83" customWidth="1"/>
    <col min="13316" max="13316" width="10.140625" style="83" customWidth="1"/>
    <col min="13317" max="13317" width="8.85546875" style="83" customWidth="1"/>
    <col min="13318" max="13318" width="9.28515625" style="83" customWidth="1"/>
    <col min="13319" max="13323" width="16" style="83" customWidth="1"/>
    <col min="13324" max="13569" width="9.140625" style="83"/>
    <col min="13570" max="13570" width="42.42578125" style="83" customWidth="1"/>
    <col min="13571" max="13571" width="46.42578125" style="83" customWidth="1"/>
    <col min="13572" max="13572" width="10.140625" style="83" customWidth="1"/>
    <col min="13573" max="13573" width="8.85546875" style="83" customWidth="1"/>
    <col min="13574" max="13574" width="9.28515625" style="83" customWidth="1"/>
    <col min="13575" max="13579" width="16" style="83" customWidth="1"/>
    <col min="13580" max="13825" width="9.140625" style="83"/>
    <col min="13826" max="13826" width="42.42578125" style="83" customWidth="1"/>
    <col min="13827" max="13827" width="46.42578125" style="83" customWidth="1"/>
    <col min="13828" max="13828" width="10.140625" style="83" customWidth="1"/>
    <col min="13829" max="13829" width="8.85546875" style="83" customWidth="1"/>
    <col min="13830" max="13830" width="9.28515625" style="83" customWidth="1"/>
    <col min="13831" max="13835" width="16" style="83" customWidth="1"/>
    <col min="13836" max="14081" width="9.140625" style="83"/>
    <col min="14082" max="14082" width="42.42578125" style="83" customWidth="1"/>
    <col min="14083" max="14083" width="46.42578125" style="83" customWidth="1"/>
    <col min="14084" max="14084" width="10.140625" style="83" customWidth="1"/>
    <col min="14085" max="14085" width="8.85546875" style="83" customWidth="1"/>
    <col min="14086" max="14086" width="9.28515625" style="83" customWidth="1"/>
    <col min="14087" max="14091" width="16" style="83" customWidth="1"/>
    <col min="14092" max="14337" width="9.140625" style="83"/>
    <col min="14338" max="14338" width="42.42578125" style="83" customWidth="1"/>
    <col min="14339" max="14339" width="46.42578125" style="83" customWidth="1"/>
    <col min="14340" max="14340" width="10.140625" style="83" customWidth="1"/>
    <col min="14341" max="14341" width="8.85546875" style="83" customWidth="1"/>
    <col min="14342" max="14342" width="9.28515625" style="83" customWidth="1"/>
    <col min="14343" max="14347" width="16" style="83" customWidth="1"/>
    <col min="14348" max="14593" width="9.140625" style="83"/>
    <col min="14594" max="14594" width="42.42578125" style="83" customWidth="1"/>
    <col min="14595" max="14595" width="46.42578125" style="83" customWidth="1"/>
    <col min="14596" max="14596" width="10.140625" style="83" customWidth="1"/>
    <col min="14597" max="14597" width="8.85546875" style="83" customWidth="1"/>
    <col min="14598" max="14598" width="9.28515625" style="83" customWidth="1"/>
    <col min="14599" max="14603" width="16" style="83" customWidth="1"/>
    <col min="14604" max="14849" width="9.140625" style="83"/>
    <col min="14850" max="14850" width="42.42578125" style="83" customWidth="1"/>
    <col min="14851" max="14851" width="46.42578125" style="83" customWidth="1"/>
    <col min="14852" max="14852" width="10.140625" style="83" customWidth="1"/>
    <col min="14853" max="14853" width="8.85546875" style="83" customWidth="1"/>
    <col min="14854" max="14854" width="9.28515625" style="83" customWidth="1"/>
    <col min="14855" max="14859" width="16" style="83" customWidth="1"/>
    <col min="14860" max="15105" width="9.140625" style="83"/>
    <col min="15106" max="15106" width="42.42578125" style="83" customWidth="1"/>
    <col min="15107" max="15107" width="46.42578125" style="83" customWidth="1"/>
    <col min="15108" max="15108" width="10.140625" style="83" customWidth="1"/>
    <col min="15109" max="15109" width="8.85546875" style="83" customWidth="1"/>
    <col min="15110" max="15110" width="9.28515625" style="83" customWidth="1"/>
    <col min="15111" max="15115" width="16" style="83" customWidth="1"/>
    <col min="15116" max="15361" width="9.140625" style="83"/>
    <col min="15362" max="15362" width="42.42578125" style="83" customWidth="1"/>
    <col min="15363" max="15363" width="46.42578125" style="83" customWidth="1"/>
    <col min="15364" max="15364" width="10.140625" style="83" customWidth="1"/>
    <col min="15365" max="15365" width="8.85546875" style="83" customWidth="1"/>
    <col min="15366" max="15366" width="9.28515625" style="83" customWidth="1"/>
    <col min="15367" max="15371" width="16" style="83" customWidth="1"/>
    <col min="15372" max="15617" width="9.140625" style="83"/>
    <col min="15618" max="15618" width="42.42578125" style="83" customWidth="1"/>
    <col min="15619" max="15619" width="46.42578125" style="83" customWidth="1"/>
    <col min="15620" max="15620" width="10.140625" style="83" customWidth="1"/>
    <col min="15621" max="15621" width="8.85546875" style="83" customWidth="1"/>
    <col min="15622" max="15622" width="9.28515625" style="83" customWidth="1"/>
    <col min="15623" max="15627" width="16" style="83" customWidth="1"/>
    <col min="15628" max="15873" width="9.140625" style="83"/>
    <col min="15874" max="15874" width="42.42578125" style="83" customWidth="1"/>
    <col min="15875" max="15875" width="46.42578125" style="83" customWidth="1"/>
    <col min="15876" max="15876" width="10.140625" style="83" customWidth="1"/>
    <col min="15877" max="15877" width="8.85546875" style="83" customWidth="1"/>
    <col min="15878" max="15878" width="9.28515625" style="83" customWidth="1"/>
    <col min="15879" max="15883" width="16" style="83" customWidth="1"/>
    <col min="15884" max="16129" width="9.140625" style="83"/>
    <col min="16130" max="16130" width="42.42578125" style="83" customWidth="1"/>
    <col min="16131" max="16131" width="46.42578125" style="83" customWidth="1"/>
    <col min="16132" max="16132" width="10.140625" style="83" customWidth="1"/>
    <col min="16133" max="16133" width="8.85546875" style="83" customWidth="1"/>
    <col min="16134" max="16134" width="9.28515625" style="83" customWidth="1"/>
    <col min="16135" max="16139" width="16" style="83" customWidth="1"/>
    <col min="16140" max="16384" width="9.140625" style="83"/>
  </cols>
  <sheetData>
    <row r="1" spans="1:11" s="67" customFormat="1" ht="21.75" customHeight="1" x14ac:dyDescent="0.25">
      <c r="A1" s="525" t="str">
        <f>'Elenco P.I.'!B2</f>
        <v>Comune di Golfo Aranci</v>
      </c>
      <c r="B1" s="526"/>
      <c r="C1" s="526"/>
      <c r="D1" s="526"/>
      <c r="E1" s="526"/>
      <c r="F1" s="526"/>
      <c r="G1" s="526"/>
      <c r="H1" s="526"/>
      <c r="I1" s="526"/>
      <c r="J1" s="526"/>
      <c r="K1" s="527"/>
    </row>
    <row r="2" spans="1:11" s="67" customFormat="1" ht="19.5" customHeight="1" x14ac:dyDescent="0.25">
      <c r="A2" s="68" t="s">
        <v>0</v>
      </c>
      <c r="B2" s="69" t="str">
        <f>'Elenco P.I.'!B7</f>
        <v xml:space="preserve">Area:  </v>
      </c>
      <c r="C2" s="70"/>
      <c r="D2" s="70"/>
      <c r="E2" s="70"/>
      <c r="F2" s="70"/>
      <c r="G2" s="71" t="s">
        <v>224</v>
      </c>
      <c r="H2" s="71" t="s">
        <v>225</v>
      </c>
      <c r="I2" s="70"/>
      <c r="J2" s="71" t="s">
        <v>226</v>
      </c>
      <c r="K2" s="72"/>
    </row>
    <row r="3" spans="1:11" s="67" customFormat="1" ht="19.5" customHeight="1" x14ac:dyDescent="0.25">
      <c r="A3" s="68" t="s">
        <v>227</v>
      </c>
      <c r="B3" s="73"/>
      <c r="C3" s="70"/>
      <c r="D3" s="70"/>
      <c r="E3" s="70"/>
      <c r="F3" s="70"/>
      <c r="G3" s="74"/>
      <c r="H3" s="74"/>
      <c r="I3" s="70"/>
      <c r="J3" s="75">
        <v>2021</v>
      </c>
      <c r="K3" s="72"/>
    </row>
    <row r="4" spans="1:11" s="67" customFormat="1" ht="19.5" customHeight="1" x14ac:dyDescent="0.25">
      <c r="A4" s="68" t="s">
        <v>228</v>
      </c>
      <c r="B4" s="76"/>
      <c r="C4" s="70"/>
      <c r="D4" s="70"/>
      <c r="E4" s="70"/>
      <c r="F4" s="70"/>
      <c r="G4" s="70"/>
      <c r="H4" s="70"/>
      <c r="I4" s="70"/>
      <c r="J4" s="70"/>
      <c r="K4" s="72"/>
    </row>
    <row r="5" spans="1:11" ht="9.75" customHeight="1" x14ac:dyDescent="0.25">
      <c r="A5" s="77"/>
      <c r="B5" s="78"/>
      <c r="C5" s="79"/>
      <c r="D5" s="79"/>
      <c r="E5" s="79"/>
      <c r="F5" s="79"/>
      <c r="G5" s="79"/>
      <c r="H5" s="80"/>
      <c r="I5" s="81"/>
      <c r="J5" s="81"/>
      <c r="K5" s="82"/>
    </row>
    <row r="6" spans="1:11" ht="12.75" customHeight="1" x14ac:dyDescent="0.25">
      <c r="A6" s="528" t="s">
        <v>229</v>
      </c>
      <c r="B6" s="528"/>
      <c r="C6" s="528"/>
      <c r="D6" s="528"/>
      <c r="E6" s="528"/>
      <c r="F6" s="528"/>
      <c r="G6" s="530" t="s">
        <v>230</v>
      </c>
      <c r="H6" s="530"/>
      <c r="I6" s="530"/>
      <c r="J6" s="530"/>
      <c r="K6" s="530"/>
    </row>
    <row r="7" spans="1:11" ht="15.75" customHeight="1" x14ac:dyDescent="0.25">
      <c r="A7" s="529"/>
      <c r="B7" s="529"/>
      <c r="C7" s="529"/>
      <c r="D7" s="529"/>
      <c r="E7" s="529"/>
      <c r="F7" s="529"/>
      <c r="G7" s="373">
        <v>1</v>
      </c>
      <c r="H7" s="373">
        <v>2</v>
      </c>
      <c r="I7" s="373">
        <v>3</v>
      </c>
      <c r="J7" s="373">
        <v>4</v>
      </c>
      <c r="K7" s="373">
        <v>5</v>
      </c>
    </row>
    <row r="8" spans="1:11" ht="15.75" customHeight="1" x14ac:dyDescent="0.25">
      <c r="A8" s="529"/>
      <c r="B8" s="529"/>
      <c r="C8" s="529"/>
      <c r="D8" s="529"/>
      <c r="E8" s="529"/>
      <c r="F8" s="529"/>
      <c r="G8" s="84" t="s">
        <v>231</v>
      </c>
      <c r="H8" s="84" t="s">
        <v>232</v>
      </c>
      <c r="I8" s="85" t="s">
        <v>233</v>
      </c>
      <c r="J8" s="85" t="s">
        <v>234</v>
      </c>
      <c r="K8" s="85" t="s">
        <v>235</v>
      </c>
    </row>
    <row r="9" spans="1:11" ht="4.5" customHeight="1" x14ac:dyDescent="0.25">
      <c r="A9" s="531"/>
      <c r="B9" s="531"/>
      <c r="C9" s="531"/>
      <c r="D9" s="531"/>
      <c r="E9" s="531"/>
      <c r="F9" s="531"/>
      <c r="G9" s="531"/>
      <c r="H9" s="531"/>
      <c r="I9" s="531"/>
      <c r="J9" s="531"/>
      <c r="K9" s="531"/>
    </row>
    <row r="10" spans="1:11" ht="32.25" customHeight="1" x14ac:dyDescent="0.25">
      <c r="A10" s="86" t="s">
        <v>236</v>
      </c>
      <c r="B10" s="86" t="s">
        <v>237</v>
      </c>
      <c r="C10" s="87" t="s">
        <v>238</v>
      </c>
      <c r="D10" s="87" t="s">
        <v>523</v>
      </c>
      <c r="E10" s="87" t="s">
        <v>239</v>
      </c>
      <c r="F10" s="87" t="s">
        <v>240</v>
      </c>
      <c r="G10" s="87" t="s">
        <v>241</v>
      </c>
      <c r="H10" s="87" t="s">
        <v>57</v>
      </c>
      <c r="I10" s="87" t="s">
        <v>242</v>
      </c>
      <c r="J10" s="87" t="s">
        <v>243</v>
      </c>
      <c r="K10" s="87" t="s">
        <v>244</v>
      </c>
    </row>
    <row r="11" spans="1:11" ht="57.75" customHeight="1" x14ac:dyDescent="0.25">
      <c r="A11" s="88" t="str">
        <f>'Resp. 1'!B16</f>
        <v xml:space="preserve">Prevenzione della Corruzione e della Trasparenza –  Revisione struttura del PTPCT. </v>
      </c>
      <c r="B11" s="89"/>
      <c r="C11" s="90">
        <v>20</v>
      </c>
      <c r="D11" s="355">
        <f>(C11/C$21)*60</f>
        <v>15</v>
      </c>
      <c r="E11" s="91">
        <f t="shared" ref="E11:E20" si="0">F11/100</f>
        <v>1</v>
      </c>
      <c r="F11" s="92">
        <v>100</v>
      </c>
      <c r="G11" s="93" t="str">
        <f>IF(F11&lt;=20,"X","")</f>
        <v/>
      </c>
      <c r="H11" s="93" t="str">
        <f>IF(AND(F11&gt;20,F11&lt;=50),"X","")</f>
        <v/>
      </c>
      <c r="I11" s="93" t="str">
        <f>IF(AND(F11&gt;50,F11&lt;=70),"X","")</f>
        <v/>
      </c>
      <c r="J11" s="93" t="str">
        <f>IF(AND(F11&gt;70,F11&lt;=90),"X","")</f>
        <v/>
      </c>
      <c r="K11" s="93" t="str">
        <f>IF(AND(F11&gt;90,F11&lt;=100),"X","")</f>
        <v>X</v>
      </c>
    </row>
    <row r="12" spans="1:11" ht="105" customHeight="1" x14ac:dyDescent="0.25">
      <c r="A12" s="88"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2" s="95"/>
      <c r="C12" s="90"/>
      <c r="D12" s="355">
        <f t="shared" ref="D12:D20" si="1">(C12/C$21)*60</f>
        <v>0</v>
      </c>
      <c r="E12" s="91">
        <f t="shared" si="0"/>
        <v>0</v>
      </c>
      <c r="F12" s="92"/>
      <c r="G12" s="93" t="str">
        <f t="shared" ref="G12:G20" si="2">IF(F12&lt;=20,"X","")</f>
        <v>X</v>
      </c>
      <c r="H12" s="93" t="str">
        <f t="shared" ref="H12:H20" si="3">IF(AND(F12&gt;20,F12&lt;=50),"X","")</f>
        <v/>
      </c>
      <c r="I12" s="93" t="str">
        <f t="shared" ref="I12:I20" si="4">IF(AND(F12&gt;50,F12&lt;=70),"X","")</f>
        <v/>
      </c>
      <c r="J12" s="93" t="str">
        <f t="shared" ref="J12:J20" si="5">IF(AND(F12&gt;70,F12&lt;=90),"X","")</f>
        <v/>
      </c>
      <c r="K12" s="93" t="str">
        <f t="shared" ref="K12:K20" si="6">IF(AND(F12&gt;90,F12&lt;=100),"X","")</f>
        <v/>
      </c>
    </row>
    <row r="13" spans="1:11" ht="102.75" customHeight="1" x14ac:dyDescent="0.25">
      <c r="A13" s="88" t="str">
        <f>'Resp. 1'!B18</f>
        <v>Indicatori della condizione dell'Ente</v>
      </c>
      <c r="B13" s="95"/>
      <c r="C13" s="92"/>
      <c r="D13" s="355">
        <f t="shared" si="1"/>
        <v>0</v>
      </c>
      <c r="E13" s="91">
        <f t="shared" si="0"/>
        <v>0</v>
      </c>
      <c r="F13" s="92"/>
      <c r="G13" s="93" t="str">
        <f t="shared" si="2"/>
        <v>X</v>
      </c>
      <c r="H13" s="93" t="str">
        <f t="shared" si="3"/>
        <v/>
      </c>
      <c r="I13" s="93" t="str">
        <f t="shared" si="4"/>
        <v/>
      </c>
      <c r="J13" s="93" t="str">
        <f t="shared" si="5"/>
        <v/>
      </c>
      <c r="K13" s="93" t="str">
        <f t="shared" si="6"/>
        <v/>
      </c>
    </row>
    <row r="14" spans="1:11" ht="96.75" customHeight="1" x14ac:dyDescent="0.25">
      <c r="A14" s="88"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4" s="95"/>
      <c r="C14" s="92"/>
      <c r="D14" s="355">
        <f t="shared" si="1"/>
        <v>0</v>
      </c>
      <c r="E14" s="91">
        <f t="shared" si="0"/>
        <v>0</v>
      </c>
      <c r="F14" s="92"/>
      <c r="G14" s="93" t="str">
        <f t="shared" si="2"/>
        <v>X</v>
      </c>
      <c r="H14" s="93" t="str">
        <f t="shared" si="3"/>
        <v/>
      </c>
      <c r="I14" s="93" t="str">
        <f t="shared" si="4"/>
        <v/>
      </c>
      <c r="J14" s="93" t="str">
        <f t="shared" si="5"/>
        <v/>
      </c>
      <c r="K14" s="93" t="str">
        <f t="shared" si="6"/>
        <v/>
      </c>
    </row>
    <row r="15" spans="1:11" ht="57.75" customHeight="1" x14ac:dyDescent="0.25">
      <c r="A15" s="88">
        <f>'Resp. 1'!B20</f>
        <v>0</v>
      </c>
      <c r="B15" s="95"/>
      <c r="C15" s="92"/>
      <c r="D15" s="355">
        <f t="shared" si="1"/>
        <v>0</v>
      </c>
      <c r="E15" s="91">
        <f t="shared" si="0"/>
        <v>0</v>
      </c>
      <c r="F15" s="92"/>
      <c r="G15" s="93" t="str">
        <f t="shared" si="2"/>
        <v>X</v>
      </c>
      <c r="H15" s="93" t="str">
        <f t="shared" si="3"/>
        <v/>
      </c>
      <c r="I15" s="93" t="str">
        <f t="shared" si="4"/>
        <v/>
      </c>
      <c r="J15" s="93" t="str">
        <f t="shared" si="5"/>
        <v/>
      </c>
      <c r="K15" s="93" t="str">
        <f t="shared" si="6"/>
        <v/>
      </c>
    </row>
    <row r="16" spans="1:11" ht="57.75" customHeight="1" x14ac:dyDescent="0.25">
      <c r="A16" s="88">
        <f>'Resp. 1'!B21</f>
        <v>0</v>
      </c>
      <c r="B16" s="95"/>
      <c r="C16" s="92"/>
      <c r="D16" s="355">
        <f t="shared" si="1"/>
        <v>0</v>
      </c>
      <c r="E16" s="91">
        <f t="shared" si="0"/>
        <v>0</v>
      </c>
      <c r="F16" s="92"/>
      <c r="G16" s="93" t="str">
        <f t="shared" si="2"/>
        <v>X</v>
      </c>
      <c r="H16" s="93" t="str">
        <f t="shared" si="3"/>
        <v/>
      </c>
      <c r="I16" s="93" t="str">
        <f t="shared" si="4"/>
        <v/>
      </c>
      <c r="J16" s="93" t="str">
        <f t="shared" si="5"/>
        <v/>
      </c>
      <c r="K16" s="93" t="str">
        <f t="shared" si="6"/>
        <v/>
      </c>
    </row>
    <row r="17" spans="1:11" ht="57.75" customHeight="1" x14ac:dyDescent="0.25">
      <c r="A17" s="88">
        <f>'Resp. 1'!B22</f>
        <v>0</v>
      </c>
      <c r="B17" s="88"/>
      <c r="C17" s="92">
        <v>60</v>
      </c>
      <c r="D17" s="355">
        <f t="shared" si="1"/>
        <v>45</v>
      </c>
      <c r="E17" s="91">
        <f t="shared" si="0"/>
        <v>1</v>
      </c>
      <c r="F17" s="92">
        <v>100</v>
      </c>
      <c r="G17" s="93" t="str">
        <f t="shared" si="2"/>
        <v/>
      </c>
      <c r="H17" s="93" t="str">
        <f t="shared" si="3"/>
        <v/>
      </c>
      <c r="I17" s="93" t="str">
        <f t="shared" si="4"/>
        <v/>
      </c>
      <c r="J17" s="93" t="str">
        <f t="shared" si="5"/>
        <v/>
      </c>
      <c r="K17" s="93" t="str">
        <f t="shared" si="6"/>
        <v>X</v>
      </c>
    </row>
    <row r="18" spans="1:11" ht="26.25" customHeight="1" x14ac:dyDescent="0.25">
      <c r="A18" s="88">
        <f>'Resp. 1'!B23</f>
        <v>0</v>
      </c>
      <c r="B18" s="95"/>
      <c r="C18" s="92"/>
      <c r="D18" s="355">
        <f t="shared" si="1"/>
        <v>0</v>
      </c>
      <c r="E18" s="91">
        <f t="shared" si="0"/>
        <v>0</v>
      </c>
      <c r="F18" s="92"/>
      <c r="G18" s="93" t="str">
        <f t="shared" si="2"/>
        <v>X</v>
      </c>
      <c r="H18" s="93" t="str">
        <f t="shared" si="3"/>
        <v/>
      </c>
      <c r="I18" s="93" t="str">
        <f t="shared" si="4"/>
        <v/>
      </c>
      <c r="J18" s="93" t="str">
        <f t="shared" si="5"/>
        <v/>
      </c>
      <c r="K18" s="93" t="str">
        <f t="shared" si="6"/>
        <v/>
      </c>
    </row>
    <row r="19" spans="1:11" ht="26.25" customHeight="1" x14ac:dyDescent="0.25">
      <c r="A19" s="88">
        <f>'Resp. 1'!B24</f>
        <v>0</v>
      </c>
      <c r="B19" s="95"/>
      <c r="C19" s="92"/>
      <c r="D19" s="355">
        <f t="shared" si="1"/>
        <v>0</v>
      </c>
      <c r="E19" s="91">
        <f t="shared" si="0"/>
        <v>0</v>
      </c>
      <c r="F19" s="92"/>
      <c r="G19" s="93" t="str">
        <f t="shared" si="2"/>
        <v>X</v>
      </c>
      <c r="H19" s="93" t="str">
        <f t="shared" si="3"/>
        <v/>
      </c>
      <c r="I19" s="93" t="str">
        <f t="shared" si="4"/>
        <v/>
      </c>
      <c r="J19" s="93" t="str">
        <f t="shared" si="5"/>
        <v/>
      </c>
      <c r="K19" s="93" t="str">
        <f t="shared" si="6"/>
        <v/>
      </c>
    </row>
    <row r="20" spans="1:11" ht="26.25" customHeight="1" x14ac:dyDescent="0.25">
      <c r="A20" s="88">
        <f>'Resp. 1'!B25</f>
        <v>0</v>
      </c>
      <c r="B20" s="95"/>
      <c r="C20" s="92"/>
      <c r="D20" s="355">
        <f t="shared" si="1"/>
        <v>0</v>
      </c>
      <c r="E20" s="91">
        <f t="shared" si="0"/>
        <v>0</v>
      </c>
      <c r="F20" s="92"/>
      <c r="G20" s="93" t="str">
        <f t="shared" si="2"/>
        <v>X</v>
      </c>
      <c r="H20" s="93" t="str">
        <f t="shared" si="3"/>
        <v/>
      </c>
      <c r="I20" s="93" t="str">
        <f t="shared" si="4"/>
        <v/>
      </c>
      <c r="J20" s="93" t="str">
        <f t="shared" si="5"/>
        <v/>
      </c>
      <c r="K20" s="93" t="str">
        <f t="shared" si="6"/>
        <v/>
      </c>
    </row>
    <row r="21" spans="1:11" x14ac:dyDescent="0.25">
      <c r="A21" s="96" t="s">
        <v>245</v>
      </c>
      <c r="B21" s="97"/>
      <c r="C21" s="98">
        <f>SUM(C11:C20)</f>
        <v>80</v>
      </c>
      <c r="D21" s="98"/>
      <c r="E21" s="98"/>
      <c r="F21" s="99"/>
      <c r="G21" s="100"/>
      <c r="H21" s="101">
        <f>IF(H11="x",D11*E11)+IF(H12="x",D12*E12)+IF(H13="x",D13*E13)+IF(H14="x",D14*E14)+IF(H15="x",D15*E15)+IF(H16="x",D16*E16)+IF(H17="x",D17*E17)+IF(H18="x",D18*E18)+IF(H19="x",D19*E19)+IF(H20="x",D20*E20)</f>
        <v>0</v>
      </c>
      <c r="I21" s="101">
        <f>IF(I11="x",D11*E11)+IF(I12="x",D12*E12)+IF(I13="x",D13*E13)+IF(I14="x",D14*E14)+IF(I15="x",D15*E15)+IF(I16="x",D16*E16)+IF(I17="x",D17*E17)+IF(I18="x",D18*E18)+IF(I19="x",D19*E19)+IF(I20="x",D20*E20)</f>
        <v>0</v>
      </c>
      <c r="J21" s="101">
        <f>IF(J11="x",D11*E11)+IF(J12="x",D12*E12)+IF(J13="x",D13*E13)+IF(J14="x",D14*E14)+IF(J15="x",D15*E15)+IF(J16="x",D16*E16)+IF(J17="x",D17*E17)+IF(J18="x",D18*E18)+IF(J19="x",D19*E19)+IF(J20="x",D20*E20)</f>
        <v>0</v>
      </c>
      <c r="K21" s="101">
        <f>IF(K11="x",D11*E11)+IF(K12="x",D12*E12)+IF(K13="x",D13*E13)+IF(K14="x",D14*E14)+IF(K15="x",D15*E15)+IF(K16="x",D16*E16)+IF(K17="x",D17*E17)+IF(K18="x",D18*E18)+IF(K19="x",D19*E19)+IF(K19="x",D19*E19)</f>
        <v>60</v>
      </c>
    </row>
    <row r="22" spans="1:11" ht="3" customHeight="1" x14ac:dyDescent="0.25">
      <c r="A22" s="531"/>
      <c r="B22" s="532"/>
      <c r="C22" s="532"/>
      <c r="D22" s="374"/>
      <c r="E22" s="374"/>
      <c r="F22" s="531"/>
      <c r="G22" s="532"/>
      <c r="H22" s="532"/>
      <c r="I22" s="531"/>
      <c r="J22" s="532"/>
      <c r="K22" s="532"/>
    </row>
    <row r="23" spans="1:11" ht="42" customHeight="1" x14ac:dyDescent="0.25">
      <c r="A23" s="86" t="s">
        <v>246</v>
      </c>
      <c r="B23" s="86" t="s">
        <v>237</v>
      </c>
      <c r="C23" s="87" t="s">
        <v>238</v>
      </c>
      <c r="D23" s="87"/>
      <c r="E23" s="87" t="s">
        <v>239</v>
      </c>
      <c r="F23" s="87" t="s">
        <v>240</v>
      </c>
      <c r="G23" s="87" t="s">
        <v>241</v>
      </c>
      <c r="H23" s="87" t="s">
        <v>57</v>
      </c>
      <c r="I23" s="87" t="s">
        <v>242</v>
      </c>
      <c r="J23" s="87" t="s">
        <v>243</v>
      </c>
      <c r="K23" s="87" t="s">
        <v>244</v>
      </c>
    </row>
    <row r="24" spans="1:11" s="103" customFormat="1" ht="27" customHeight="1" x14ac:dyDescent="0.25">
      <c r="A24" s="95" t="str">
        <f>'Resp. 1'!B32</f>
        <v>monitoraggio contributi DPCM del 24.09.2020 liquidati per annualità 2020 e liquidazione annualità 2021</v>
      </c>
      <c r="B24" s="94"/>
      <c r="C24" s="102">
        <v>20</v>
      </c>
      <c r="D24" s="102">
        <f>(C24/C$56)*40</f>
        <v>20</v>
      </c>
      <c r="E24" s="91">
        <f>F24/100</f>
        <v>1</v>
      </c>
      <c r="F24" s="92">
        <v>100</v>
      </c>
      <c r="G24" s="93" t="str">
        <f t="shared" ref="G24:G50" si="7">IF(F24&lt;=20,"X","")</f>
        <v/>
      </c>
      <c r="H24" s="93" t="str">
        <f t="shared" ref="H24:H50" si="8">IF(AND(F24&gt;20,F24&lt;=50),"X","")</f>
        <v/>
      </c>
      <c r="I24" s="93" t="str">
        <f t="shared" ref="I24:I50" si="9">IF(AND(F24&gt;50,F24&lt;=70),"X","")</f>
        <v/>
      </c>
      <c r="J24" s="93" t="str">
        <f t="shared" ref="J24:J50" si="10">IF(AND(F24&gt;70,F24&lt;=90),"X","")</f>
        <v/>
      </c>
      <c r="K24" s="93" t="str">
        <f>IF(AND(F24&gt;90,F24&lt;=100),"X","")</f>
        <v>X</v>
      </c>
    </row>
    <row r="25" spans="1:11" s="103" customFormat="1" ht="27" customHeight="1" x14ac:dyDescent="0.25">
      <c r="A25" s="95" t="str">
        <f>'Resp. 1'!B33</f>
        <v>istruttoria domande risarcimento patrimonio edilizio a seguito eventi alluvionali del novembre 2021</v>
      </c>
      <c r="B25" s="95"/>
      <c r="C25" s="102"/>
      <c r="D25" s="102">
        <f t="shared" ref="D25:D55" si="11">(C25/C$56)*40</f>
        <v>0</v>
      </c>
      <c r="E25" s="91">
        <f t="shared" ref="E25:E31" si="12">F25/100</f>
        <v>0</v>
      </c>
      <c r="F25" s="92"/>
      <c r="G25" s="93" t="str">
        <f t="shared" si="7"/>
        <v>X</v>
      </c>
      <c r="H25" s="93" t="str">
        <f t="shared" si="8"/>
        <v/>
      </c>
      <c r="I25" s="93" t="str">
        <f t="shared" si="9"/>
        <v/>
      </c>
      <c r="J25" s="93" t="str">
        <f t="shared" si="10"/>
        <v/>
      </c>
      <c r="K25" s="93" t="str">
        <f t="shared" ref="K25:K47" si="13">IF(AND(F25&gt;90,F25&lt;=100),"X","")</f>
        <v/>
      </c>
    </row>
    <row r="26" spans="1:11" s="103" customFormat="1" ht="27" customHeight="1" x14ac:dyDescent="0.25">
      <c r="A26" s="95" t="str">
        <f>'Resp. 1'!B34</f>
        <v>Conferimento incarico trasformazione diritto superficie in diritto proprietà</v>
      </c>
      <c r="B26" s="95"/>
      <c r="C26" s="102"/>
      <c r="D26" s="102">
        <f t="shared" si="11"/>
        <v>0</v>
      </c>
      <c r="E26" s="91">
        <f t="shared" si="12"/>
        <v>0</v>
      </c>
      <c r="F26" s="92"/>
      <c r="G26" s="93" t="str">
        <f t="shared" si="7"/>
        <v>X</v>
      </c>
      <c r="H26" s="93" t="str">
        <f t="shared" si="8"/>
        <v/>
      </c>
      <c r="I26" s="93" t="str">
        <f t="shared" si="9"/>
        <v/>
      </c>
      <c r="J26" s="93" t="str">
        <f t="shared" si="10"/>
        <v/>
      </c>
      <c r="K26" s="93" t="str">
        <f t="shared" si="13"/>
        <v/>
      </c>
    </row>
    <row r="27" spans="1:11" s="103" customFormat="1" ht="27" customHeight="1" x14ac:dyDescent="0.25">
      <c r="A27" s="95" t="str">
        <f>'Resp. 1'!B35</f>
        <v>implementazione servizi con ufficio UTP</v>
      </c>
      <c r="B27" s="95"/>
      <c r="C27" s="102"/>
      <c r="D27" s="102">
        <f t="shared" si="11"/>
        <v>0</v>
      </c>
      <c r="E27" s="91">
        <f t="shared" si="12"/>
        <v>0</v>
      </c>
      <c r="F27" s="92"/>
      <c r="G27" s="93" t="str">
        <f t="shared" si="7"/>
        <v>X</v>
      </c>
      <c r="H27" s="93" t="str">
        <f t="shared" si="8"/>
        <v/>
      </c>
      <c r="I27" s="93" t="str">
        <f t="shared" si="9"/>
        <v/>
      </c>
      <c r="J27" s="93" t="str">
        <f t="shared" si="10"/>
        <v/>
      </c>
      <c r="K27" s="93" t="str">
        <f t="shared" si="13"/>
        <v/>
      </c>
    </row>
    <row r="28" spans="1:11" s="103" customFormat="1" ht="27" customHeight="1" x14ac:dyDescent="0.25">
      <c r="A28" s="95" t="str">
        <f>'Resp. 1'!B36</f>
        <v>Approvazione nuovo regolamento commercio mercato lunedì</v>
      </c>
      <c r="B28" s="95"/>
      <c r="C28" s="104"/>
      <c r="D28" s="102">
        <f t="shared" si="11"/>
        <v>0</v>
      </c>
      <c r="E28" s="91">
        <f t="shared" si="12"/>
        <v>0</v>
      </c>
      <c r="F28" s="92"/>
      <c r="G28" s="93" t="str">
        <f t="shared" si="7"/>
        <v>X</v>
      </c>
      <c r="H28" s="93" t="str">
        <f t="shared" si="8"/>
        <v/>
      </c>
      <c r="I28" s="93" t="str">
        <f t="shared" si="9"/>
        <v/>
      </c>
      <c r="J28" s="93" t="str">
        <f t="shared" si="10"/>
        <v/>
      </c>
      <c r="K28" s="93" t="str">
        <f t="shared" si="13"/>
        <v/>
      </c>
    </row>
    <row r="29" spans="1:11" s="103" customFormat="1" ht="27" customHeight="1" x14ac:dyDescent="0.25">
      <c r="A29" s="95" t="str">
        <f>'Resp. 1'!B37</f>
        <v>Ridistrubuzione servizi con nomina nuovo responsabile SUAPE</v>
      </c>
      <c r="B29" s="95"/>
      <c r="C29" s="104"/>
      <c r="D29" s="102">
        <f t="shared" si="11"/>
        <v>0</v>
      </c>
      <c r="E29" s="91">
        <f t="shared" si="12"/>
        <v>0</v>
      </c>
      <c r="F29" s="92"/>
      <c r="G29" s="93" t="str">
        <f t="shared" si="7"/>
        <v>X</v>
      </c>
      <c r="H29" s="93" t="str">
        <f t="shared" si="8"/>
        <v/>
      </c>
      <c r="I29" s="93" t="str">
        <f t="shared" si="9"/>
        <v/>
      </c>
      <c r="J29" s="93" t="str">
        <f t="shared" si="10"/>
        <v/>
      </c>
      <c r="K29" s="93" t="str">
        <f t="shared" si="13"/>
        <v/>
      </c>
    </row>
    <row r="30" spans="1:11" s="103" customFormat="1" ht="27" customHeight="1" x14ac:dyDescent="0.25">
      <c r="A30" s="95" t="str">
        <f>'Resp. 1'!B38</f>
        <v>Approvazione variante lottizzazione area PEEP</v>
      </c>
      <c r="B30" s="95"/>
      <c r="C30" s="104"/>
      <c r="D30" s="102">
        <f t="shared" si="11"/>
        <v>0</v>
      </c>
      <c r="E30" s="91">
        <f t="shared" si="12"/>
        <v>0</v>
      </c>
      <c r="F30" s="92"/>
      <c r="G30" s="93" t="str">
        <f t="shared" si="7"/>
        <v>X</v>
      </c>
      <c r="H30" s="93" t="str">
        <f t="shared" si="8"/>
        <v/>
      </c>
      <c r="I30" s="93" t="str">
        <f t="shared" si="9"/>
        <v/>
      </c>
      <c r="J30" s="93" t="str">
        <f t="shared" si="10"/>
        <v/>
      </c>
      <c r="K30" s="93" t="str">
        <f t="shared" si="13"/>
        <v/>
      </c>
    </row>
    <row r="31" spans="1:11" s="103" customFormat="1" ht="27" customHeight="1" x14ac:dyDescent="0.25">
      <c r="A31" s="95">
        <f>'Resp. 1'!B39</f>
        <v>0</v>
      </c>
      <c r="B31" s="95"/>
      <c r="C31" s="104"/>
      <c r="D31" s="102">
        <f t="shared" si="11"/>
        <v>0</v>
      </c>
      <c r="E31" s="91">
        <f t="shared" si="12"/>
        <v>0</v>
      </c>
      <c r="F31" s="92"/>
      <c r="G31" s="93" t="str">
        <f t="shared" si="7"/>
        <v>X</v>
      </c>
      <c r="H31" s="93" t="str">
        <f t="shared" si="8"/>
        <v/>
      </c>
      <c r="I31" s="93" t="str">
        <f t="shared" si="9"/>
        <v/>
      </c>
      <c r="J31" s="93" t="str">
        <f t="shared" si="10"/>
        <v/>
      </c>
      <c r="K31" s="93" t="str">
        <f t="shared" si="13"/>
        <v/>
      </c>
    </row>
    <row r="32" spans="1:11" s="103" customFormat="1" ht="27" customHeight="1" x14ac:dyDescent="0.25">
      <c r="A32" s="95">
        <f>'Resp. 1'!B40</f>
        <v>0</v>
      </c>
      <c r="B32" s="95"/>
      <c r="C32" s="104"/>
      <c r="D32" s="102">
        <f t="shared" si="11"/>
        <v>0</v>
      </c>
      <c r="E32" s="91"/>
      <c r="F32" s="92"/>
      <c r="G32" s="93" t="str">
        <f t="shared" si="7"/>
        <v>X</v>
      </c>
      <c r="H32" s="93" t="str">
        <f t="shared" si="8"/>
        <v/>
      </c>
      <c r="I32" s="93" t="str">
        <f t="shared" si="9"/>
        <v/>
      </c>
      <c r="J32" s="93" t="str">
        <f t="shared" si="10"/>
        <v/>
      </c>
      <c r="K32" s="93" t="str">
        <f t="shared" si="13"/>
        <v/>
      </c>
    </row>
    <row r="33" spans="1:11" s="103" customFormat="1" ht="27" customHeight="1" x14ac:dyDescent="0.25">
      <c r="A33" s="95">
        <f>'Resp. 1'!B41</f>
        <v>0</v>
      </c>
      <c r="B33" s="95"/>
      <c r="C33" s="104"/>
      <c r="D33" s="102">
        <f t="shared" si="11"/>
        <v>0</v>
      </c>
      <c r="E33" s="91"/>
      <c r="F33" s="92"/>
      <c r="G33" s="93" t="str">
        <f t="shared" si="7"/>
        <v>X</v>
      </c>
      <c r="H33" s="93" t="str">
        <f t="shared" si="8"/>
        <v/>
      </c>
      <c r="I33" s="93" t="str">
        <f t="shared" si="9"/>
        <v/>
      </c>
      <c r="J33" s="93" t="str">
        <f t="shared" si="10"/>
        <v/>
      </c>
      <c r="K33" s="93" t="str">
        <f t="shared" si="13"/>
        <v/>
      </c>
    </row>
    <row r="34" spans="1:11" s="103" customFormat="1" ht="27" customHeight="1" x14ac:dyDescent="0.25">
      <c r="A34" s="95">
        <f>'Resp. 1'!B42</f>
        <v>0</v>
      </c>
      <c r="B34" s="95"/>
      <c r="C34" s="104"/>
      <c r="D34" s="102">
        <f t="shared" si="11"/>
        <v>0</v>
      </c>
      <c r="E34" s="91"/>
      <c r="F34" s="92"/>
      <c r="G34" s="93" t="str">
        <f t="shared" si="7"/>
        <v>X</v>
      </c>
      <c r="H34" s="93" t="str">
        <f t="shared" si="8"/>
        <v/>
      </c>
      <c r="I34" s="93" t="str">
        <f t="shared" si="9"/>
        <v/>
      </c>
      <c r="J34" s="93" t="str">
        <f t="shared" si="10"/>
        <v/>
      </c>
      <c r="K34" s="93" t="str">
        <f t="shared" si="13"/>
        <v/>
      </c>
    </row>
    <row r="35" spans="1:11" s="103" customFormat="1" ht="27" customHeight="1" x14ac:dyDescent="0.25">
      <c r="A35" s="95">
        <f>'Resp. 1'!B43</f>
        <v>0</v>
      </c>
      <c r="B35" s="95"/>
      <c r="C35" s="104"/>
      <c r="D35" s="102">
        <f t="shared" si="11"/>
        <v>0</v>
      </c>
      <c r="E35" s="91"/>
      <c r="F35" s="92"/>
      <c r="G35" s="93" t="str">
        <f t="shared" si="7"/>
        <v>X</v>
      </c>
      <c r="H35" s="93" t="str">
        <f t="shared" si="8"/>
        <v/>
      </c>
      <c r="I35" s="93" t="str">
        <f t="shared" si="9"/>
        <v/>
      </c>
      <c r="J35" s="93" t="str">
        <f t="shared" si="10"/>
        <v/>
      </c>
      <c r="K35" s="93" t="str">
        <f t="shared" si="13"/>
        <v/>
      </c>
    </row>
    <row r="36" spans="1:11" s="103" customFormat="1" ht="27" customHeight="1" x14ac:dyDescent="0.25">
      <c r="A36" s="95">
        <f>'Resp. 1'!B44</f>
        <v>0</v>
      </c>
      <c r="B36" s="95"/>
      <c r="C36" s="104"/>
      <c r="D36" s="102">
        <f t="shared" si="11"/>
        <v>0</v>
      </c>
      <c r="E36" s="91"/>
      <c r="F36" s="92"/>
      <c r="G36" s="93" t="str">
        <f t="shared" si="7"/>
        <v>X</v>
      </c>
      <c r="H36" s="93" t="str">
        <f t="shared" si="8"/>
        <v/>
      </c>
      <c r="I36" s="93" t="str">
        <f t="shared" si="9"/>
        <v/>
      </c>
      <c r="J36" s="93" t="str">
        <f t="shared" si="10"/>
        <v/>
      </c>
      <c r="K36" s="93" t="str">
        <f t="shared" si="13"/>
        <v/>
      </c>
    </row>
    <row r="37" spans="1:11" s="103" customFormat="1" ht="27" customHeight="1" x14ac:dyDescent="0.25">
      <c r="A37" s="95">
        <f>'Resp. 1'!B45</f>
        <v>0</v>
      </c>
      <c r="B37" s="95"/>
      <c r="C37" s="104"/>
      <c r="D37" s="102">
        <f t="shared" si="11"/>
        <v>0</v>
      </c>
      <c r="E37" s="91"/>
      <c r="F37" s="92"/>
      <c r="G37" s="93" t="str">
        <f t="shared" si="7"/>
        <v>X</v>
      </c>
      <c r="H37" s="93" t="str">
        <f t="shared" si="8"/>
        <v/>
      </c>
      <c r="I37" s="93" t="str">
        <f t="shared" si="9"/>
        <v/>
      </c>
      <c r="J37" s="93" t="str">
        <f t="shared" si="10"/>
        <v/>
      </c>
      <c r="K37" s="93" t="str">
        <f t="shared" si="13"/>
        <v/>
      </c>
    </row>
    <row r="38" spans="1:11" s="103" customFormat="1" ht="27" customHeight="1" x14ac:dyDescent="0.25">
      <c r="A38" s="95">
        <f>'Resp. 1'!B46</f>
        <v>0</v>
      </c>
      <c r="B38" s="95"/>
      <c r="C38" s="104"/>
      <c r="D38" s="102">
        <f t="shared" si="11"/>
        <v>0</v>
      </c>
      <c r="E38" s="91"/>
      <c r="F38" s="92"/>
      <c r="G38" s="93" t="str">
        <f t="shared" si="7"/>
        <v>X</v>
      </c>
      <c r="H38" s="93" t="str">
        <f t="shared" si="8"/>
        <v/>
      </c>
      <c r="I38" s="93" t="str">
        <f t="shared" si="9"/>
        <v/>
      </c>
      <c r="J38" s="93" t="str">
        <f t="shared" si="10"/>
        <v/>
      </c>
      <c r="K38" s="93" t="str">
        <f t="shared" si="13"/>
        <v/>
      </c>
    </row>
    <row r="39" spans="1:11" s="103" customFormat="1" ht="27" customHeight="1" x14ac:dyDescent="0.25">
      <c r="A39" s="95">
        <f>'Resp. 1'!B47</f>
        <v>0</v>
      </c>
      <c r="B39" s="95"/>
      <c r="C39" s="104"/>
      <c r="D39" s="102">
        <f t="shared" si="11"/>
        <v>0</v>
      </c>
      <c r="E39" s="91"/>
      <c r="F39" s="92"/>
      <c r="G39" s="93" t="str">
        <f t="shared" si="7"/>
        <v>X</v>
      </c>
      <c r="H39" s="93" t="str">
        <f t="shared" si="8"/>
        <v/>
      </c>
      <c r="I39" s="93" t="str">
        <f t="shared" si="9"/>
        <v/>
      </c>
      <c r="J39" s="93" t="str">
        <f t="shared" si="10"/>
        <v/>
      </c>
      <c r="K39" s="93" t="str">
        <f t="shared" si="13"/>
        <v/>
      </c>
    </row>
    <row r="40" spans="1:11" s="103" customFormat="1" ht="27" customHeight="1" x14ac:dyDescent="0.25">
      <c r="A40" s="95">
        <f>'Resp. 1'!B48</f>
        <v>0</v>
      </c>
      <c r="B40" s="95"/>
      <c r="C40" s="104"/>
      <c r="D40" s="102">
        <f t="shared" si="11"/>
        <v>0</v>
      </c>
      <c r="E40" s="91"/>
      <c r="F40" s="92"/>
      <c r="G40" s="93" t="str">
        <f t="shared" si="7"/>
        <v>X</v>
      </c>
      <c r="H40" s="93" t="str">
        <f t="shared" si="8"/>
        <v/>
      </c>
      <c r="I40" s="93" t="str">
        <f t="shared" si="9"/>
        <v/>
      </c>
      <c r="J40" s="93" t="str">
        <f t="shared" si="10"/>
        <v/>
      </c>
      <c r="K40" s="93" t="str">
        <f t="shared" si="13"/>
        <v/>
      </c>
    </row>
    <row r="41" spans="1:11" s="103" customFormat="1" ht="27" customHeight="1" x14ac:dyDescent="0.25">
      <c r="A41" s="95">
        <f>'Resp. 1'!B49</f>
        <v>0</v>
      </c>
      <c r="B41" s="95"/>
      <c r="C41" s="104"/>
      <c r="D41" s="102">
        <f t="shared" si="11"/>
        <v>0</v>
      </c>
      <c r="E41" s="91"/>
      <c r="F41" s="92"/>
      <c r="G41" s="93" t="str">
        <f t="shared" si="7"/>
        <v>X</v>
      </c>
      <c r="H41" s="93" t="str">
        <f t="shared" si="8"/>
        <v/>
      </c>
      <c r="I41" s="93" t="str">
        <f t="shared" si="9"/>
        <v/>
      </c>
      <c r="J41" s="93" t="str">
        <f t="shared" si="10"/>
        <v/>
      </c>
      <c r="K41" s="93" t="str">
        <f t="shared" si="13"/>
        <v/>
      </c>
    </row>
    <row r="42" spans="1:11" s="103" customFormat="1" ht="27" customHeight="1" x14ac:dyDescent="0.25">
      <c r="A42" s="95">
        <f>'Resp. 1'!B50</f>
        <v>0</v>
      </c>
      <c r="B42" s="95"/>
      <c r="C42" s="104"/>
      <c r="D42" s="102">
        <f t="shared" si="11"/>
        <v>0</v>
      </c>
      <c r="E42" s="91"/>
      <c r="F42" s="92"/>
      <c r="G42" s="93" t="str">
        <f t="shared" si="7"/>
        <v>X</v>
      </c>
      <c r="H42" s="93" t="str">
        <f t="shared" si="8"/>
        <v/>
      </c>
      <c r="I42" s="93" t="str">
        <f t="shared" si="9"/>
        <v/>
      </c>
      <c r="J42" s="93" t="str">
        <f t="shared" si="10"/>
        <v/>
      </c>
      <c r="K42" s="93" t="str">
        <f t="shared" si="13"/>
        <v/>
      </c>
    </row>
    <row r="43" spans="1:11" s="103" customFormat="1" ht="27" customHeight="1" x14ac:dyDescent="0.25">
      <c r="A43" s="95">
        <f>'Resp. 1'!B51</f>
        <v>0</v>
      </c>
      <c r="B43" s="95"/>
      <c r="C43" s="104"/>
      <c r="D43" s="102">
        <f t="shared" si="11"/>
        <v>0</v>
      </c>
      <c r="E43" s="91"/>
      <c r="F43" s="92"/>
      <c r="G43" s="93" t="str">
        <f t="shared" si="7"/>
        <v>X</v>
      </c>
      <c r="H43" s="93" t="str">
        <f t="shared" si="8"/>
        <v/>
      </c>
      <c r="I43" s="93" t="str">
        <f t="shared" si="9"/>
        <v/>
      </c>
      <c r="J43" s="93" t="str">
        <f t="shared" si="10"/>
        <v/>
      </c>
      <c r="K43" s="93" t="str">
        <f t="shared" si="13"/>
        <v/>
      </c>
    </row>
    <row r="44" spans="1:11" s="103" customFormat="1" ht="27" customHeight="1" x14ac:dyDescent="0.25">
      <c r="A44" s="95">
        <f>'Resp. 1'!B52</f>
        <v>0</v>
      </c>
      <c r="B44" s="95"/>
      <c r="C44" s="104"/>
      <c r="D44" s="102">
        <f t="shared" si="11"/>
        <v>0</v>
      </c>
      <c r="E44" s="91"/>
      <c r="F44" s="92"/>
      <c r="G44" s="93" t="str">
        <f t="shared" si="7"/>
        <v>X</v>
      </c>
      <c r="H44" s="93" t="str">
        <f t="shared" si="8"/>
        <v/>
      </c>
      <c r="I44" s="93" t="str">
        <f t="shared" si="9"/>
        <v/>
      </c>
      <c r="J44" s="93" t="str">
        <f t="shared" si="10"/>
        <v/>
      </c>
      <c r="K44" s="93" t="str">
        <f t="shared" si="13"/>
        <v/>
      </c>
    </row>
    <row r="45" spans="1:11" s="103" customFormat="1" ht="27" customHeight="1" x14ac:dyDescent="0.25">
      <c r="A45" s="95">
        <f>'Resp. 1'!B53</f>
        <v>0</v>
      </c>
      <c r="B45" s="95"/>
      <c r="C45" s="104"/>
      <c r="D45" s="102">
        <f t="shared" si="11"/>
        <v>0</v>
      </c>
      <c r="E45" s="91"/>
      <c r="F45" s="92"/>
      <c r="G45" s="93" t="str">
        <f t="shared" si="7"/>
        <v>X</v>
      </c>
      <c r="H45" s="93" t="str">
        <f t="shared" si="8"/>
        <v/>
      </c>
      <c r="I45" s="93" t="str">
        <f t="shared" si="9"/>
        <v/>
      </c>
      <c r="J45" s="93" t="str">
        <f t="shared" si="10"/>
        <v/>
      </c>
      <c r="K45" s="93" t="str">
        <f t="shared" si="13"/>
        <v/>
      </c>
    </row>
    <row r="46" spans="1:11" s="103" customFormat="1" ht="27" customHeight="1" x14ac:dyDescent="0.25">
      <c r="A46" s="95">
        <f>'Resp. 1'!B54</f>
        <v>0</v>
      </c>
      <c r="B46" s="95"/>
      <c r="C46" s="104"/>
      <c r="D46" s="102">
        <f t="shared" si="11"/>
        <v>0</v>
      </c>
      <c r="E46" s="91"/>
      <c r="F46" s="92"/>
      <c r="G46" s="93" t="str">
        <f t="shared" si="7"/>
        <v>X</v>
      </c>
      <c r="H46" s="93" t="str">
        <f t="shared" si="8"/>
        <v/>
      </c>
      <c r="I46" s="93" t="str">
        <f t="shared" si="9"/>
        <v/>
      </c>
      <c r="J46" s="93" t="str">
        <f t="shared" si="10"/>
        <v/>
      </c>
      <c r="K46" s="93" t="str">
        <f t="shared" si="13"/>
        <v/>
      </c>
    </row>
    <row r="47" spans="1:11" s="103" customFormat="1" ht="27" customHeight="1" x14ac:dyDescent="0.25">
      <c r="A47" s="95">
        <f>'Resp. 1'!B55</f>
        <v>0</v>
      </c>
      <c r="B47" s="95"/>
      <c r="C47" s="104"/>
      <c r="D47" s="102">
        <f t="shared" si="11"/>
        <v>0</v>
      </c>
      <c r="E47" s="91"/>
      <c r="F47" s="92"/>
      <c r="G47" s="93" t="str">
        <f t="shared" si="7"/>
        <v>X</v>
      </c>
      <c r="H47" s="93" t="str">
        <f t="shared" si="8"/>
        <v/>
      </c>
      <c r="I47" s="93" t="str">
        <f t="shared" si="9"/>
        <v/>
      </c>
      <c r="J47" s="93" t="str">
        <f t="shared" si="10"/>
        <v/>
      </c>
      <c r="K47" s="93" t="str">
        <f t="shared" si="13"/>
        <v/>
      </c>
    </row>
    <row r="48" spans="1:11" ht="42" customHeight="1" x14ac:dyDescent="0.25">
      <c r="A48" s="373" t="s">
        <v>247</v>
      </c>
      <c r="B48" s="373" t="s">
        <v>248</v>
      </c>
      <c r="C48" s="87" t="s">
        <v>238</v>
      </c>
      <c r="D48" s="102" t="s">
        <v>523</v>
      </c>
      <c r="E48" s="87" t="s">
        <v>239</v>
      </c>
      <c r="F48" s="87" t="s">
        <v>240</v>
      </c>
      <c r="G48" s="105" t="s">
        <v>249</v>
      </c>
      <c r="H48" s="105" t="s">
        <v>250</v>
      </c>
      <c r="I48" s="105" t="s">
        <v>251</v>
      </c>
      <c r="J48" s="105" t="s">
        <v>252</v>
      </c>
      <c r="K48" s="105" t="s">
        <v>253</v>
      </c>
    </row>
    <row r="49" spans="1:12" s="103" customFormat="1" ht="49.5" customHeight="1" x14ac:dyDescent="0.25">
      <c r="A49" s="95" t="s">
        <v>316</v>
      </c>
      <c r="B49" s="95" t="s">
        <v>317</v>
      </c>
      <c r="C49" s="104">
        <v>20</v>
      </c>
      <c r="D49" s="102">
        <f t="shared" si="11"/>
        <v>20</v>
      </c>
      <c r="E49" s="91">
        <f>F49/100</f>
        <v>1</v>
      </c>
      <c r="F49" s="92">
        <v>100</v>
      </c>
      <c r="G49" s="93" t="str">
        <f t="shared" si="7"/>
        <v/>
      </c>
      <c r="H49" s="93" t="str">
        <f t="shared" si="8"/>
        <v/>
      </c>
      <c r="I49" s="93" t="str">
        <f t="shared" si="9"/>
        <v/>
      </c>
      <c r="J49" s="93" t="str">
        <f t="shared" si="10"/>
        <v/>
      </c>
      <c r="K49" s="93" t="str">
        <f t="shared" ref="K49:K55" si="14">IF(AND(F49&gt;90,F49&lt;=100),"X","")</f>
        <v>X</v>
      </c>
    </row>
    <row r="50" spans="1:12" s="103" customFormat="1" ht="18.75" customHeight="1" x14ac:dyDescent="0.25">
      <c r="A50" s="95"/>
      <c r="B50" s="95"/>
      <c r="C50" s="104"/>
      <c r="D50" s="102">
        <f t="shared" si="11"/>
        <v>0</v>
      </c>
      <c r="E50" s="91">
        <f t="shared" ref="E50:E55" si="15">F50/100</f>
        <v>0</v>
      </c>
      <c r="F50" s="92"/>
      <c r="G50" s="93" t="str">
        <f t="shared" si="7"/>
        <v>X</v>
      </c>
      <c r="H50" s="93" t="str">
        <f t="shared" si="8"/>
        <v/>
      </c>
      <c r="I50" s="93" t="str">
        <f t="shared" si="9"/>
        <v/>
      </c>
      <c r="J50" s="93" t="str">
        <f t="shared" si="10"/>
        <v/>
      </c>
      <c r="K50" s="93" t="str">
        <f t="shared" si="14"/>
        <v/>
      </c>
    </row>
    <row r="51" spans="1:12" s="103" customFormat="1" ht="18.75" customHeight="1" x14ac:dyDescent="0.25">
      <c r="A51" s="95"/>
      <c r="B51" s="95"/>
      <c r="C51" s="104"/>
      <c r="D51" s="102">
        <f t="shared" si="11"/>
        <v>0</v>
      </c>
      <c r="E51" s="91">
        <f t="shared" si="15"/>
        <v>0</v>
      </c>
      <c r="F51" s="92"/>
      <c r="G51" s="93" t="str">
        <f>IF(F51&lt;=20,"X","")</f>
        <v>X</v>
      </c>
      <c r="H51" s="93" t="str">
        <f>IF(AND(F51&gt;20,F51&lt;=50),"X","")</f>
        <v/>
      </c>
      <c r="I51" s="93" t="str">
        <f>IF(AND(F51&gt;50,F51&lt;=70),"X","")</f>
        <v/>
      </c>
      <c r="J51" s="93" t="str">
        <f>IF(AND(F51&gt;70,F51&lt;=90),"X","")</f>
        <v/>
      </c>
      <c r="K51" s="93" t="str">
        <f t="shared" si="14"/>
        <v/>
      </c>
    </row>
    <row r="52" spans="1:12" s="103" customFormat="1" ht="18.75" customHeight="1" x14ac:dyDescent="0.25">
      <c r="A52" s="95"/>
      <c r="B52" s="95"/>
      <c r="C52" s="104"/>
      <c r="D52" s="102">
        <f t="shared" si="11"/>
        <v>0</v>
      </c>
      <c r="E52" s="91">
        <f t="shared" si="15"/>
        <v>0</v>
      </c>
      <c r="F52" s="92"/>
      <c r="G52" s="93" t="str">
        <f>IF(F52&lt;=20,"X","")</f>
        <v>X</v>
      </c>
      <c r="H52" s="93" t="str">
        <f>IF(AND(F52&gt;20,F52&lt;=50),"X","")</f>
        <v/>
      </c>
      <c r="I52" s="93" t="str">
        <f>IF(AND(F52&gt;50,F52&lt;=70),"X","")</f>
        <v/>
      </c>
      <c r="J52" s="93" t="str">
        <f>IF(AND(F52&gt;70,F52&lt;=90),"X","")</f>
        <v/>
      </c>
      <c r="K52" s="93" t="str">
        <f t="shared" si="14"/>
        <v/>
      </c>
    </row>
    <row r="53" spans="1:12" s="103" customFormat="1" ht="18.75" customHeight="1" x14ac:dyDescent="0.25">
      <c r="A53" s="95"/>
      <c r="B53" s="95"/>
      <c r="C53" s="104"/>
      <c r="D53" s="102">
        <f t="shared" si="11"/>
        <v>0</v>
      </c>
      <c r="E53" s="91">
        <f t="shared" si="15"/>
        <v>0</v>
      </c>
      <c r="F53" s="92"/>
      <c r="G53" s="93" t="str">
        <f>IF(F53&lt;=20,"X","")</f>
        <v>X</v>
      </c>
      <c r="H53" s="93" t="str">
        <f>IF(AND(F53&gt;20,F53&lt;=50),"X","")</f>
        <v/>
      </c>
      <c r="I53" s="93" t="str">
        <f>IF(AND(F53&gt;50,F53&lt;=70),"X","")</f>
        <v/>
      </c>
      <c r="J53" s="93" t="str">
        <f>IF(AND(F53&gt;70,F53&lt;=90),"X","")</f>
        <v/>
      </c>
      <c r="K53" s="93" t="str">
        <f t="shared" si="14"/>
        <v/>
      </c>
    </row>
    <row r="54" spans="1:12" s="103" customFormat="1" ht="18.75" customHeight="1" x14ac:dyDescent="0.25">
      <c r="A54" s="95"/>
      <c r="B54" s="95"/>
      <c r="C54" s="104"/>
      <c r="D54" s="102">
        <f t="shared" si="11"/>
        <v>0</v>
      </c>
      <c r="E54" s="91">
        <f t="shared" si="15"/>
        <v>0</v>
      </c>
      <c r="F54" s="92"/>
      <c r="G54" s="93" t="str">
        <f>IF(F54&lt;=20,"X","")</f>
        <v>X</v>
      </c>
      <c r="H54" s="93" t="str">
        <f>IF(AND(F54&gt;20,F54&lt;=50),"X","")</f>
        <v/>
      </c>
      <c r="I54" s="93" t="str">
        <f>IF(AND(F54&gt;50,F54&lt;=70),"X","")</f>
        <v/>
      </c>
      <c r="J54" s="93" t="str">
        <f>IF(AND(F54&gt;70,F54&lt;=90),"X","")</f>
        <v/>
      </c>
      <c r="K54" s="93" t="str">
        <f t="shared" si="14"/>
        <v/>
      </c>
    </row>
    <row r="55" spans="1:12" s="103" customFormat="1" ht="18.75" customHeight="1" x14ac:dyDescent="0.25">
      <c r="A55" s="95"/>
      <c r="B55" s="95"/>
      <c r="C55" s="104"/>
      <c r="D55" s="102">
        <f t="shared" si="11"/>
        <v>0</v>
      </c>
      <c r="E55" s="91">
        <f t="shared" si="15"/>
        <v>0</v>
      </c>
      <c r="F55" s="92"/>
      <c r="G55" s="93" t="str">
        <f>IF(F55&lt;=20,"X","")</f>
        <v>X</v>
      </c>
      <c r="H55" s="93" t="str">
        <f>IF(AND(F55&gt;20,F55&lt;=50),"X","")</f>
        <v/>
      </c>
      <c r="I55" s="93" t="str">
        <f>IF(AND(F55&gt;50,F55&lt;=70),"X","")</f>
        <v/>
      </c>
      <c r="J55" s="93" t="str">
        <f>IF(AND(F55&gt;70,F55&lt;=90),"X","")</f>
        <v/>
      </c>
      <c r="K55" s="93" t="str">
        <f t="shared" si="14"/>
        <v/>
      </c>
    </row>
    <row r="56" spans="1:12" ht="25.5" x14ac:dyDescent="0.25">
      <c r="A56" s="96" t="s">
        <v>254</v>
      </c>
      <c r="B56" s="97" t="str">
        <f>IF(C56=40,"Pesatura Adeguata","Pesatura Inadeguata")</f>
        <v>Pesatura Adeguata</v>
      </c>
      <c r="C56" s="104">
        <f>SUM(C24:C51)</f>
        <v>40</v>
      </c>
      <c r="D56" s="104"/>
      <c r="E56" s="373"/>
      <c r="F56" s="99"/>
      <c r="G56" s="106"/>
      <c r="H56" s="107">
        <f>IF(H24="x",D24*E24)+IF(H25="x",D25*E25)+IF(H26="x",D26*E26)+IF(H27="x",D27*E27)+IF(H28="x",D28*E28)+IF(H29="x",D29*E29)+IF(H30="x",D30*E30)+IF(H31="x",D31*E31)+IF(H32="x",D32*E32)+IF(H33="x",D33*E33)+IF(H34="x",D34*E34)+IF(H35="x",D35*E35)+IF(H36="x",D36*E36)+IF(H37="x",D37*E37)+IF(H38="x",D38*E38)+IF(H39="x",D39*E39)+IF(H40="x",D40*E40)+IF(H41="x",D41*E41)+IF(H42="x",D42*E42)+IF(H43="x",D43*E43)+IF(H44="x",D44*E44)+IF(H45="x",D45*E45)+IF(H46="x",D46*E46)+IF(H47="x",D47*E47)+IF(H48="x",D48*E48)+IF(H49="x",D49*E49)+IF(H50="x",D50*E50)+IF(H51="x",D51*E51)+IF(H52="x",D52*E52)+IF(H53="x",D53*E53)+IF(H54="x",D54*E54)+IF(H55="x",D55*E55)</f>
        <v>0</v>
      </c>
      <c r="I56" s="107">
        <f>IF(I24="x",D24*E24)+IF(I25="x",D25*E25)+IF(I26="x",D26*E26)+IF(I27="x",D27*E27)+IF(I28="x",D28*E28)+IF(I29="x",D29*E29)+IF(I30="x",D30*E30)+IF(I31="x",D31*E31)+IF(I32="x",D32*E32)+IF(I33="x",D33*E33)+IF(I34="x",D34*E34)+IF(I35="x",D35*E35)+IF(I36="x",D36*E36)+IF(I37="x",D37*E37)+IF(I38="x",D38*E38)+IF(I39="x",D39*E39)+IF(I40="x",D40*E40)+IF(I41="x",D41*E41)+IF(I42="x",D42*E42)+IF(I43="x",D43*E43)+IF(I44="x",D44*E44)+IF(I45="x",D45*E45)+IF(I46="x",D46*E46)+IF(I47="x",D47*E47)+IF(I48="x",D48*E48)+IF(I49="x",D49*E49)+IF(I50="x",D50*E50)+IF(I51="x",D51*E51)+IF(I52="x",D52*E52)+IF(I53="x",D53*E53)+IF(I54="x",D54*E54)+IF(I55="x",D55*E55)</f>
        <v>0</v>
      </c>
      <c r="J56" s="107">
        <f>IF(J24="x",D24*E24)+IF(J25="x",D25*E25)+IF(J26="x",D26*E26)+IF(J27="x",D27*E27)+IF(J28="x",D28*E28)+IF(J29="x",D29*E29)+IF(J30="x",D30*E30)+IF(J31="x",D31*E31)+IF(J32="x",D32*E32)+IF(J33="x",D33*E33)+IF(J34="x",D34*E34)+IF(J35="x",D35*E35)+IF(J36="x",D36*E36)+IF(J37="x",D37*E37)+IF(J38="x",D38*E38)+IF(J39="x",D39*E39)+IF(J40="x",D40*E40)+IF(J41="x",D41*E41)+IF(J42="x",D42*E42)+IF(J43="x",D43*E43)+IF(J44="x",D44*E44)+IF(J45="x",D45*E45)+IF(J46="x",D46*E46)+IF(J47="x",D47*E47)+IF(J48="x",D48*E48)+IF(J49="x",D49*E49)+IF(J50="x",D50*E50)+IF(J51="x",D51*E51)+IF(J52="x",D52*E52)+IF(J53="x",D53*E53)+IF(J54="x",D54*E54)+IF(J55="x",D55*E55)</f>
        <v>0</v>
      </c>
      <c r="K56" s="107">
        <f>IF(K24="x",D24*E24)+IF(K25="x",D25*E25)+IF(K26="x",D26*E26)+IF(K27="x",D27*E27)+IF(K28="x",D28*E28)+IF(K29="x",D29*E29)+IF(K30="x",D30*E30)+IF(K31="x",D31*E31)+IF(K32="x",D32*E32)+IF(K33="x",D33*E33)+IF(K34="x",D34*E34)+IF(K35="x",D35*E35)+IF(K36="x",D36*E36)+IF(K37="x",D37*E37)+IF(K38="x",D38*E38)+IF(K39="x",D39*E39)+IF(K40="x",D40*E40)+IF(K41="x",D41*E41)+IF(K42="x",D42*E42)+IF(K43="x",D43*E43)+IF(K44="x",D44*E44)+IF(K45="x",D45*E45)+IF(K46="x",D46*E46)+IF(K47="x",D47*E47)+IF(K48="x",D48*E48)+IF(K49="x",D49*E49)+IF(K50="x",D50*E50)+IF(K51="x",D51*E51)+IF(K52="x",D52*E52)+IF(K53="x",D53*E53)+IF(K54="x",D54*E54)+IF(K55="x",D55*E55)</f>
        <v>40</v>
      </c>
    </row>
    <row r="57" spans="1:12" s="115" customFormat="1" ht="18" customHeight="1" x14ac:dyDescent="0.25">
      <c r="A57" s="108"/>
      <c r="B57" s="109"/>
      <c r="C57" s="110"/>
      <c r="D57" s="110"/>
      <c r="E57" s="110" t="s">
        <v>255</v>
      </c>
      <c r="F57" s="111"/>
      <c r="G57" s="112"/>
      <c r="H57" s="112"/>
      <c r="I57" s="112"/>
      <c r="J57" s="112"/>
      <c r="K57" s="113"/>
      <c r="L57" s="114"/>
    </row>
    <row r="58" spans="1:12" ht="16.5" customHeight="1" x14ac:dyDescent="0.25">
      <c r="A58" s="521" t="s">
        <v>256</v>
      </c>
      <c r="B58" s="522"/>
      <c r="C58" s="98">
        <f>SUM(H21:K21)</f>
        <v>60</v>
      </c>
      <c r="D58" s="354"/>
      <c r="E58" s="116">
        <f>C58/60</f>
        <v>1</v>
      </c>
      <c r="F58" s="117"/>
      <c r="G58" s="118"/>
      <c r="H58" s="118"/>
      <c r="I58" s="118"/>
      <c r="J58" s="118"/>
      <c r="K58" s="119"/>
      <c r="L58" s="120"/>
    </row>
    <row r="59" spans="1:12" ht="17.25" customHeight="1" x14ac:dyDescent="0.25">
      <c r="A59" s="121" t="s">
        <v>200</v>
      </c>
      <c r="B59" s="122"/>
      <c r="C59" s="123"/>
      <c r="D59" s="123"/>
      <c r="E59" s="123"/>
      <c r="F59" s="523" t="s">
        <v>257</v>
      </c>
      <c r="G59" s="523"/>
      <c r="H59" s="524"/>
      <c r="I59" s="124">
        <f>C58+C60</f>
        <v>100</v>
      </c>
      <c r="J59" s="123" t="s">
        <v>258</v>
      </c>
      <c r="K59" s="125"/>
      <c r="L59" s="120"/>
    </row>
    <row r="60" spans="1:12" ht="16.5" customHeight="1" x14ac:dyDescent="0.25">
      <c r="A60" s="521" t="s">
        <v>259</v>
      </c>
      <c r="B60" s="522"/>
      <c r="C60" s="98">
        <f>SUM(G56:K56)</f>
        <v>40</v>
      </c>
      <c r="D60" s="354"/>
      <c r="E60" s="116" t="s">
        <v>255</v>
      </c>
      <c r="F60" s="117"/>
      <c r="G60" s="118"/>
      <c r="H60" s="118"/>
      <c r="I60" s="118"/>
      <c r="J60" s="118"/>
      <c r="K60" s="119"/>
      <c r="L60" s="120"/>
    </row>
    <row r="61" spans="1:12" ht="26.25" customHeight="1" x14ac:dyDescent="0.25">
      <c r="A61" s="126"/>
      <c r="B61" s="127"/>
      <c r="C61" s="127"/>
      <c r="D61" s="127"/>
      <c r="E61" s="127"/>
      <c r="F61" s="128"/>
      <c r="G61" s="129"/>
      <c r="H61" s="129"/>
      <c r="I61" s="129"/>
      <c r="J61" s="129"/>
      <c r="K61" s="130"/>
      <c r="L61" s="120"/>
    </row>
  </sheetData>
  <mergeCells count="10">
    <mergeCell ref="A58:B58"/>
    <mergeCell ref="F59:H59"/>
    <mergeCell ref="A60:B60"/>
    <mergeCell ref="A1:K1"/>
    <mergeCell ref="A6:F8"/>
    <mergeCell ref="G6:K6"/>
    <mergeCell ref="A9:K9"/>
    <mergeCell ref="A22:C22"/>
    <mergeCell ref="F22:H22"/>
    <mergeCell ref="I22:K22"/>
  </mergeCells>
  <conditionalFormatting sqref="B21 B56:B57">
    <cfRule type="cellIs" dxfId="123" priority="31" stopIfTrue="1" operator="equal">
      <formula>"Pesatura Inadeguata"</formula>
    </cfRule>
  </conditionalFormatting>
  <conditionalFormatting sqref="G11">
    <cfRule type="cellIs" dxfId="122" priority="30" stopIfTrue="1" operator="equal">
      <formula>"x"</formula>
    </cfRule>
  </conditionalFormatting>
  <conditionalFormatting sqref="H11">
    <cfRule type="cellIs" dxfId="121" priority="27" stopIfTrue="1" operator="equal">
      <formula>"x"</formula>
    </cfRule>
    <cfRule type="cellIs" dxfId="120" priority="29" stopIfTrue="1" operator="equal">
      <formula>"x"</formula>
    </cfRule>
  </conditionalFormatting>
  <conditionalFormatting sqref="I11">
    <cfRule type="cellIs" dxfId="119" priority="28" stopIfTrue="1" operator="equal">
      <formula>"x"</formula>
    </cfRule>
  </conditionalFormatting>
  <conditionalFormatting sqref="J11">
    <cfRule type="cellIs" dxfId="118" priority="26" stopIfTrue="1" operator="equal">
      <formula>"x"</formula>
    </cfRule>
  </conditionalFormatting>
  <conditionalFormatting sqref="K11">
    <cfRule type="cellIs" dxfId="117" priority="25" stopIfTrue="1" operator="equal">
      <formula>"x"</formula>
    </cfRule>
  </conditionalFormatting>
  <conditionalFormatting sqref="G12">
    <cfRule type="cellIs" dxfId="116" priority="24" stopIfTrue="1" operator="equal">
      <formula>"x"</formula>
    </cfRule>
  </conditionalFormatting>
  <conditionalFormatting sqref="H12">
    <cfRule type="cellIs" dxfId="115" priority="21" stopIfTrue="1" operator="equal">
      <formula>"x"</formula>
    </cfRule>
    <cfRule type="cellIs" dxfId="114" priority="23" stopIfTrue="1" operator="equal">
      <formula>"x"</formula>
    </cfRule>
  </conditionalFormatting>
  <conditionalFormatting sqref="I12">
    <cfRule type="cellIs" dxfId="113" priority="22" stopIfTrue="1" operator="equal">
      <formula>"x"</formula>
    </cfRule>
  </conditionalFormatting>
  <conditionalFormatting sqref="J12">
    <cfRule type="cellIs" dxfId="112" priority="20" stopIfTrue="1" operator="equal">
      <formula>"x"</formula>
    </cfRule>
  </conditionalFormatting>
  <conditionalFormatting sqref="K12">
    <cfRule type="cellIs" dxfId="111" priority="19" stopIfTrue="1" operator="equal">
      <formula>"x"</formula>
    </cfRule>
  </conditionalFormatting>
  <conditionalFormatting sqref="G24:G47">
    <cfRule type="cellIs" dxfId="110" priority="18" stopIfTrue="1" operator="equal">
      <formula>"x"</formula>
    </cfRule>
  </conditionalFormatting>
  <conditionalFormatting sqref="H24:H47">
    <cfRule type="cellIs" dxfId="109" priority="15" stopIfTrue="1" operator="equal">
      <formula>"x"</formula>
    </cfRule>
    <cfRule type="cellIs" dxfId="108" priority="17" stopIfTrue="1" operator="equal">
      <formula>"x"</formula>
    </cfRule>
  </conditionalFormatting>
  <conditionalFormatting sqref="I24:I47">
    <cfRule type="cellIs" dxfId="107" priority="16" stopIfTrue="1" operator="equal">
      <formula>"x"</formula>
    </cfRule>
  </conditionalFormatting>
  <conditionalFormatting sqref="J24:J47">
    <cfRule type="cellIs" dxfId="106" priority="14" stopIfTrue="1" operator="equal">
      <formula>"x"</formula>
    </cfRule>
  </conditionalFormatting>
  <conditionalFormatting sqref="K24:K47">
    <cfRule type="cellIs" dxfId="105" priority="13" stopIfTrue="1" operator="equal">
      <formula>"x"</formula>
    </cfRule>
  </conditionalFormatting>
  <conditionalFormatting sqref="G49:G55">
    <cfRule type="cellIs" dxfId="104" priority="12" stopIfTrue="1" operator="equal">
      <formula>"x"</formula>
    </cfRule>
  </conditionalFormatting>
  <conditionalFormatting sqref="H49:H55">
    <cfRule type="cellIs" dxfId="103" priority="9" stopIfTrue="1" operator="equal">
      <formula>"x"</formula>
    </cfRule>
    <cfRule type="cellIs" dxfId="102" priority="11" stopIfTrue="1" operator="equal">
      <formula>"x"</formula>
    </cfRule>
  </conditionalFormatting>
  <conditionalFormatting sqref="I49:I55">
    <cfRule type="cellIs" dxfId="101" priority="10" stopIfTrue="1" operator="equal">
      <formula>"x"</formula>
    </cfRule>
  </conditionalFormatting>
  <conditionalFormatting sqref="J49:J55">
    <cfRule type="cellIs" dxfId="100" priority="8" stopIfTrue="1" operator="equal">
      <formula>"x"</formula>
    </cfRule>
  </conditionalFormatting>
  <conditionalFormatting sqref="K49:K55">
    <cfRule type="cellIs" dxfId="99" priority="7" stopIfTrue="1" operator="equal">
      <formula>"x"</formula>
    </cfRule>
  </conditionalFormatting>
  <conditionalFormatting sqref="G13:G20">
    <cfRule type="cellIs" dxfId="98" priority="6" stopIfTrue="1" operator="equal">
      <formula>"x"</formula>
    </cfRule>
  </conditionalFormatting>
  <conditionalFormatting sqref="H13:H20">
    <cfRule type="cellIs" dxfId="97" priority="3" stopIfTrue="1" operator="equal">
      <formula>"x"</formula>
    </cfRule>
    <cfRule type="cellIs" dxfId="96" priority="5" stopIfTrue="1" operator="equal">
      <formula>"x"</formula>
    </cfRule>
  </conditionalFormatting>
  <conditionalFormatting sqref="I13:I20">
    <cfRule type="cellIs" dxfId="95" priority="4" stopIfTrue="1" operator="equal">
      <formula>"x"</formula>
    </cfRule>
  </conditionalFormatting>
  <conditionalFormatting sqref="J13:J20">
    <cfRule type="cellIs" dxfId="94" priority="2" stopIfTrue="1" operator="equal">
      <formula>"x"</formula>
    </cfRule>
  </conditionalFormatting>
  <conditionalFormatting sqref="K13:K20">
    <cfRule type="cellIs" dxfId="93" priority="1" stopIfTrue="1" operator="equal">
      <formula>"x"</formula>
    </cfRule>
  </conditionalFormatting>
  <dataValidations count="2">
    <dataValidation type="list" allowBlank="1" showInputMessage="1" showErrorMessage="1" sqref="WVK983088:WVK983095 IY48:IY55 SU48:SU55 ACQ48:ACQ55 AMM48:AMM55 AWI48:AWI55 BGE48:BGE55 BQA48:BQA55 BZW48:BZW55 CJS48:CJS55 CTO48:CTO55 DDK48:DDK55 DNG48:DNG55 DXC48:DXC55 EGY48:EGY55 EQU48:EQU55 FAQ48:FAQ55 FKM48:FKM55 FUI48:FUI55 GEE48:GEE55 GOA48:GOA55 GXW48:GXW55 HHS48:HHS55 HRO48:HRO55 IBK48:IBK55 ILG48:ILG55 IVC48:IVC55 JEY48:JEY55 JOU48:JOU55 JYQ48:JYQ55 KIM48:KIM55 KSI48:KSI55 LCE48:LCE55 LMA48:LMA55 LVW48:LVW55 MFS48:MFS55 MPO48:MPO55 MZK48:MZK55 NJG48:NJG55 NTC48:NTC55 OCY48:OCY55 OMU48:OMU55 OWQ48:OWQ55 PGM48:PGM55 PQI48:PQI55 QAE48:QAE55 QKA48:QKA55 QTW48:QTW55 RDS48:RDS55 RNO48:RNO55 RXK48:RXK55 SHG48:SHG55 SRC48:SRC55 TAY48:TAY55 TKU48:TKU55 TUQ48:TUQ55 UEM48:UEM55 UOI48:UOI55 UYE48:UYE55 VIA48:VIA55 VRW48:VRW55 WBS48:WBS55 WLO48:WLO55 WVK48:WVK55 B65584:B65591 IY65584:IY65591 SU65584:SU65591 ACQ65584:ACQ65591 AMM65584:AMM65591 AWI65584:AWI65591 BGE65584:BGE65591 BQA65584:BQA65591 BZW65584:BZW65591 CJS65584:CJS65591 CTO65584:CTO65591 DDK65584:DDK65591 DNG65584:DNG65591 DXC65584:DXC65591 EGY65584:EGY65591 EQU65584:EQU65591 FAQ65584:FAQ65591 FKM65584:FKM65591 FUI65584:FUI65591 GEE65584:GEE65591 GOA65584:GOA65591 GXW65584:GXW65591 HHS65584:HHS65591 HRO65584:HRO65591 IBK65584:IBK65591 ILG65584:ILG65591 IVC65584:IVC65591 JEY65584:JEY65591 JOU65584:JOU65591 JYQ65584:JYQ65591 KIM65584:KIM65591 KSI65584:KSI65591 LCE65584:LCE65591 LMA65584:LMA65591 LVW65584:LVW65591 MFS65584:MFS65591 MPO65584:MPO65591 MZK65584:MZK65591 NJG65584:NJG65591 NTC65584:NTC65591 OCY65584:OCY65591 OMU65584:OMU65591 OWQ65584:OWQ65591 PGM65584:PGM65591 PQI65584:PQI65591 QAE65584:QAE65591 QKA65584:QKA65591 QTW65584:QTW65591 RDS65584:RDS65591 RNO65584:RNO65591 RXK65584:RXK65591 SHG65584:SHG65591 SRC65584:SRC65591 TAY65584:TAY65591 TKU65584:TKU65591 TUQ65584:TUQ65591 UEM65584:UEM65591 UOI65584:UOI65591 UYE65584:UYE65591 VIA65584:VIA65591 VRW65584:VRW65591 WBS65584:WBS65591 WLO65584:WLO65591 WVK65584:WVK65591 B131120:B131127 IY131120:IY131127 SU131120:SU131127 ACQ131120:ACQ131127 AMM131120:AMM131127 AWI131120:AWI131127 BGE131120:BGE131127 BQA131120:BQA131127 BZW131120:BZW131127 CJS131120:CJS131127 CTO131120:CTO131127 DDK131120:DDK131127 DNG131120:DNG131127 DXC131120:DXC131127 EGY131120:EGY131127 EQU131120:EQU131127 FAQ131120:FAQ131127 FKM131120:FKM131127 FUI131120:FUI131127 GEE131120:GEE131127 GOA131120:GOA131127 GXW131120:GXW131127 HHS131120:HHS131127 HRO131120:HRO131127 IBK131120:IBK131127 ILG131120:ILG131127 IVC131120:IVC131127 JEY131120:JEY131127 JOU131120:JOU131127 JYQ131120:JYQ131127 KIM131120:KIM131127 KSI131120:KSI131127 LCE131120:LCE131127 LMA131120:LMA131127 LVW131120:LVW131127 MFS131120:MFS131127 MPO131120:MPO131127 MZK131120:MZK131127 NJG131120:NJG131127 NTC131120:NTC131127 OCY131120:OCY131127 OMU131120:OMU131127 OWQ131120:OWQ131127 PGM131120:PGM131127 PQI131120:PQI131127 QAE131120:QAE131127 QKA131120:QKA131127 QTW131120:QTW131127 RDS131120:RDS131127 RNO131120:RNO131127 RXK131120:RXK131127 SHG131120:SHG131127 SRC131120:SRC131127 TAY131120:TAY131127 TKU131120:TKU131127 TUQ131120:TUQ131127 UEM131120:UEM131127 UOI131120:UOI131127 UYE131120:UYE131127 VIA131120:VIA131127 VRW131120:VRW131127 WBS131120:WBS131127 WLO131120:WLO131127 WVK131120:WVK131127 B196656:B196663 IY196656:IY196663 SU196656:SU196663 ACQ196656:ACQ196663 AMM196656:AMM196663 AWI196656:AWI196663 BGE196656:BGE196663 BQA196656:BQA196663 BZW196656:BZW196663 CJS196656:CJS196663 CTO196656:CTO196663 DDK196656:DDK196663 DNG196656:DNG196663 DXC196656:DXC196663 EGY196656:EGY196663 EQU196656:EQU196663 FAQ196656:FAQ196663 FKM196656:FKM196663 FUI196656:FUI196663 GEE196656:GEE196663 GOA196656:GOA196663 GXW196656:GXW196663 HHS196656:HHS196663 HRO196656:HRO196663 IBK196656:IBK196663 ILG196656:ILG196663 IVC196656:IVC196663 JEY196656:JEY196663 JOU196656:JOU196663 JYQ196656:JYQ196663 KIM196656:KIM196663 KSI196656:KSI196663 LCE196656:LCE196663 LMA196656:LMA196663 LVW196656:LVW196663 MFS196656:MFS196663 MPO196656:MPO196663 MZK196656:MZK196663 NJG196656:NJG196663 NTC196656:NTC196663 OCY196656:OCY196663 OMU196656:OMU196663 OWQ196656:OWQ196663 PGM196656:PGM196663 PQI196656:PQI196663 QAE196656:QAE196663 QKA196656:QKA196663 QTW196656:QTW196663 RDS196656:RDS196663 RNO196656:RNO196663 RXK196656:RXK196663 SHG196656:SHG196663 SRC196656:SRC196663 TAY196656:TAY196663 TKU196656:TKU196663 TUQ196656:TUQ196663 UEM196656:UEM196663 UOI196656:UOI196663 UYE196656:UYE196663 VIA196656:VIA196663 VRW196656:VRW196663 WBS196656:WBS196663 WLO196656:WLO196663 WVK196656:WVK196663 B262192:B262199 IY262192:IY262199 SU262192:SU262199 ACQ262192:ACQ262199 AMM262192:AMM262199 AWI262192:AWI262199 BGE262192:BGE262199 BQA262192:BQA262199 BZW262192:BZW262199 CJS262192:CJS262199 CTO262192:CTO262199 DDK262192:DDK262199 DNG262192:DNG262199 DXC262192:DXC262199 EGY262192:EGY262199 EQU262192:EQU262199 FAQ262192:FAQ262199 FKM262192:FKM262199 FUI262192:FUI262199 GEE262192:GEE262199 GOA262192:GOA262199 GXW262192:GXW262199 HHS262192:HHS262199 HRO262192:HRO262199 IBK262192:IBK262199 ILG262192:ILG262199 IVC262192:IVC262199 JEY262192:JEY262199 JOU262192:JOU262199 JYQ262192:JYQ262199 KIM262192:KIM262199 KSI262192:KSI262199 LCE262192:LCE262199 LMA262192:LMA262199 LVW262192:LVW262199 MFS262192:MFS262199 MPO262192:MPO262199 MZK262192:MZK262199 NJG262192:NJG262199 NTC262192:NTC262199 OCY262192:OCY262199 OMU262192:OMU262199 OWQ262192:OWQ262199 PGM262192:PGM262199 PQI262192:PQI262199 QAE262192:QAE262199 QKA262192:QKA262199 QTW262192:QTW262199 RDS262192:RDS262199 RNO262192:RNO262199 RXK262192:RXK262199 SHG262192:SHG262199 SRC262192:SRC262199 TAY262192:TAY262199 TKU262192:TKU262199 TUQ262192:TUQ262199 UEM262192:UEM262199 UOI262192:UOI262199 UYE262192:UYE262199 VIA262192:VIA262199 VRW262192:VRW262199 WBS262192:WBS262199 WLO262192:WLO262199 WVK262192:WVK262199 B327728:B327735 IY327728:IY327735 SU327728:SU327735 ACQ327728:ACQ327735 AMM327728:AMM327735 AWI327728:AWI327735 BGE327728:BGE327735 BQA327728:BQA327735 BZW327728:BZW327735 CJS327728:CJS327735 CTO327728:CTO327735 DDK327728:DDK327735 DNG327728:DNG327735 DXC327728:DXC327735 EGY327728:EGY327735 EQU327728:EQU327735 FAQ327728:FAQ327735 FKM327728:FKM327735 FUI327728:FUI327735 GEE327728:GEE327735 GOA327728:GOA327735 GXW327728:GXW327735 HHS327728:HHS327735 HRO327728:HRO327735 IBK327728:IBK327735 ILG327728:ILG327735 IVC327728:IVC327735 JEY327728:JEY327735 JOU327728:JOU327735 JYQ327728:JYQ327735 KIM327728:KIM327735 KSI327728:KSI327735 LCE327728:LCE327735 LMA327728:LMA327735 LVW327728:LVW327735 MFS327728:MFS327735 MPO327728:MPO327735 MZK327728:MZK327735 NJG327728:NJG327735 NTC327728:NTC327735 OCY327728:OCY327735 OMU327728:OMU327735 OWQ327728:OWQ327735 PGM327728:PGM327735 PQI327728:PQI327735 QAE327728:QAE327735 QKA327728:QKA327735 QTW327728:QTW327735 RDS327728:RDS327735 RNO327728:RNO327735 RXK327728:RXK327735 SHG327728:SHG327735 SRC327728:SRC327735 TAY327728:TAY327735 TKU327728:TKU327735 TUQ327728:TUQ327735 UEM327728:UEM327735 UOI327728:UOI327735 UYE327728:UYE327735 VIA327728:VIA327735 VRW327728:VRW327735 WBS327728:WBS327735 WLO327728:WLO327735 WVK327728:WVK327735 B393264:B393271 IY393264:IY393271 SU393264:SU393271 ACQ393264:ACQ393271 AMM393264:AMM393271 AWI393264:AWI393271 BGE393264:BGE393271 BQA393264:BQA393271 BZW393264:BZW393271 CJS393264:CJS393271 CTO393264:CTO393271 DDK393264:DDK393271 DNG393264:DNG393271 DXC393264:DXC393271 EGY393264:EGY393271 EQU393264:EQU393271 FAQ393264:FAQ393271 FKM393264:FKM393271 FUI393264:FUI393271 GEE393264:GEE393271 GOA393264:GOA393271 GXW393264:GXW393271 HHS393264:HHS393271 HRO393264:HRO393271 IBK393264:IBK393271 ILG393264:ILG393271 IVC393264:IVC393271 JEY393264:JEY393271 JOU393264:JOU393271 JYQ393264:JYQ393271 KIM393264:KIM393271 KSI393264:KSI393271 LCE393264:LCE393271 LMA393264:LMA393271 LVW393264:LVW393271 MFS393264:MFS393271 MPO393264:MPO393271 MZK393264:MZK393271 NJG393264:NJG393271 NTC393264:NTC393271 OCY393264:OCY393271 OMU393264:OMU393271 OWQ393264:OWQ393271 PGM393264:PGM393271 PQI393264:PQI393271 QAE393264:QAE393271 QKA393264:QKA393271 QTW393264:QTW393271 RDS393264:RDS393271 RNO393264:RNO393271 RXK393264:RXK393271 SHG393264:SHG393271 SRC393264:SRC393271 TAY393264:TAY393271 TKU393264:TKU393271 TUQ393264:TUQ393271 UEM393264:UEM393271 UOI393264:UOI393271 UYE393264:UYE393271 VIA393264:VIA393271 VRW393264:VRW393271 WBS393264:WBS393271 WLO393264:WLO393271 WVK393264:WVK393271 B458800:B458807 IY458800:IY458807 SU458800:SU458807 ACQ458800:ACQ458807 AMM458800:AMM458807 AWI458800:AWI458807 BGE458800:BGE458807 BQA458800:BQA458807 BZW458800:BZW458807 CJS458800:CJS458807 CTO458800:CTO458807 DDK458800:DDK458807 DNG458800:DNG458807 DXC458800:DXC458807 EGY458800:EGY458807 EQU458800:EQU458807 FAQ458800:FAQ458807 FKM458800:FKM458807 FUI458800:FUI458807 GEE458800:GEE458807 GOA458800:GOA458807 GXW458800:GXW458807 HHS458800:HHS458807 HRO458800:HRO458807 IBK458800:IBK458807 ILG458800:ILG458807 IVC458800:IVC458807 JEY458800:JEY458807 JOU458800:JOU458807 JYQ458800:JYQ458807 KIM458800:KIM458807 KSI458800:KSI458807 LCE458800:LCE458807 LMA458800:LMA458807 LVW458800:LVW458807 MFS458800:MFS458807 MPO458800:MPO458807 MZK458800:MZK458807 NJG458800:NJG458807 NTC458800:NTC458807 OCY458800:OCY458807 OMU458800:OMU458807 OWQ458800:OWQ458807 PGM458800:PGM458807 PQI458800:PQI458807 QAE458800:QAE458807 QKA458800:QKA458807 QTW458800:QTW458807 RDS458800:RDS458807 RNO458800:RNO458807 RXK458800:RXK458807 SHG458800:SHG458807 SRC458800:SRC458807 TAY458800:TAY458807 TKU458800:TKU458807 TUQ458800:TUQ458807 UEM458800:UEM458807 UOI458800:UOI458807 UYE458800:UYE458807 VIA458800:VIA458807 VRW458800:VRW458807 WBS458800:WBS458807 WLO458800:WLO458807 WVK458800:WVK458807 B524336:B524343 IY524336:IY524343 SU524336:SU524343 ACQ524336:ACQ524343 AMM524336:AMM524343 AWI524336:AWI524343 BGE524336:BGE524343 BQA524336:BQA524343 BZW524336:BZW524343 CJS524336:CJS524343 CTO524336:CTO524343 DDK524336:DDK524343 DNG524336:DNG524343 DXC524336:DXC524343 EGY524336:EGY524343 EQU524336:EQU524343 FAQ524336:FAQ524343 FKM524336:FKM524343 FUI524336:FUI524343 GEE524336:GEE524343 GOA524336:GOA524343 GXW524336:GXW524343 HHS524336:HHS524343 HRO524336:HRO524343 IBK524336:IBK524343 ILG524336:ILG524343 IVC524336:IVC524343 JEY524336:JEY524343 JOU524336:JOU524343 JYQ524336:JYQ524343 KIM524336:KIM524343 KSI524336:KSI524343 LCE524336:LCE524343 LMA524336:LMA524343 LVW524336:LVW524343 MFS524336:MFS524343 MPO524336:MPO524343 MZK524336:MZK524343 NJG524336:NJG524343 NTC524336:NTC524343 OCY524336:OCY524343 OMU524336:OMU524343 OWQ524336:OWQ524343 PGM524336:PGM524343 PQI524336:PQI524343 QAE524336:QAE524343 QKA524336:QKA524343 QTW524336:QTW524343 RDS524336:RDS524343 RNO524336:RNO524343 RXK524336:RXK524343 SHG524336:SHG524343 SRC524336:SRC524343 TAY524336:TAY524343 TKU524336:TKU524343 TUQ524336:TUQ524343 UEM524336:UEM524343 UOI524336:UOI524343 UYE524336:UYE524343 VIA524336:VIA524343 VRW524336:VRW524343 WBS524336:WBS524343 WLO524336:WLO524343 WVK524336:WVK524343 B589872:B589879 IY589872:IY589879 SU589872:SU589879 ACQ589872:ACQ589879 AMM589872:AMM589879 AWI589872:AWI589879 BGE589872:BGE589879 BQA589872:BQA589879 BZW589872:BZW589879 CJS589872:CJS589879 CTO589872:CTO589879 DDK589872:DDK589879 DNG589872:DNG589879 DXC589872:DXC589879 EGY589872:EGY589879 EQU589872:EQU589879 FAQ589872:FAQ589879 FKM589872:FKM589879 FUI589872:FUI589879 GEE589872:GEE589879 GOA589872:GOA589879 GXW589872:GXW589879 HHS589872:HHS589879 HRO589872:HRO589879 IBK589872:IBK589879 ILG589872:ILG589879 IVC589872:IVC589879 JEY589872:JEY589879 JOU589872:JOU589879 JYQ589872:JYQ589879 KIM589872:KIM589879 KSI589872:KSI589879 LCE589872:LCE589879 LMA589872:LMA589879 LVW589872:LVW589879 MFS589872:MFS589879 MPO589872:MPO589879 MZK589872:MZK589879 NJG589872:NJG589879 NTC589872:NTC589879 OCY589872:OCY589879 OMU589872:OMU589879 OWQ589872:OWQ589879 PGM589872:PGM589879 PQI589872:PQI589879 QAE589872:QAE589879 QKA589872:QKA589879 QTW589872:QTW589879 RDS589872:RDS589879 RNO589872:RNO589879 RXK589872:RXK589879 SHG589872:SHG589879 SRC589872:SRC589879 TAY589872:TAY589879 TKU589872:TKU589879 TUQ589872:TUQ589879 UEM589872:UEM589879 UOI589872:UOI589879 UYE589872:UYE589879 VIA589872:VIA589879 VRW589872:VRW589879 WBS589872:WBS589879 WLO589872:WLO589879 WVK589872:WVK589879 B655408:B655415 IY655408:IY655415 SU655408:SU655415 ACQ655408:ACQ655415 AMM655408:AMM655415 AWI655408:AWI655415 BGE655408:BGE655415 BQA655408:BQA655415 BZW655408:BZW655415 CJS655408:CJS655415 CTO655408:CTO655415 DDK655408:DDK655415 DNG655408:DNG655415 DXC655408:DXC655415 EGY655408:EGY655415 EQU655408:EQU655415 FAQ655408:FAQ655415 FKM655408:FKM655415 FUI655408:FUI655415 GEE655408:GEE655415 GOA655408:GOA655415 GXW655408:GXW655415 HHS655408:HHS655415 HRO655408:HRO655415 IBK655408:IBK655415 ILG655408:ILG655415 IVC655408:IVC655415 JEY655408:JEY655415 JOU655408:JOU655415 JYQ655408:JYQ655415 KIM655408:KIM655415 KSI655408:KSI655415 LCE655408:LCE655415 LMA655408:LMA655415 LVW655408:LVW655415 MFS655408:MFS655415 MPO655408:MPO655415 MZK655408:MZK655415 NJG655408:NJG655415 NTC655408:NTC655415 OCY655408:OCY655415 OMU655408:OMU655415 OWQ655408:OWQ655415 PGM655408:PGM655415 PQI655408:PQI655415 QAE655408:QAE655415 QKA655408:QKA655415 QTW655408:QTW655415 RDS655408:RDS655415 RNO655408:RNO655415 RXK655408:RXK655415 SHG655408:SHG655415 SRC655408:SRC655415 TAY655408:TAY655415 TKU655408:TKU655415 TUQ655408:TUQ655415 UEM655408:UEM655415 UOI655408:UOI655415 UYE655408:UYE655415 VIA655408:VIA655415 VRW655408:VRW655415 WBS655408:WBS655415 WLO655408:WLO655415 WVK655408:WVK655415 B720944:B720951 IY720944:IY720951 SU720944:SU720951 ACQ720944:ACQ720951 AMM720944:AMM720951 AWI720944:AWI720951 BGE720944:BGE720951 BQA720944:BQA720951 BZW720944:BZW720951 CJS720944:CJS720951 CTO720944:CTO720951 DDK720944:DDK720951 DNG720944:DNG720951 DXC720944:DXC720951 EGY720944:EGY720951 EQU720944:EQU720951 FAQ720944:FAQ720951 FKM720944:FKM720951 FUI720944:FUI720951 GEE720944:GEE720951 GOA720944:GOA720951 GXW720944:GXW720951 HHS720944:HHS720951 HRO720944:HRO720951 IBK720944:IBK720951 ILG720944:ILG720951 IVC720944:IVC720951 JEY720944:JEY720951 JOU720944:JOU720951 JYQ720944:JYQ720951 KIM720944:KIM720951 KSI720944:KSI720951 LCE720944:LCE720951 LMA720944:LMA720951 LVW720944:LVW720951 MFS720944:MFS720951 MPO720944:MPO720951 MZK720944:MZK720951 NJG720944:NJG720951 NTC720944:NTC720951 OCY720944:OCY720951 OMU720944:OMU720951 OWQ720944:OWQ720951 PGM720944:PGM720951 PQI720944:PQI720951 QAE720944:QAE720951 QKA720944:QKA720951 QTW720944:QTW720951 RDS720944:RDS720951 RNO720944:RNO720951 RXK720944:RXK720951 SHG720944:SHG720951 SRC720944:SRC720951 TAY720944:TAY720951 TKU720944:TKU720951 TUQ720944:TUQ720951 UEM720944:UEM720951 UOI720944:UOI720951 UYE720944:UYE720951 VIA720944:VIA720951 VRW720944:VRW720951 WBS720944:WBS720951 WLO720944:WLO720951 WVK720944:WVK720951 B786480:B786487 IY786480:IY786487 SU786480:SU786487 ACQ786480:ACQ786487 AMM786480:AMM786487 AWI786480:AWI786487 BGE786480:BGE786487 BQA786480:BQA786487 BZW786480:BZW786487 CJS786480:CJS786487 CTO786480:CTO786487 DDK786480:DDK786487 DNG786480:DNG786487 DXC786480:DXC786487 EGY786480:EGY786487 EQU786480:EQU786487 FAQ786480:FAQ786487 FKM786480:FKM786487 FUI786480:FUI786487 GEE786480:GEE786487 GOA786480:GOA786487 GXW786480:GXW786487 HHS786480:HHS786487 HRO786480:HRO786487 IBK786480:IBK786487 ILG786480:ILG786487 IVC786480:IVC786487 JEY786480:JEY786487 JOU786480:JOU786487 JYQ786480:JYQ786487 KIM786480:KIM786487 KSI786480:KSI786487 LCE786480:LCE786487 LMA786480:LMA786487 LVW786480:LVW786487 MFS786480:MFS786487 MPO786480:MPO786487 MZK786480:MZK786487 NJG786480:NJG786487 NTC786480:NTC786487 OCY786480:OCY786487 OMU786480:OMU786487 OWQ786480:OWQ786487 PGM786480:PGM786487 PQI786480:PQI786487 QAE786480:QAE786487 QKA786480:QKA786487 QTW786480:QTW786487 RDS786480:RDS786487 RNO786480:RNO786487 RXK786480:RXK786487 SHG786480:SHG786487 SRC786480:SRC786487 TAY786480:TAY786487 TKU786480:TKU786487 TUQ786480:TUQ786487 UEM786480:UEM786487 UOI786480:UOI786487 UYE786480:UYE786487 VIA786480:VIA786487 VRW786480:VRW786487 WBS786480:WBS786487 WLO786480:WLO786487 WVK786480:WVK786487 B852016:B852023 IY852016:IY852023 SU852016:SU852023 ACQ852016:ACQ852023 AMM852016:AMM852023 AWI852016:AWI852023 BGE852016:BGE852023 BQA852016:BQA852023 BZW852016:BZW852023 CJS852016:CJS852023 CTO852016:CTO852023 DDK852016:DDK852023 DNG852016:DNG852023 DXC852016:DXC852023 EGY852016:EGY852023 EQU852016:EQU852023 FAQ852016:FAQ852023 FKM852016:FKM852023 FUI852016:FUI852023 GEE852016:GEE852023 GOA852016:GOA852023 GXW852016:GXW852023 HHS852016:HHS852023 HRO852016:HRO852023 IBK852016:IBK852023 ILG852016:ILG852023 IVC852016:IVC852023 JEY852016:JEY852023 JOU852016:JOU852023 JYQ852016:JYQ852023 KIM852016:KIM852023 KSI852016:KSI852023 LCE852016:LCE852023 LMA852016:LMA852023 LVW852016:LVW852023 MFS852016:MFS852023 MPO852016:MPO852023 MZK852016:MZK852023 NJG852016:NJG852023 NTC852016:NTC852023 OCY852016:OCY852023 OMU852016:OMU852023 OWQ852016:OWQ852023 PGM852016:PGM852023 PQI852016:PQI852023 QAE852016:QAE852023 QKA852016:QKA852023 QTW852016:QTW852023 RDS852016:RDS852023 RNO852016:RNO852023 RXK852016:RXK852023 SHG852016:SHG852023 SRC852016:SRC852023 TAY852016:TAY852023 TKU852016:TKU852023 TUQ852016:TUQ852023 UEM852016:UEM852023 UOI852016:UOI852023 UYE852016:UYE852023 VIA852016:VIA852023 VRW852016:VRW852023 WBS852016:WBS852023 WLO852016:WLO852023 WVK852016:WVK852023 B917552:B917559 IY917552:IY917559 SU917552:SU917559 ACQ917552:ACQ917559 AMM917552:AMM917559 AWI917552:AWI917559 BGE917552:BGE917559 BQA917552:BQA917559 BZW917552:BZW917559 CJS917552:CJS917559 CTO917552:CTO917559 DDK917552:DDK917559 DNG917552:DNG917559 DXC917552:DXC917559 EGY917552:EGY917559 EQU917552:EQU917559 FAQ917552:FAQ917559 FKM917552:FKM917559 FUI917552:FUI917559 GEE917552:GEE917559 GOA917552:GOA917559 GXW917552:GXW917559 HHS917552:HHS917559 HRO917552:HRO917559 IBK917552:IBK917559 ILG917552:ILG917559 IVC917552:IVC917559 JEY917552:JEY917559 JOU917552:JOU917559 JYQ917552:JYQ917559 KIM917552:KIM917559 KSI917552:KSI917559 LCE917552:LCE917559 LMA917552:LMA917559 LVW917552:LVW917559 MFS917552:MFS917559 MPO917552:MPO917559 MZK917552:MZK917559 NJG917552:NJG917559 NTC917552:NTC917559 OCY917552:OCY917559 OMU917552:OMU917559 OWQ917552:OWQ917559 PGM917552:PGM917559 PQI917552:PQI917559 QAE917552:QAE917559 QKA917552:QKA917559 QTW917552:QTW917559 RDS917552:RDS917559 RNO917552:RNO917559 RXK917552:RXK917559 SHG917552:SHG917559 SRC917552:SRC917559 TAY917552:TAY917559 TKU917552:TKU917559 TUQ917552:TUQ917559 UEM917552:UEM917559 UOI917552:UOI917559 UYE917552:UYE917559 VIA917552:VIA917559 VRW917552:VRW917559 WBS917552:WBS917559 WLO917552:WLO917559 WVK917552:WVK917559 B983088:B983095 IY983088:IY983095 SU983088:SU983095 ACQ983088:ACQ983095 AMM983088:AMM983095 AWI983088:AWI983095 BGE983088:BGE983095 BQA983088:BQA983095 BZW983088:BZW983095 CJS983088:CJS983095 CTO983088:CTO983095 DDK983088:DDK983095 DNG983088:DNG983095 DXC983088:DXC983095 EGY983088:EGY983095 EQU983088:EQU983095 FAQ983088:FAQ983095 FKM983088:FKM983095 FUI983088:FUI983095 GEE983088:GEE983095 GOA983088:GOA983095 GXW983088:GXW983095 HHS983088:HHS983095 HRO983088:HRO983095 IBK983088:IBK983095 ILG983088:ILG983095 IVC983088:IVC983095 JEY983088:JEY983095 JOU983088:JOU983095 JYQ983088:JYQ983095 KIM983088:KIM983095 KSI983088:KSI983095 LCE983088:LCE983095 LMA983088:LMA983095 LVW983088:LVW983095 MFS983088:MFS983095 MPO983088:MPO983095 MZK983088:MZK983095 NJG983088:NJG983095 NTC983088:NTC983095 OCY983088:OCY983095 OMU983088:OMU983095 OWQ983088:OWQ983095 PGM983088:PGM983095 PQI983088:PQI983095 QAE983088:QAE983095 QKA983088:QKA983095 QTW983088:QTW983095 RDS983088:RDS983095 RNO983088:RNO983095 RXK983088:RXK983095 SHG983088:SHG983095 SRC983088:SRC983095 TAY983088:TAY983095 TKU983088:TKU983095 TUQ983088:TUQ983095 UEM983088:UEM983095 UOI983088:UOI983095 UYE983088:UYE983095 VIA983088:VIA983095 VRW983088:VRW983095 WBS983088:WBS983095 WLO983088:WLO983095 B48" xr:uid="{00000000-0002-0000-0D00-000000000000}">
      <formula1>Valore</formula1>
    </dataValidation>
    <dataValidation type="list" allowBlank="1" showInputMessage="1" showErrorMessage="1" sqref="WVJ983088:WVJ983095 IX48:IX55 ST48:ST55 ACP48:ACP55 AML48:AML55 AWH48:AWH55 BGD48:BGD55 BPZ48:BPZ55 BZV48:BZV55 CJR48:CJR55 CTN48:CTN55 DDJ48:DDJ55 DNF48:DNF55 DXB48:DXB55 EGX48:EGX55 EQT48:EQT55 FAP48:FAP55 FKL48:FKL55 FUH48:FUH55 GED48:GED55 GNZ48:GNZ55 GXV48:GXV55 HHR48:HHR55 HRN48:HRN55 IBJ48:IBJ55 ILF48:ILF55 IVB48:IVB55 JEX48:JEX55 JOT48:JOT55 JYP48:JYP55 KIL48:KIL55 KSH48:KSH55 LCD48:LCD55 LLZ48:LLZ55 LVV48:LVV55 MFR48:MFR55 MPN48:MPN55 MZJ48:MZJ55 NJF48:NJF55 NTB48:NTB55 OCX48:OCX55 OMT48:OMT55 OWP48:OWP55 PGL48:PGL55 PQH48:PQH55 QAD48:QAD55 QJZ48:QJZ55 QTV48:QTV55 RDR48:RDR55 RNN48:RNN55 RXJ48:RXJ55 SHF48:SHF55 SRB48:SRB55 TAX48:TAX55 TKT48:TKT55 TUP48:TUP55 UEL48:UEL55 UOH48:UOH55 UYD48:UYD55 VHZ48:VHZ55 VRV48:VRV55 WBR48:WBR55 WLN48:WLN55 WVJ48:WVJ55 A65584:A65591 IX65584:IX65591 ST65584:ST65591 ACP65584:ACP65591 AML65584:AML65591 AWH65584:AWH65591 BGD65584:BGD65591 BPZ65584:BPZ65591 BZV65584:BZV65591 CJR65584:CJR65591 CTN65584:CTN65591 DDJ65584:DDJ65591 DNF65584:DNF65591 DXB65584:DXB65591 EGX65584:EGX65591 EQT65584:EQT65591 FAP65584:FAP65591 FKL65584:FKL65591 FUH65584:FUH65591 GED65584:GED65591 GNZ65584:GNZ65591 GXV65584:GXV65591 HHR65584:HHR65591 HRN65584:HRN65591 IBJ65584:IBJ65591 ILF65584:ILF65591 IVB65584:IVB65591 JEX65584:JEX65591 JOT65584:JOT65591 JYP65584:JYP65591 KIL65584:KIL65591 KSH65584:KSH65591 LCD65584:LCD65591 LLZ65584:LLZ65591 LVV65584:LVV65591 MFR65584:MFR65591 MPN65584:MPN65591 MZJ65584:MZJ65591 NJF65584:NJF65591 NTB65584:NTB65591 OCX65584:OCX65591 OMT65584:OMT65591 OWP65584:OWP65591 PGL65584:PGL65591 PQH65584:PQH65591 QAD65584:QAD65591 QJZ65584:QJZ65591 QTV65584:QTV65591 RDR65584:RDR65591 RNN65584:RNN65591 RXJ65584:RXJ65591 SHF65584:SHF65591 SRB65584:SRB65591 TAX65584:TAX65591 TKT65584:TKT65591 TUP65584:TUP65591 UEL65584:UEL65591 UOH65584:UOH65591 UYD65584:UYD65591 VHZ65584:VHZ65591 VRV65584:VRV65591 WBR65584:WBR65591 WLN65584:WLN65591 WVJ65584:WVJ65591 A131120:A131127 IX131120:IX131127 ST131120:ST131127 ACP131120:ACP131127 AML131120:AML131127 AWH131120:AWH131127 BGD131120:BGD131127 BPZ131120:BPZ131127 BZV131120:BZV131127 CJR131120:CJR131127 CTN131120:CTN131127 DDJ131120:DDJ131127 DNF131120:DNF131127 DXB131120:DXB131127 EGX131120:EGX131127 EQT131120:EQT131127 FAP131120:FAP131127 FKL131120:FKL131127 FUH131120:FUH131127 GED131120:GED131127 GNZ131120:GNZ131127 GXV131120:GXV131127 HHR131120:HHR131127 HRN131120:HRN131127 IBJ131120:IBJ131127 ILF131120:ILF131127 IVB131120:IVB131127 JEX131120:JEX131127 JOT131120:JOT131127 JYP131120:JYP131127 KIL131120:KIL131127 KSH131120:KSH131127 LCD131120:LCD131127 LLZ131120:LLZ131127 LVV131120:LVV131127 MFR131120:MFR131127 MPN131120:MPN131127 MZJ131120:MZJ131127 NJF131120:NJF131127 NTB131120:NTB131127 OCX131120:OCX131127 OMT131120:OMT131127 OWP131120:OWP131127 PGL131120:PGL131127 PQH131120:PQH131127 QAD131120:QAD131127 QJZ131120:QJZ131127 QTV131120:QTV131127 RDR131120:RDR131127 RNN131120:RNN131127 RXJ131120:RXJ131127 SHF131120:SHF131127 SRB131120:SRB131127 TAX131120:TAX131127 TKT131120:TKT131127 TUP131120:TUP131127 UEL131120:UEL131127 UOH131120:UOH131127 UYD131120:UYD131127 VHZ131120:VHZ131127 VRV131120:VRV131127 WBR131120:WBR131127 WLN131120:WLN131127 WVJ131120:WVJ131127 A196656:A196663 IX196656:IX196663 ST196656:ST196663 ACP196656:ACP196663 AML196656:AML196663 AWH196656:AWH196663 BGD196656:BGD196663 BPZ196656:BPZ196663 BZV196656:BZV196663 CJR196656:CJR196663 CTN196656:CTN196663 DDJ196656:DDJ196663 DNF196656:DNF196663 DXB196656:DXB196663 EGX196656:EGX196663 EQT196656:EQT196663 FAP196656:FAP196663 FKL196656:FKL196663 FUH196656:FUH196663 GED196656:GED196663 GNZ196656:GNZ196663 GXV196656:GXV196663 HHR196656:HHR196663 HRN196656:HRN196663 IBJ196656:IBJ196663 ILF196656:ILF196663 IVB196656:IVB196663 JEX196656:JEX196663 JOT196656:JOT196663 JYP196656:JYP196663 KIL196656:KIL196663 KSH196656:KSH196663 LCD196656:LCD196663 LLZ196656:LLZ196663 LVV196656:LVV196663 MFR196656:MFR196663 MPN196656:MPN196663 MZJ196656:MZJ196663 NJF196656:NJF196663 NTB196656:NTB196663 OCX196656:OCX196663 OMT196656:OMT196663 OWP196656:OWP196663 PGL196656:PGL196663 PQH196656:PQH196663 QAD196656:QAD196663 QJZ196656:QJZ196663 QTV196656:QTV196663 RDR196656:RDR196663 RNN196656:RNN196663 RXJ196656:RXJ196663 SHF196656:SHF196663 SRB196656:SRB196663 TAX196656:TAX196663 TKT196656:TKT196663 TUP196656:TUP196663 UEL196656:UEL196663 UOH196656:UOH196663 UYD196656:UYD196663 VHZ196656:VHZ196663 VRV196656:VRV196663 WBR196656:WBR196663 WLN196656:WLN196663 WVJ196656:WVJ196663 A262192:A262199 IX262192:IX262199 ST262192:ST262199 ACP262192:ACP262199 AML262192:AML262199 AWH262192:AWH262199 BGD262192:BGD262199 BPZ262192:BPZ262199 BZV262192:BZV262199 CJR262192:CJR262199 CTN262192:CTN262199 DDJ262192:DDJ262199 DNF262192:DNF262199 DXB262192:DXB262199 EGX262192:EGX262199 EQT262192:EQT262199 FAP262192:FAP262199 FKL262192:FKL262199 FUH262192:FUH262199 GED262192:GED262199 GNZ262192:GNZ262199 GXV262192:GXV262199 HHR262192:HHR262199 HRN262192:HRN262199 IBJ262192:IBJ262199 ILF262192:ILF262199 IVB262192:IVB262199 JEX262192:JEX262199 JOT262192:JOT262199 JYP262192:JYP262199 KIL262192:KIL262199 KSH262192:KSH262199 LCD262192:LCD262199 LLZ262192:LLZ262199 LVV262192:LVV262199 MFR262192:MFR262199 MPN262192:MPN262199 MZJ262192:MZJ262199 NJF262192:NJF262199 NTB262192:NTB262199 OCX262192:OCX262199 OMT262192:OMT262199 OWP262192:OWP262199 PGL262192:PGL262199 PQH262192:PQH262199 QAD262192:QAD262199 QJZ262192:QJZ262199 QTV262192:QTV262199 RDR262192:RDR262199 RNN262192:RNN262199 RXJ262192:RXJ262199 SHF262192:SHF262199 SRB262192:SRB262199 TAX262192:TAX262199 TKT262192:TKT262199 TUP262192:TUP262199 UEL262192:UEL262199 UOH262192:UOH262199 UYD262192:UYD262199 VHZ262192:VHZ262199 VRV262192:VRV262199 WBR262192:WBR262199 WLN262192:WLN262199 WVJ262192:WVJ262199 A327728:A327735 IX327728:IX327735 ST327728:ST327735 ACP327728:ACP327735 AML327728:AML327735 AWH327728:AWH327735 BGD327728:BGD327735 BPZ327728:BPZ327735 BZV327728:BZV327735 CJR327728:CJR327735 CTN327728:CTN327735 DDJ327728:DDJ327735 DNF327728:DNF327735 DXB327728:DXB327735 EGX327728:EGX327735 EQT327728:EQT327735 FAP327728:FAP327735 FKL327728:FKL327735 FUH327728:FUH327735 GED327728:GED327735 GNZ327728:GNZ327735 GXV327728:GXV327735 HHR327728:HHR327735 HRN327728:HRN327735 IBJ327728:IBJ327735 ILF327728:ILF327735 IVB327728:IVB327735 JEX327728:JEX327735 JOT327728:JOT327735 JYP327728:JYP327735 KIL327728:KIL327735 KSH327728:KSH327735 LCD327728:LCD327735 LLZ327728:LLZ327735 LVV327728:LVV327735 MFR327728:MFR327735 MPN327728:MPN327735 MZJ327728:MZJ327735 NJF327728:NJF327735 NTB327728:NTB327735 OCX327728:OCX327735 OMT327728:OMT327735 OWP327728:OWP327735 PGL327728:PGL327735 PQH327728:PQH327735 QAD327728:QAD327735 QJZ327728:QJZ327735 QTV327728:QTV327735 RDR327728:RDR327735 RNN327728:RNN327735 RXJ327728:RXJ327735 SHF327728:SHF327735 SRB327728:SRB327735 TAX327728:TAX327735 TKT327728:TKT327735 TUP327728:TUP327735 UEL327728:UEL327735 UOH327728:UOH327735 UYD327728:UYD327735 VHZ327728:VHZ327735 VRV327728:VRV327735 WBR327728:WBR327735 WLN327728:WLN327735 WVJ327728:WVJ327735 A393264:A393271 IX393264:IX393271 ST393264:ST393271 ACP393264:ACP393271 AML393264:AML393271 AWH393264:AWH393271 BGD393264:BGD393271 BPZ393264:BPZ393271 BZV393264:BZV393271 CJR393264:CJR393271 CTN393264:CTN393271 DDJ393264:DDJ393271 DNF393264:DNF393271 DXB393264:DXB393271 EGX393264:EGX393271 EQT393264:EQT393271 FAP393264:FAP393271 FKL393264:FKL393271 FUH393264:FUH393271 GED393264:GED393271 GNZ393264:GNZ393271 GXV393264:GXV393271 HHR393264:HHR393271 HRN393264:HRN393271 IBJ393264:IBJ393271 ILF393264:ILF393271 IVB393264:IVB393271 JEX393264:JEX393271 JOT393264:JOT393271 JYP393264:JYP393271 KIL393264:KIL393271 KSH393264:KSH393271 LCD393264:LCD393271 LLZ393264:LLZ393271 LVV393264:LVV393271 MFR393264:MFR393271 MPN393264:MPN393271 MZJ393264:MZJ393271 NJF393264:NJF393271 NTB393264:NTB393271 OCX393264:OCX393271 OMT393264:OMT393271 OWP393264:OWP393271 PGL393264:PGL393271 PQH393264:PQH393271 QAD393264:QAD393271 QJZ393264:QJZ393271 QTV393264:QTV393271 RDR393264:RDR393271 RNN393264:RNN393271 RXJ393264:RXJ393271 SHF393264:SHF393271 SRB393264:SRB393271 TAX393264:TAX393271 TKT393264:TKT393271 TUP393264:TUP393271 UEL393264:UEL393271 UOH393264:UOH393271 UYD393264:UYD393271 VHZ393264:VHZ393271 VRV393264:VRV393271 WBR393264:WBR393271 WLN393264:WLN393271 WVJ393264:WVJ393271 A458800:A458807 IX458800:IX458807 ST458800:ST458807 ACP458800:ACP458807 AML458800:AML458807 AWH458800:AWH458807 BGD458800:BGD458807 BPZ458800:BPZ458807 BZV458800:BZV458807 CJR458800:CJR458807 CTN458800:CTN458807 DDJ458800:DDJ458807 DNF458800:DNF458807 DXB458800:DXB458807 EGX458800:EGX458807 EQT458800:EQT458807 FAP458800:FAP458807 FKL458800:FKL458807 FUH458800:FUH458807 GED458800:GED458807 GNZ458800:GNZ458807 GXV458800:GXV458807 HHR458800:HHR458807 HRN458800:HRN458807 IBJ458800:IBJ458807 ILF458800:ILF458807 IVB458800:IVB458807 JEX458800:JEX458807 JOT458800:JOT458807 JYP458800:JYP458807 KIL458800:KIL458807 KSH458800:KSH458807 LCD458800:LCD458807 LLZ458800:LLZ458807 LVV458800:LVV458807 MFR458800:MFR458807 MPN458800:MPN458807 MZJ458800:MZJ458807 NJF458800:NJF458807 NTB458800:NTB458807 OCX458800:OCX458807 OMT458800:OMT458807 OWP458800:OWP458807 PGL458800:PGL458807 PQH458800:PQH458807 QAD458800:QAD458807 QJZ458800:QJZ458807 QTV458800:QTV458807 RDR458800:RDR458807 RNN458800:RNN458807 RXJ458800:RXJ458807 SHF458800:SHF458807 SRB458800:SRB458807 TAX458800:TAX458807 TKT458800:TKT458807 TUP458800:TUP458807 UEL458800:UEL458807 UOH458800:UOH458807 UYD458800:UYD458807 VHZ458800:VHZ458807 VRV458800:VRV458807 WBR458800:WBR458807 WLN458800:WLN458807 WVJ458800:WVJ458807 A524336:A524343 IX524336:IX524343 ST524336:ST524343 ACP524336:ACP524343 AML524336:AML524343 AWH524336:AWH524343 BGD524336:BGD524343 BPZ524336:BPZ524343 BZV524336:BZV524343 CJR524336:CJR524343 CTN524336:CTN524343 DDJ524336:DDJ524343 DNF524336:DNF524343 DXB524336:DXB524343 EGX524336:EGX524343 EQT524336:EQT524343 FAP524336:FAP524343 FKL524336:FKL524343 FUH524336:FUH524343 GED524336:GED524343 GNZ524336:GNZ524343 GXV524336:GXV524343 HHR524336:HHR524343 HRN524336:HRN524343 IBJ524336:IBJ524343 ILF524336:ILF524343 IVB524336:IVB524343 JEX524336:JEX524343 JOT524336:JOT524343 JYP524336:JYP524343 KIL524336:KIL524343 KSH524336:KSH524343 LCD524336:LCD524343 LLZ524336:LLZ524343 LVV524336:LVV524343 MFR524336:MFR524343 MPN524336:MPN524343 MZJ524336:MZJ524343 NJF524336:NJF524343 NTB524336:NTB524343 OCX524336:OCX524343 OMT524336:OMT524343 OWP524336:OWP524343 PGL524336:PGL524343 PQH524336:PQH524343 QAD524336:QAD524343 QJZ524336:QJZ524343 QTV524336:QTV524343 RDR524336:RDR524343 RNN524336:RNN524343 RXJ524336:RXJ524343 SHF524336:SHF524343 SRB524336:SRB524343 TAX524336:TAX524343 TKT524336:TKT524343 TUP524336:TUP524343 UEL524336:UEL524343 UOH524336:UOH524343 UYD524336:UYD524343 VHZ524336:VHZ524343 VRV524336:VRV524343 WBR524336:WBR524343 WLN524336:WLN524343 WVJ524336:WVJ524343 A589872:A589879 IX589872:IX589879 ST589872:ST589879 ACP589872:ACP589879 AML589872:AML589879 AWH589872:AWH589879 BGD589872:BGD589879 BPZ589872:BPZ589879 BZV589872:BZV589879 CJR589872:CJR589879 CTN589872:CTN589879 DDJ589872:DDJ589879 DNF589872:DNF589879 DXB589872:DXB589879 EGX589872:EGX589879 EQT589872:EQT589879 FAP589872:FAP589879 FKL589872:FKL589879 FUH589872:FUH589879 GED589872:GED589879 GNZ589872:GNZ589879 GXV589872:GXV589879 HHR589872:HHR589879 HRN589872:HRN589879 IBJ589872:IBJ589879 ILF589872:ILF589879 IVB589872:IVB589879 JEX589872:JEX589879 JOT589872:JOT589879 JYP589872:JYP589879 KIL589872:KIL589879 KSH589872:KSH589879 LCD589872:LCD589879 LLZ589872:LLZ589879 LVV589872:LVV589879 MFR589872:MFR589879 MPN589872:MPN589879 MZJ589872:MZJ589879 NJF589872:NJF589879 NTB589872:NTB589879 OCX589872:OCX589879 OMT589872:OMT589879 OWP589872:OWP589879 PGL589872:PGL589879 PQH589872:PQH589879 QAD589872:QAD589879 QJZ589872:QJZ589879 QTV589872:QTV589879 RDR589872:RDR589879 RNN589872:RNN589879 RXJ589872:RXJ589879 SHF589872:SHF589879 SRB589872:SRB589879 TAX589872:TAX589879 TKT589872:TKT589879 TUP589872:TUP589879 UEL589872:UEL589879 UOH589872:UOH589879 UYD589872:UYD589879 VHZ589872:VHZ589879 VRV589872:VRV589879 WBR589872:WBR589879 WLN589872:WLN589879 WVJ589872:WVJ589879 A655408:A655415 IX655408:IX655415 ST655408:ST655415 ACP655408:ACP655415 AML655408:AML655415 AWH655408:AWH655415 BGD655408:BGD655415 BPZ655408:BPZ655415 BZV655408:BZV655415 CJR655408:CJR655415 CTN655408:CTN655415 DDJ655408:DDJ655415 DNF655408:DNF655415 DXB655408:DXB655415 EGX655408:EGX655415 EQT655408:EQT655415 FAP655408:FAP655415 FKL655408:FKL655415 FUH655408:FUH655415 GED655408:GED655415 GNZ655408:GNZ655415 GXV655408:GXV655415 HHR655408:HHR655415 HRN655408:HRN655415 IBJ655408:IBJ655415 ILF655408:ILF655415 IVB655408:IVB655415 JEX655408:JEX655415 JOT655408:JOT655415 JYP655408:JYP655415 KIL655408:KIL655415 KSH655408:KSH655415 LCD655408:LCD655415 LLZ655408:LLZ655415 LVV655408:LVV655415 MFR655408:MFR655415 MPN655408:MPN655415 MZJ655408:MZJ655415 NJF655408:NJF655415 NTB655408:NTB655415 OCX655408:OCX655415 OMT655408:OMT655415 OWP655408:OWP655415 PGL655408:PGL655415 PQH655408:PQH655415 QAD655408:QAD655415 QJZ655408:QJZ655415 QTV655408:QTV655415 RDR655408:RDR655415 RNN655408:RNN655415 RXJ655408:RXJ655415 SHF655408:SHF655415 SRB655408:SRB655415 TAX655408:TAX655415 TKT655408:TKT655415 TUP655408:TUP655415 UEL655408:UEL655415 UOH655408:UOH655415 UYD655408:UYD655415 VHZ655408:VHZ655415 VRV655408:VRV655415 WBR655408:WBR655415 WLN655408:WLN655415 WVJ655408:WVJ655415 A720944:A720951 IX720944:IX720951 ST720944:ST720951 ACP720944:ACP720951 AML720944:AML720951 AWH720944:AWH720951 BGD720944:BGD720951 BPZ720944:BPZ720951 BZV720944:BZV720951 CJR720944:CJR720951 CTN720944:CTN720951 DDJ720944:DDJ720951 DNF720944:DNF720951 DXB720944:DXB720951 EGX720944:EGX720951 EQT720944:EQT720951 FAP720944:FAP720951 FKL720944:FKL720951 FUH720944:FUH720951 GED720944:GED720951 GNZ720944:GNZ720951 GXV720944:GXV720951 HHR720944:HHR720951 HRN720944:HRN720951 IBJ720944:IBJ720951 ILF720944:ILF720951 IVB720944:IVB720951 JEX720944:JEX720951 JOT720944:JOT720951 JYP720944:JYP720951 KIL720944:KIL720951 KSH720944:KSH720951 LCD720944:LCD720951 LLZ720944:LLZ720951 LVV720944:LVV720951 MFR720944:MFR720951 MPN720944:MPN720951 MZJ720944:MZJ720951 NJF720944:NJF720951 NTB720944:NTB720951 OCX720944:OCX720951 OMT720944:OMT720951 OWP720944:OWP720951 PGL720944:PGL720951 PQH720944:PQH720951 QAD720944:QAD720951 QJZ720944:QJZ720951 QTV720944:QTV720951 RDR720944:RDR720951 RNN720944:RNN720951 RXJ720944:RXJ720951 SHF720944:SHF720951 SRB720944:SRB720951 TAX720944:TAX720951 TKT720944:TKT720951 TUP720944:TUP720951 UEL720944:UEL720951 UOH720944:UOH720951 UYD720944:UYD720951 VHZ720944:VHZ720951 VRV720944:VRV720951 WBR720944:WBR720951 WLN720944:WLN720951 WVJ720944:WVJ720951 A786480:A786487 IX786480:IX786487 ST786480:ST786487 ACP786480:ACP786487 AML786480:AML786487 AWH786480:AWH786487 BGD786480:BGD786487 BPZ786480:BPZ786487 BZV786480:BZV786487 CJR786480:CJR786487 CTN786480:CTN786487 DDJ786480:DDJ786487 DNF786480:DNF786487 DXB786480:DXB786487 EGX786480:EGX786487 EQT786480:EQT786487 FAP786480:FAP786487 FKL786480:FKL786487 FUH786480:FUH786487 GED786480:GED786487 GNZ786480:GNZ786487 GXV786480:GXV786487 HHR786480:HHR786487 HRN786480:HRN786487 IBJ786480:IBJ786487 ILF786480:ILF786487 IVB786480:IVB786487 JEX786480:JEX786487 JOT786480:JOT786487 JYP786480:JYP786487 KIL786480:KIL786487 KSH786480:KSH786487 LCD786480:LCD786487 LLZ786480:LLZ786487 LVV786480:LVV786487 MFR786480:MFR786487 MPN786480:MPN786487 MZJ786480:MZJ786487 NJF786480:NJF786487 NTB786480:NTB786487 OCX786480:OCX786487 OMT786480:OMT786487 OWP786480:OWP786487 PGL786480:PGL786487 PQH786480:PQH786487 QAD786480:QAD786487 QJZ786480:QJZ786487 QTV786480:QTV786487 RDR786480:RDR786487 RNN786480:RNN786487 RXJ786480:RXJ786487 SHF786480:SHF786487 SRB786480:SRB786487 TAX786480:TAX786487 TKT786480:TKT786487 TUP786480:TUP786487 UEL786480:UEL786487 UOH786480:UOH786487 UYD786480:UYD786487 VHZ786480:VHZ786487 VRV786480:VRV786487 WBR786480:WBR786487 WLN786480:WLN786487 WVJ786480:WVJ786487 A852016:A852023 IX852016:IX852023 ST852016:ST852023 ACP852016:ACP852023 AML852016:AML852023 AWH852016:AWH852023 BGD852016:BGD852023 BPZ852016:BPZ852023 BZV852016:BZV852023 CJR852016:CJR852023 CTN852016:CTN852023 DDJ852016:DDJ852023 DNF852016:DNF852023 DXB852016:DXB852023 EGX852016:EGX852023 EQT852016:EQT852023 FAP852016:FAP852023 FKL852016:FKL852023 FUH852016:FUH852023 GED852016:GED852023 GNZ852016:GNZ852023 GXV852016:GXV852023 HHR852016:HHR852023 HRN852016:HRN852023 IBJ852016:IBJ852023 ILF852016:ILF852023 IVB852016:IVB852023 JEX852016:JEX852023 JOT852016:JOT852023 JYP852016:JYP852023 KIL852016:KIL852023 KSH852016:KSH852023 LCD852016:LCD852023 LLZ852016:LLZ852023 LVV852016:LVV852023 MFR852016:MFR852023 MPN852016:MPN852023 MZJ852016:MZJ852023 NJF852016:NJF852023 NTB852016:NTB852023 OCX852016:OCX852023 OMT852016:OMT852023 OWP852016:OWP852023 PGL852016:PGL852023 PQH852016:PQH852023 QAD852016:QAD852023 QJZ852016:QJZ852023 QTV852016:QTV852023 RDR852016:RDR852023 RNN852016:RNN852023 RXJ852016:RXJ852023 SHF852016:SHF852023 SRB852016:SRB852023 TAX852016:TAX852023 TKT852016:TKT852023 TUP852016:TUP852023 UEL852016:UEL852023 UOH852016:UOH852023 UYD852016:UYD852023 VHZ852016:VHZ852023 VRV852016:VRV852023 WBR852016:WBR852023 WLN852016:WLN852023 WVJ852016:WVJ852023 A917552:A917559 IX917552:IX917559 ST917552:ST917559 ACP917552:ACP917559 AML917552:AML917559 AWH917552:AWH917559 BGD917552:BGD917559 BPZ917552:BPZ917559 BZV917552:BZV917559 CJR917552:CJR917559 CTN917552:CTN917559 DDJ917552:DDJ917559 DNF917552:DNF917559 DXB917552:DXB917559 EGX917552:EGX917559 EQT917552:EQT917559 FAP917552:FAP917559 FKL917552:FKL917559 FUH917552:FUH917559 GED917552:GED917559 GNZ917552:GNZ917559 GXV917552:GXV917559 HHR917552:HHR917559 HRN917552:HRN917559 IBJ917552:IBJ917559 ILF917552:ILF917559 IVB917552:IVB917559 JEX917552:JEX917559 JOT917552:JOT917559 JYP917552:JYP917559 KIL917552:KIL917559 KSH917552:KSH917559 LCD917552:LCD917559 LLZ917552:LLZ917559 LVV917552:LVV917559 MFR917552:MFR917559 MPN917552:MPN917559 MZJ917552:MZJ917559 NJF917552:NJF917559 NTB917552:NTB917559 OCX917552:OCX917559 OMT917552:OMT917559 OWP917552:OWP917559 PGL917552:PGL917559 PQH917552:PQH917559 QAD917552:QAD917559 QJZ917552:QJZ917559 QTV917552:QTV917559 RDR917552:RDR917559 RNN917552:RNN917559 RXJ917552:RXJ917559 SHF917552:SHF917559 SRB917552:SRB917559 TAX917552:TAX917559 TKT917552:TKT917559 TUP917552:TUP917559 UEL917552:UEL917559 UOH917552:UOH917559 UYD917552:UYD917559 VHZ917552:VHZ917559 VRV917552:VRV917559 WBR917552:WBR917559 WLN917552:WLN917559 WVJ917552:WVJ917559 A983088:A983095 IX983088:IX983095 ST983088:ST983095 ACP983088:ACP983095 AML983088:AML983095 AWH983088:AWH983095 BGD983088:BGD983095 BPZ983088:BPZ983095 BZV983088:BZV983095 CJR983088:CJR983095 CTN983088:CTN983095 DDJ983088:DDJ983095 DNF983088:DNF983095 DXB983088:DXB983095 EGX983088:EGX983095 EQT983088:EQT983095 FAP983088:FAP983095 FKL983088:FKL983095 FUH983088:FUH983095 GED983088:GED983095 GNZ983088:GNZ983095 GXV983088:GXV983095 HHR983088:HHR983095 HRN983088:HRN983095 IBJ983088:IBJ983095 ILF983088:ILF983095 IVB983088:IVB983095 JEX983088:JEX983095 JOT983088:JOT983095 JYP983088:JYP983095 KIL983088:KIL983095 KSH983088:KSH983095 LCD983088:LCD983095 LLZ983088:LLZ983095 LVV983088:LVV983095 MFR983088:MFR983095 MPN983088:MPN983095 MZJ983088:MZJ983095 NJF983088:NJF983095 NTB983088:NTB983095 OCX983088:OCX983095 OMT983088:OMT983095 OWP983088:OWP983095 PGL983088:PGL983095 PQH983088:PQH983095 QAD983088:QAD983095 QJZ983088:QJZ983095 QTV983088:QTV983095 RDR983088:RDR983095 RNN983088:RNN983095 RXJ983088:RXJ983095 SHF983088:SHF983095 SRB983088:SRB983095 TAX983088:TAX983095 TKT983088:TKT983095 TUP983088:TUP983095 UEL983088:UEL983095 UOH983088:UOH983095 UYD983088:UYD983095 VHZ983088:VHZ983095 VRV983088:VRV983095 WBR983088:WBR983095 WLN983088:WLN983095 A48" xr:uid="{00000000-0002-0000-0D00-000001000000}">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D00-000002000000}">
          <x14:formula1>
            <xm:f>Foglio1!$B$2:$B$10</xm:f>
          </x14:formula1>
          <xm:sqref>B49:B55</xm:sqref>
        </x14:dataValidation>
        <x14:dataValidation type="list" allowBlank="1" showInputMessage="1" showErrorMessage="1" xr:uid="{00000000-0002-0000-0D00-000003000000}">
          <x14:formula1>
            <xm:f>Foglio1!$A$2:$A$10</xm:f>
          </x14:formula1>
          <xm:sqref>A49:A55</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61"/>
  <sheetViews>
    <sheetView workbookViewId="0">
      <selection activeCell="F12" sqref="F12"/>
    </sheetView>
  </sheetViews>
  <sheetFormatPr defaultRowHeight="12.75" x14ac:dyDescent="0.25"/>
  <cols>
    <col min="1" max="1" width="48.5703125" style="83" customWidth="1"/>
    <col min="2" max="2" width="52.5703125" style="83" customWidth="1"/>
    <col min="3" max="4" width="10.140625" style="83" customWidth="1"/>
    <col min="5" max="5" width="10.28515625" style="83" hidden="1" customWidth="1"/>
    <col min="6" max="6" width="9.28515625" style="83" customWidth="1"/>
    <col min="7" max="11" width="16" style="83" customWidth="1"/>
    <col min="12" max="257" width="9.140625" style="83"/>
    <col min="258" max="258" width="42.42578125" style="83" customWidth="1"/>
    <col min="259" max="259" width="46.42578125" style="83" customWidth="1"/>
    <col min="260" max="260" width="10.140625" style="83" customWidth="1"/>
    <col min="261" max="261" width="8.85546875" style="83" customWidth="1"/>
    <col min="262" max="262" width="9.28515625" style="83" customWidth="1"/>
    <col min="263" max="267" width="16" style="83" customWidth="1"/>
    <col min="268" max="513" width="9.140625" style="83"/>
    <col min="514" max="514" width="42.42578125" style="83" customWidth="1"/>
    <col min="515" max="515" width="46.42578125" style="83" customWidth="1"/>
    <col min="516" max="516" width="10.140625" style="83" customWidth="1"/>
    <col min="517" max="517" width="8.85546875" style="83" customWidth="1"/>
    <col min="518" max="518" width="9.28515625" style="83" customWidth="1"/>
    <col min="519" max="523" width="16" style="83" customWidth="1"/>
    <col min="524" max="769" width="9.140625" style="83"/>
    <col min="770" max="770" width="42.42578125" style="83" customWidth="1"/>
    <col min="771" max="771" width="46.42578125" style="83" customWidth="1"/>
    <col min="772" max="772" width="10.140625" style="83" customWidth="1"/>
    <col min="773" max="773" width="8.85546875" style="83" customWidth="1"/>
    <col min="774" max="774" width="9.28515625" style="83" customWidth="1"/>
    <col min="775" max="779" width="16" style="83" customWidth="1"/>
    <col min="780" max="1025" width="9.140625" style="83"/>
    <col min="1026" max="1026" width="42.42578125" style="83" customWidth="1"/>
    <col min="1027" max="1027" width="46.42578125" style="83" customWidth="1"/>
    <col min="1028" max="1028" width="10.140625" style="83" customWidth="1"/>
    <col min="1029" max="1029" width="8.85546875" style="83" customWidth="1"/>
    <col min="1030" max="1030" width="9.28515625" style="83" customWidth="1"/>
    <col min="1031" max="1035" width="16" style="83" customWidth="1"/>
    <col min="1036" max="1281" width="9.140625" style="83"/>
    <col min="1282" max="1282" width="42.42578125" style="83" customWidth="1"/>
    <col min="1283" max="1283" width="46.42578125" style="83" customWidth="1"/>
    <col min="1284" max="1284" width="10.140625" style="83" customWidth="1"/>
    <col min="1285" max="1285" width="8.85546875" style="83" customWidth="1"/>
    <col min="1286" max="1286" width="9.28515625" style="83" customWidth="1"/>
    <col min="1287" max="1291" width="16" style="83" customWidth="1"/>
    <col min="1292" max="1537" width="9.140625" style="83"/>
    <col min="1538" max="1538" width="42.42578125" style="83" customWidth="1"/>
    <col min="1539" max="1539" width="46.42578125" style="83" customWidth="1"/>
    <col min="1540" max="1540" width="10.140625" style="83" customWidth="1"/>
    <col min="1541" max="1541" width="8.85546875" style="83" customWidth="1"/>
    <col min="1542" max="1542" width="9.28515625" style="83" customWidth="1"/>
    <col min="1543" max="1547" width="16" style="83" customWidth="1"/>
    <col min="1548" max="1793" width="9.140625" style="83"/>
    <col min="1794" max="1794" width="42.42578125" style="83" customWidth="1"/>
    <col min="1795" max="1795" width="46.42578125" style="83" customWidth="1"/>
    <col min="1796" max="1796" width="10.140625" style="83" customWidth="1"/>
    <col min="1797" max="1797" width="8.85546875" style="83" customWidth="1"/>
    <col min="1798" max="1798" width="9.28515625" style="83" customWidth="1"/>
    <col min="1799" max="1803" width="16" style="83" customWidth="1"/>
    <col min="1804" max="2049" width="9.140625" style="83"/>
    <col min="2050" max="2050" width="42.42578125" style="83" customWidth="1"/>
    <col min="2051" max="2051" width="46.42578125" style="83" customWidth="1"/>
    <col min="2052" max="2052" width="10.140625" style="83" customWidth="1"/>
    <col min="2053" max="2053" width="8.85546875" style="83" customWidth="1"/>
    <col min="2054" max="2054" width="9.28515625" style="83" customWidth="1"/>
    <col min="2055" max="2059" width="16" style="83" customWidth="1"/>
    <col min="2060" max="2305" width="9.140625" style="83"/>
    <col min="2306" max="2306" width="42.42578125" style="83" customWidth="1"/>
    <col min="2307" max="2307" width="46.42578125" style="83" customWidth="1"/>
    <col min="2308" max="2308" width="10.140625" style="83" customWidth="1"/>
    <col min="2309" max="2309" width="8.85546875" style="83" customWidth="1"/>
    <col min="2310" max="2310" width="9.28515625" style="83" customWidth="1"/>
    <col min="2311" max="2315" width="16" style="83" customWidth="1"/>
    <col min="2316" max="2561" width="9.140625" style="83"/>
    <col min="2562" max="2562" width="42.42578125" style="83" customWidth="1"/>
    <col min="2563" max="2563" width="46.42578125" style="83" customWidth="1"/>
    <col min="2564" max="2564" width="10.140625" style="83" customWidth="1"/>
    <col min="2565" max="2565" width="8.85546875" style="83" customWidth="1"/>
    <col min="2566" max="2566" width="9.28515625" style="83" customWidth="1"/>
    <col min="2567" max="2571" width="16" style="83" customWidth="1"/>
    <col min="2572" max="2817" width="9.140625" style="83"/>
    <col min="2818" max="2818" width="42.42578125" style="83" customWidth="1"/>
    <col min="2819" max="2819" width="46.42578125" style="83" customWidth="1"/>
    <col min="2820" max="2820" width="10.140625" style="83" customWidth="1"/>
    <col min="2821" max="2821" width="8.85546875" style="83" customWidth="1"/>
    <col min="2822" max="2822" width="9.28515625" style="83" customWidth="1"/>
    <col min="2823" max="2827" width="16" style="83" customWidth="1"/>
    <col min="2828" max="3073" width="9.140625" style="83"/>
    <col min="3074" max="3074" width="42.42578125" style="83" customWidth="1"/>
    <col min="3075" max="3075" width="46.42578125" style="83" customWidth="1"/>
    <col min="3076" max="3076" width="10.140625" style="83" customWidth="1"/>
    <col min="3077" max="3077" width="8.85546875" style="83" customWidth="1"/>
    <col min="3078" max="3078" width="9.28515625" style="83" customWidth="1"/>
    <col min="3079" max="3083" width="16" style="83" customWidth="1"/>
    <col min="3084" max="3329" width="9.140625" style="83"/>
    <col min="3330" max="3330" width="42.42578125" style="83" customWidth="1"/>
    <col min="3331" max="3331" width="46.42578125" style="83" customWidth="1"/>
    <col min="3332" max="3332" width="10.140625" style="83" customWidth="1"/>
    <col min="3333" max="3333" width="8.85546875" style="83" customWidth="1"/>
    <col min="3334" max="3334" width="9.28515625" style="83" customWidth="1"/>
    <col min="3335" max="3339" width="16" style="83" customWidth="1"/>
    <col min="3340" max="3585" width="9.140625" style="83"/>
    <col min="3586" max="3586" width="42.42578125" style="83" customWidth="1"/>
    <col min="3587" max="3587" width="46.42578125" style="83" customWidth="1"/>
    <col min="3588" max="3588" width="10.140625" style="83" customWidth="1"/>
    <col min="3589" max="3589" width="8.85546875" style="83" customWidth="1"/>
    <col min="3590" max="3590" width="9.28515625" style="83" customWidth="1"/>
    <col min="3591" max="3595" width="16" style="83" customWidth="1"/>
    <col min="3596" max="3841" width="9.140625" style="83"/>
    <col min="3842" max="3842" width="42.42578125" style="83" customWidth="1"/>
    <col min="3843" max="3843" width="46.42578125" style="83" customWidth="1"/>
    <col min="3844" max="3844" width="10.140625" style="83" customWidth="1"/>
    <col min="3845" max="3845" width="8.85546875" style="83" customWidth="1"/>
    <col min="3846" max="3846" width="9.28515625" style="83" customWidth="1"/>
    <col min="3847" max="3851" width="16" style="83" customWidth="1"/>
    <col min="3852" max="4097" width="9.140625" style="83"/>
    <col min="4098" max="4098" width="42.42578125" style="83" customWidth="1"/>
    <col min="4099" max="4099" width="46.42578125" style="83" customWidth="1"/>
    <col min="4100" max="4100" width="10.140625" style="83" customWidth="1"/>
    <col min="4101" max="4101" width="8.85546875" style="83" customWidth="1"/>
    <col min="4102" max="4102" width="9.28515625" style="83" customWidth="1"/>
    <col min="4103" max="4107" width="16" style="83" customWidth="1"/>
    <col min="4108" max="4353" width="9.140625" style="83"/>
    <col min="4354" max="4354" width="42.42578125" style="83" customWidth="1"/>
    <col min="4355" max="4355" width="46.42578125" style="83" customWidth="1"/>
    <col min="4356" max="4356" width="10.140625" style="83" customWidth="1"/>
    <col min="4357" max="4357" width="8.85546875" style="83" customWidth="1"/>
    <col min="4358" max="4358" width="9.28515625" style="83" customWidth="1"/>
    <col min="4359" max="4363" width="16" style="83" customWidth="1"/>
    <col min="4364" max="4609" width="9.140625" style="83"/>
    <col min="4610" max="4610" width="42.42578125" style="83" customWidth="1"/>
    <col min="4611" max="4611" width="46.42578125" style="83" customWidth="1"/>
    <col min="4612" max="4612" width="10.140625" style="83" customWidth="1"/>
    <col min="4613" max="4613" width="8.85546875" style="83" customWidth="1"/>
    <col min="4614" max="4614" width="9.28515625" style="83" customWidth="1"/>
    <col min="4615" max="4619" width="16" style="83" customWidth="1"/>
    <col min="4620" max="4865" width="9.140625" style="83"/>
    <col min="4866" max="4866" width="42.42578125" style="83" customWidth="1"/>
    <col min="4867" max="4867" width="46.42578125" style="83" customWidth="1"/>
    <col min="4868" max="4868" width="10.140625" style="83" customWidth="1"/>
    <col min="4869" max="4869" width="8.85546875" style="83" customWidth="1"/>
    <col min="4870" max="4870" width="9.28515625" style="83" customWidth="1"/>
    <col min="4871" max="4875" width="16" style="83" customWidth="1"/>
    <col min="4876" max="5121" width="9.140625" style="83"/>
    <col min="5122" max="5122" width="42.42578125" style="83" customWidth="1"/>
    <col min="5123" max="5123" width="46.42578125" style="83" customWidth="1"/>
    <col min="5124" max="5124" width="10.140625" style="83" customWidth="1"/>
    <col min="5125" max="5125" width="8.85546875" style="83" customWidth="1"/>
    <col min="5126" max="5126" width="9.28515625" style="83" customWidth="1"/>
    <col min="5127" max="5131" width="16" style="83" customWidth="1"/>
    <col min="5132" max="5377" width="9.140625" style="83"/>
    <col min="5378" max="5378" width="42.42578125" style="83" customWidth="1"/>
    <col min="5379" max="5379" width="46.42578125" style="83" customWidth="1"/>
    <col min="5380" max="5380" width="10.140625" style="83" customWidth="1"/>
    <col min="5381" max="5381" width="8.85546875" style="83" customWidth="1"/>
    <col min="5382" max="5382" width="9.28515625" style="83" customWidth="1"/>
    <col min="5383" max="5387" width="16" style="83" customWidth="1"/>
    <col min="5388" max="5633" width="9.140625" style="83"/>
    <col min="5634" max="5634" width="42.42578125" style="83" customWidth="1"/>
    <col min="5635" max="5635" width="46.42578125" style="83" customWidth="1"/>
    <col min="5636" max="5636" width="10.140625" style="83" customWidth="1"/>
    <col min="5637" max="5637" width="8.85546875" style="83" customWidth="1"/>
    <col min="5638" max="5638" width="9.28515625" style="83" customWidth="1"/>
    <col min="5639" max="5643" width="16" style="83" customWidth="1"/>
    <col min="5644" max="5889" width="9.140625" style="83"/>
    <col min="5890" max="5890" width="42.42578125" style="83" customWidth="1"/>
    <col min="5891" max="5891" width="46.42578125" style="83" customWidth="1"/>
    <col min="5892" max="5892" width="10.140625" style="83" customWidth="1"/>
    <col min="5893" max="5893" width="8.85546875" style="83" customWidth="1"/>
    <col min="5894" max="5894" width="9.28515625" style="83" customWidth="1"/>
    <col min="5895" max="5899" width="16" style="83" customWidth="1"/>
    <col min="5900" max="6145" width="9.140625" style="83"/>
    <col min="6146" max="6146" width="42.42578125" style="83" customWidth="1"/>
    <col min="6147" max="6147" width="46.42578125" style="83" customWidth="1"/>
    <col min="6148" max="6148" width="10.140625" style="83" customWidth="1"/>
    <col min="6149" max="6149" width="8.85546875" style="83" customWidth="1"/>
    <col min="6150" max="6150" width="9.28515625" style="83" customWidth="1"/>
    <col min="6151" max="6155" width="16" style="83" customWidth="1"/>
    <col min="6156" max="6401" width="9.140625" style="83"/>
    <col min="6402" max="6402" width="42.42578125" style="83" customWidth="1"/>
    <col min="6403" max="6403" width="46.42578125" style="83" customWidth="1"/>
    <col min="6404" max="6404" width="10.140625" style="83" customWidth="1"/>
    <col min="6405" max="6405" width="8.85546875" style="83" customWidth="1"/>
    <col min="6406" max="6406" width="9.28515625" style="83" customWidth="1"/>
    <col min="6407" max="6411" width="16" style="83" customWidth="1"/>
    <col min="6412" max="6657" width="9.140625" style="83"/>
    <col min="6658" max="6658" width="42.42578125" style="83" customWidth="1"/>
    <col min="6659" max="6659" width="46.42578125" style="83" customWidth="1"/>
    <col min="6660" max="6660" width="10.140625" style="83" customWidth="1"/>
    <col min="6661" max="6661" width="8.85546875" style="83" customWidth="1"/>
    <col min="6662" max="6662" width="9.28515625" style="83" customWidth="1"/>
    <col min="6663" max="6667" width="16" style="83" customWidth="1"/>
    <col min="6668" max="6913" width="9.140625" style="83"/>
    <col min="6914" max="6914" width="42.42578125" style="83" customWidth="1"/>
    <col min="6915" max="6915" width="46.42578125" style="83" customWidth="1"/>
    <col min="6916" max="6916" width="10.140625" style="83" customWidth="1"/>
    <col min="6917" max="6917" width="8.85546875" style="83" customWidth="1"/>
    <col min="6918" max="6918" width="9.28515625" style="83" customWidth="1"/>
    <col min="6919" max="6923" width="16" style="83" customWidth="1"/>
    <col min="6924" max="7169" width="9.140625" style="83"/>
    <col min="7170" max="7170" width="42.42578125" style="83" customWidth="1"/>
    <col min="7171" max="7171" width="46.42578125" style="83" customWidth="1"/>
    <col min="7172" max="7172" width="10.140625" style="83" customWidth="1"/>
    <col min="7173" max="7173" width="8.85546875" style="83" customWidth="1"/>
    <col min="7174" max="7174" width="9.28515625" style="83" customWidth="1"/>
    <col min="7175" max="7179" width="16" style="83" customWidth="1"/>
    <col min="7180" max="7425" width="9.140625" style="83"/>
    <col min="7426" max="7426" width="42.42578125" style="83" customWidth="1"/>
    <col min="7427" max="7427" width="46.42578125" style="83" customWidth="1"/>
    <col min="7428" max="7428" width="10.140625" style="83" customWidth="1"/>
    <col min="7429" max="7429" width="8.85546875" style="83" customWidth="1"/>
    <col min="7430" max="7430" width="9.28515625" style="83" customWidth="1"/>
    <col min="7431" max="7435" width="16" style="83" customWidth="1"/>
    <col min="7436" max="7681" width="9.140625" style="83"/>
    <col min="7682" max="7682" width="42.42578125" style="83" customWidth="1"/>
    <col min="7683" max="7683" width="46.42578125" style="83" customWidth="1"/>
    <col min="7684" max="7684" width="10.140625" style="83" customWidth="1"/>
    <col min="7685" max="7685" width="8.85546875" style="83" customWidth="1"/>
    <col min="7686" max="7686" width="9.28515625" style="83" customWidth="1"/>
    <col min="7687" max="7691" width="16" style="83" customWidth="1"/>
    <col min="7692" max="7937" width="9.140625" style="83"/>
    <col min="7938" max="7938" width="42.42578125" style="83" customWidth="1"/>
    <col min="7939" max="7939" width="46.42578125" style="83" customWidth="1"/>
    <col min="7940" max="7940" width="10.140625" style="83" customWidth="1"/>
    <col min="7941" max="7941" width="8.85546875" style="83" customWidth="1"/>
    <col min="7942" max="7942" width="9.28515625" style="83" customWidth="1"/>
    <col min="7943" max="7947" width="16" style="83" customWidth="1"/>
    <col min="7948" max="8193" width="9.140625" style="83"/>
    <col min="8194" max="8194" width="42.42578125" style="83" customWidth="1"/>
    <col min="8195" max="8195" width="46.42578125" style="83" customWidth="1"/>
    <col min="8196" max="8196" width="10.140625" style="83" customWidth="1"/>
    <col min="8197" max="8197" width="8.85546875" style="83" customWidth="1"/>
    <col min="8198" max="8198" width="9.28515625" style="83" customWidth="1"/>
    <col min="8199" max="8203" width="16" style="83" customWidth="1"/>
    <col min="8204" max="8449" width="9.140625" style="83"/>
    <col min="8450" max="8450" width="42.42578125" style="83" customWidth="1"/>
    <col min="8451" max="8451" width="46.42578125" style="83" customWidth="1"/>
    <col min="8452" max="8452" width="10.140625" style="83" customWidth="1"/>
    <col min="8453" max="8453" width="8.85546875" style="83" customWidth="1"/>
    <col min="8454" max="8454" width="9.28515625" style="83" customWidth="1"/>
    <col min="8455" max="8459" width="16" style="83" customWidth="1"/>
    <col min="8460" max="8705" width="9.140625" style="83"/>
    <col min="8706" max="8706" width="42.42578125" style="83" customWidth="1"/>
    <col min="8707" max="8707" width="46.42578125" style="83" customWidth="1"/>
    <col min="8708" max="8708" width="10.140625" style="83" customWidth="1"/>
    <col min="8709" max="8709" width="8.85546875" style="83" customWidth="1"/>
    <col min="8710" max="8710" width="9.28515625" style="83" customWidth="1"/>
    <col min="8711" max="8715" width="16" style="83" customWidth="1"/>
    <col min="8716" max="8961" width="9.140625" style="83"/>
    <col min="8962" max="8962" width="42.42578125" style="83" customWidth="1"/>
    <col min="8963" max="8963" width="46.42578125" style="83" customWidth="1"/>
    <col min="8964" max="8964" width="10.140625" style="83" customWidth="1"/>
    <col min="8965" max="8965" width="8.85546875" style="83" customWidth="1"/>
    <col min="8966" max="8966" width="9.28515625" style="83" customWidth="1"/>
    <col min="8967" max="8971" width="16" style="83" customWidth="1"/>
    <col min="8972" max="9217" width="9.140625" style="83"/>
    <col min="9218" max="9218" width="42.42578125" style="83" customWidth="1"/>
    <col min="9219" max="9219" width="46.42578125" style="83" customWidth="1"/>
    <col min="9220" max="9220" width="10.140625" style="83" customWidth="1"/>
    <col min="9221" max="9221" width="8.85546875" style="83" customWidth="1"/>
    <col min="9222" max="9222" width="9.28515625" style="83" customWidth="1"/>
    <col min="9223" max="9227" width="16" style="83" customWidth="1"/>
    <col min="9228" max="9473" width="9.140625" style="83"/>
    <col min="9474" max="9474" width="42.42578125" style="83" customWidth="1"/>
    <col min="9475" max="9475" width="46.42578125" style="83" customWidth="1"/>
    <col min="9476" max="9476" width="10.140625" style="83" customWidth="1"/>
    <col min="9477" max="9477" width="8.85546875" style="83" customWidth="1"/>
    <col min="9478" max="9478" width="9.28515625" style="83" customWidth="1"/>
    <col min="9479" max="9483" width="16" style="83" customWidth="1"/>
    <col min="9484" max="9729" width="9.140625" style="83"/>
    <col min="9730" max="9730" width="42.42578125" style="83" customWidth="1"/>
    <col min="9731" max="9731" width="46.42578125" style="83" customWidth="1"/>
    <col min="9732" max="9732" width="10.140625" style="83" customWidth="1"/>
    <col min="9733" max="9733" width="8.85546875" style="83" customWidth="1"/>
    <col min="9734" max="9734" width="9.28515625" style="83" customWidth="1"/>
    <col min="9735" max="9739" width="16" style="83" customWidth="1"/>
    <col min="9740" max="9985" width="9.140625" style="83"/>
    <col min="9986" max="9986" width="42.42578125" style="83" customWidth="1"/>
    <col min="9987" max="9987" width="46.42578125" style="83" customWidth="1"/>
    <col min="9988" max="9988" width="10.140625" style="83" customWidth="1"/>
    <col min="9989" max="9989" width="8.85546875" style="83" customWidth="1"/>
    <col min="9990" max="9990" width="9.28515625" style="83" customWidth="1"/>
    <col min="9991" max="9995" width="16" style="83" customWidth="1"/>
    <col min="9996" max="10241" width="9.140625" style="83"/>
    <col min="10242" max="10242" width="42.42578125" style="83" customWidth="1"/>
    <col min="10243" max="10243" width="46.42578125" style="83" customWidth="1"/>
    <col min="10244" max="10244" width="10.140625" style="83" customWidth="1"/>
    <col min="10245" max="10245" width="8.85546875" style="83" customWidth="1"/>
    <col min="10246" max="10246" width="9.28515625" style="83" customWidth="1"/>
    <col min="10247" max="10251" width="16" style="83" customWidth="1"/>
    <col min="10252" max="10497" width="9.140625" style="83"/>
    <col min="10498" max="10498" width="42.42578125" style="83" customWidth="1"/>
    <col min="10499" max="10499" width="46.42578125" style="83" customWidth="1"/>
    <col min="10500" max="10500" width="10.140625" style="83" customWidth="1"/>
    <col min="10501" max="10501" width="8.85546875" style="83" customWidth="1"/>
    <col min="10502" max="10502" width="9.28515625" style="83" customWidth="1"/>
    <col min="10503" max="10507" width="16" style="83" customWidth="1"/>
    <col min="10508" max="10753" width="9.140625" style="83"/>
    <col min="10754" max="10754" width="42.42578125" style="83" customWidth="1"/>
    <col min="10755" max="10755" width="46.42578125" style="83" customWidth="1"/>
    <col min="10756" max="10756" width="10.140625" style="83" customWidth="1"/>
    <col min="10757" max="10757" width="8.85546875" style="83" customWidth="1"/>
    <col min="10758" max="10758" width="9.28515625" style="83" customWidth="1"/>
    <col min="10759" max="10763" width="16" style="83" customWidth="1"/>
    <col min="10764" max="11009" width="9.140625" style="83"/>
    <col min="11010" max="11010" width="42.42578125" style="83" customWidth="1"/>
    <col min="11011" max="11011" width="46.42578125" style="83" customWidth="1"/>
    <col min="11012" max="11012" width="10.140625" style="83" customWidth="1"/>
    <col min="11013" max="11013" width="8.85546875" style="83" customWidth="1"/>
    <col min="11014" max="11014" width="9.28515625" style="83" customWidth="1"/>
    <col min="11015" max="11019" width="16" style="83" customWidth="1"/>
    <col min="11020" max="11265" width="9.140625" style="83"/>
    <col min="11266" max="11266" width="42.42578125" style="83" customWidth="1"/>
    <col min="11267" max="11267" width="46.42578125" style="83" customWidth="1"/>
    <col min="11268" max="11268" width="10.140625" style="83" customWidth="1"/>
    <col min="11269" max="11269" width="8.85546875" style="83" customWidth="1"/>
    <col min="11270" max="11270" width="9.28515625" style="83" customWidth="1"/>
    <col min="11271" max="11275" width="16" style="83" customWidth="1"/>
    <col min="11276" max="11521" width="9.140625" style="83"/>
    <col min="11522" max="11522" width="42.42578125" style="83" customWidth="1"/>
    <col min="11523" max="11523" width="46.42578125" style="83" customWidth="1"/>
    <col min="11524" max="11524" width="10.140625" style="83" customWidth="1"/>
    <col min="11525" max="11525" width="8.85546875" style="83" customWidth="1"/>
    <col min="11526" max="11526" width="9.28515625" style="83" customWidth="1"/>
    <col min="11527" max="11531" width="16" style="83" customWidth="1"/>
    <col min="11532" max="11777" width="9.140625" style="83"/>
    <col min="11778" max="11778" width="42.42578125" style="83" customWidth="1"/>
    <col min="11779" max="11779" width="46.42578125" style="83" customWidth="1"/>
    <col min="11780" max="11780" width="10.140625" style="83" customWidth="1"/>
    <col min="11781" max="11781" width="8.85546875" style="83" customWidth="1"/>
    <col min="11782" max="11782" width="9.28515625" style="83" customWidth="1"/>
    <col min="11783" max="11787" width="16" style="83" customWidth="1"/>
    <col min="11788" max="12033" width="9.140625" style="83"/>
    <col min="12034" max="12034" width="42.42578125" style="83" customWidth="1"/>
    <col min="12035" max="12035" width="46.42578125" style="83" customWidth="1"/>
    <col min="12036" max="12036" width="10.140625" style="83" customWidth="1"/>
    <col min="12037" max="12037" width="8.85546875" style="83" customWidth="1"/>
    <col min="12038" max="12038" width="9.28515625" style="83" customWidth="1"/>
    <col min="12039" max="12043" width="16" style="83" customWidth="1"/>
    <col min="12044" max="12289" width="9.140625" style="83"/>
    <col min="12290" max="12290" width="42.42578125" style="83" customWidth="1"/>
    <col min="12291" max="12291" width="46.42578125" style="83" customWidth="1"/>
    <col min="12292" max="12292" width="10.140625" style="83" customWidth="1"/>
    <col min="12293" max="12293" width="8.85546875" style="83" customWidth="1"/>
    <col min="12294" max="12294" width="9.28515625" style="83" customWidth="1"/>
    <col min="12295" max="12299" width="16" style="83" customWidth="1"/>
    <col min="12300" max="12545" width="9.140625" style="83"/>
    <col min="12546" max="12546" width="42.42578125" style="83" customWidth="1"/>
    <col min="12547" max="12547" width="46.42578125" style="83" customWidth="1"/>
    <col min="12548" max="12548" width="10.140625" style="83" customWidth="1"/>
    <col min="12549" max="12549" width="8.85546875" style="83" customWidth="1"/>
    <col min="12550" max="12550" width="9.28515625" style="83" customWidth="1"/>
    <col min="12551" max="12555" width="16" style="83" customWidth="1"/>
    <col min="12556" max="12801" width="9.140625" style="83"/>
    <col min="12802" max="12802" width="42.42578125" style="83" customWidth="1"/>
    <col min="12803" max="12803" width="46.42578125" style="83" customWidth="1"/>
    <col min="12804" max="12804" width="10.140625" style="83" customWidth="1"/>
    <col min="12805" max="12805" width="8.85546875" style="83" customWidth="1"/>
    <col min="12806" max="12806" width="9.28515625" style="83" customWidth="1"/>
    <col min="12807" max="12811" width="16" style="83" customWidth="1"/>
    <col min="12812" max="13057" width="9.140625" style="83"/>
    <col min="13058" max="13058" width="42.42578125" style="83" customWidth="1"/>
    <col min="13059" max="13059" width="46.42578125" style="83" customWidth="1"/>
    <col min="13060" max="13060" width="10.140625" style="83" customWidth="1"/>
    <col min="13061" max="13061" width="8.85546875" style="83" customWidth="1"/>
    <col min="13062" max="13062" width="9.28515625" style="83" customWidth="1"/>
    <col min="13063" max="13067" width="16" style="83" customWidth="1"/>
    <col min="13068" max="13313" width="9.140625" style="83"/>
    <col min="13314" max="13314" width="42.42578125" style="83" customWidth="1"/>
    <col min="13315" max="13315" width="46.42578125" style="83" customWidth="1"/>
    <col min="13316" max="13316" width="10.140625" style="83" customWidth="1"/>
    <col min="13317" max="13317" width="8.85546875" style="83" customWidth="1"/>
    <col min="13318" max="13318" width="9.28515625" style="83" customWidth="1"/>
    <col min="13319" max="13323" width="16" style="83" customWidth="1"/>
    <col min="13324" max="13569" width="9.140625" style="83"/>
    <col min="13570" max="13570" width="42.42578125" style="83" customWidth="1"/>
    <col min="13571" max="13571" width="46.42578125" style="83" customWidth="1"/>
    <col min="13572" max="13572" width="10.140625" style="83" customWidth="1"/>
    <col min="13573" max="13573" width="8.85546875" style="83" customWidth="1"/>
    <col min="13574" max="13574" width="9.28515625" style="83" customWidth="1"/>
    <col min="13575" max="13579" width="16" style="83" customWidth="1"/>
    <col min="13580" max="13825" width="9.140625" style="83"/>
    <col min="13826" max="13826" width="42.42578125" style="83" customWidth="1"/>
    <col min="13827" max="13827" width="46.42578125" style="83" customWidth="1"/>
    <col min="13828" max="13828" width="10.140625" style="83" customWidth="1"/>
    <col min="13829" max="13829" width="8.85546875" style="83" customWidth="1"/>
    <col min="13830" max="13830" width="9.28515625" style="83" customWidth="1"/>
    <col min="13831" max="13835" width="16" style="83" customWidth="1"/>
    <col min="13836" max="14081" width="9.140625" style="83"/>
    <col min="14082" max="14082" width="42.42578125" style="83" customWidth="1"/>
    <col min="14083" max="14083" width="46.42578125" style="83" customWidth="1"/>
    <col min="14084" max="14084" width="10.140625" style="83" customWidth="1"/>
    <col min="14085" max="14085" width="8.85546875" style="83" customWidth="1"/>
    <col min="14086" max="14086" width="9.28515625" style="83" customWidth="1"/>
    <col min="14087" max="14091" width="16" style="83" customWidth="1"/>
    <col min="14092" max="14337" width="9.140625" style="83"/>
    <col min="14338" max="14338" width="42.42578125" style="83" customWidth="1"/>
    <col min="14339" max="14339" width="46.42578125" style="83" customWidth="1"/>
    <col min="14340" max="14340" width="10.140625" style="83" customWidth="1"/>
    <col min="14341" max="14341" width="8.85546875" style="83" customWidth="1"/>
    <col min="14342" max="14342" width="9.28515625" style="83" customWidth="1"/>
    <col min="14343" max="14347" width="16" style="83" customWidth="1"/>
    <col min="14348" max="14593" width="9.140625" style="83"/>
    <col min="14594" max="14594" width="42.42578125" style="83" customWidth="1"/>
    <col min="14595" max="14595" width="46.42578125" style="83" customWidth="1"/>
    <col min="14596" max="14596" width="10.140625" style="83" customWidth="1"/>
    <col min="14597" max="14597" width="8.85546875" style="83" customWidth="1"/>
    <col min="14598" max="14598" width="9.28515625" style="83" customWidth="1"/>
    <col min="14599" max="14603" width="16" style="83" customWidth="1"/>
    <col min="14604" max="14849" width="9.140625" style="83"/>
    <col min="14850" max="14850" width="42.42578125" style="83" customWidth="1"/>
    <col min="14851" max="14851" width="46.42578125" style="83" customWidth="1"/>
    <col min="14852" max="14852" width="10.140625" style="83" customWidth="1"/>
    <col min="14853" max="14853" width="8.85546875" style="83" customWidth="1"/>
    <col min="14854" max="14854" width="9.28515625" style="83" customWidth="1"/>
    <col min="14855" max="14859" width="16" style="83" customWidth="1"/>
    <col min="14860" max="15105" width="9.140625" style="83"/>
    <col min="15106" max="15106" width="42.42578125" style="83" customWidth="1"/>
    <col min="15107" max="15107" width="46.42578125" style="83" customWidth="1"/>
    <col min="15108" max="15108" width="10.140625" style="83" customWidth="1"/>
    <col min="15109" max="15109" width="8.85546875" style="83" customWidth="1"/>
    <col min="15110" max="15110" width="9.28515625" style="83" customWidth="1"/>
    <col min="15111" max="15115" width="16" style="83" customWidth="1"/>
    <col min="15116" max="15361" width="9.140625" style="83"/>
    <col min="15362" max="15362" width="42.42578125" style="83" customWidth="1"/>
    <col min="15363" max="15363" width="46.42578125" style="83" customWidth="1"/>
    <col min="15364" max="15364" width="10.140625" style="83" customWidth="1"/>
    <col min="15365" max="15365" width="8.85546875" style="83" customWidth="1"/>
    <col min="15366" max="15366" width="9.28515625" style="83" customWidth="1"/>
    <col min="15367" max="15371" width="16" style="83" customWidth="1"/>
    <col min="15372" max="15617" width="9.140625" style="83"/>
    <col min="15618" max="15618" width="42.42578125" style="83" customWidth="1"/>
    <col min="15619" max="15619" width="46.42578125" style="83" customWidth="1"/>
    <col min="15620" max="15620" width="10.140625" style="83" customWidth="1"/>
    <col min="15621" max="15621" width="8.85546875" style="83" customWidth="1"/>
    <col min="15622" max="15622" width="9.28515625" style="83" customWidth="1"/>
    <col min="15623" max="15627" width="16" style="83" customWidth="1"/>
    <col min="15628" max="15873" width="9.140625" style="83"/>
    <col min="15874" max="15874" width="42.42578125" style="83" customWidth="1"/>
    <col min="15875" max="15875" width="46.42578125" style="83" customWidth="1"/>
    <col min="15876" max="15876" width="10.140625" style="83" customWidth="1"/>
    <col min="15877" max="15877" width="8.85546875" style="83" customWidth="1"/>
    <col min="15878" max="15878" width="9.28515625" style="83" customWidth="1"/>
    <col min="15879" max="15883" width="16" style="83" customWidth="1"/>
    <col min="15884" max="16129" width="9.140625" style="83"/>
    <col min="16130" max="16130" width="42.42578125" style="83" customWidth="1"/>
    <col min="16131" max="16131" width="46.42578125" style="83" customWidth="1"/>
    <col min="16132" max="16132" width="10.140625" style="83" customWidth="1"/>
    <col min="16133" max="16133" width="8.85546875" style="83" customWidth="1"/>
    <col min="16134" max="16134" width="9.28515625" style="83" customWidth="1"/>
    <col min="16135" max="16139" width="16" style="83" customWidth="1"/>
    <col min="16140" max="16384" width="9.140625" style="83"/>
  </cols>
  <sheetData>
    <row r="1" spans="1:11" s="67" customFormat="1" ht="21.75" customHeight="1" x14ac:dyDescent="0.25">
      <c r="A1" s="525" t="str">
        <f>'Elenco P.I.'!B2</f>
        <v>Comune di Golfo Aranci</v>
      </c>
      <c r="B1" s="526"/>
      <c r="C1" s="526"/>
      <c r="D1" s="526"/>
      <c r="E1" s="526"/>
      <c r="F1" s="526"/>
      <c r="G1" s="526"/>
      <c r="H1" s="526"/>
      <c r="I1" s="526"/>
      <c r="J1" s="526"/>
      <c r="K1" s="527"/>
    </row>
    <row r="2" spans="1:11" s="67" customFormat="1" ht="19.5" customHeight="1" x14ac:dyDescent="0.25">
      <c r="A2" s="68" t="s">
        <v>0</v>
      </c>
      <c r="B2" s="69" t="str">
        <f>'Elenco P.I.'!B7</f>
        <v xml:space="preserve">Area:  </v>
      </c>
      <c r="C2" s="70"/>
      <c r="D2" s="70"/>
      <c r="E2" s="70"/>
      <c r="F2" s="70"/>
      <c r="G2" s="71" t="s">
        <v>224</v>
      </c>
      <c r="H2" s="71" t="s">
        <v>225</v>
      </c>
      <c r="I2" s="70"/>
      <c r="J2" s="71" t="s">
        <v>226</v>
      </c>
      <c r="K2" s="72"/>
    </row>
    <row r="3" spans="1:11" s="67" customFormat="1" ht="19.5" customHeight="1" x14ac:dyDescent="0.25">
      <c r="A3" s="68" t="s">
        <v>227</v>
      </c>
      <c r="B3" s="73"/>
      <c r="C3" s="70"/>
      <c r="D3" s="70"/>
      <c r="E3" s="70"/>
      <c r="F3" s="70"/>
      <c r="G3" s="74"/>
      <c r="H3" s="74"/>
      <c r="I3" s="70"/>
      <c r="J3" s="75">
        <v>2021</v>
      </c>
      <c r="K3" s="72"/>
    </row>
    <row r="4" spans="1:11" s="67" customFormat="1" ht="19.5" customHeight="1" x14ac:dyDescent="0.25">
      <c r="A4" s="68" t="s">
        <v>228</v>
      </c>
      <c r="B4" s="76"/>
      <c r="C4" s="70"/>
      <c r="D4" s="70"/>
      <c r="E4" s="70"/>
      <c r="F4" s="70"/>
      <c r="G4" s="70"/>
      <c r="H4" s="70"/>
      <c r="I4" s="70"/>
      <c r="J4" s="70"/>
      <c r="K4" s="72"/>
    </row>
    <row r="5" spans="1:11" ht="9.75" customHeight="1" x14ac:dyDescent="0.25">
      <c r="A5" s="77"/>
      <c r="B5" s="78"/>
      <c r="C5" s="79"/>
      <c r="D5" s="79"/>
      <c r="E5" s="79"/>
      <c r="F5" s="79"/>
      <c r="G5" s="79"/>
      <c r="H5" s="80"/>
      <c r="I5" s="81"/>
      <c r="J5" s="81"/>
      <c r="K5" s="82"/>
    </row>
    <row r="6" spans="1:11" ht="12.75" customHeight="1" x14ac:dyDescent="0.25">
      <c r="A6" s="528" t="s">
        <v>229</v>
      </c>
      <c r="B6" s="528"/>
      <c r="C6" s="528"/>
      <c r="D6" s="528"/>
      <c r="E6" s="528"/>
      <c r="F6" s="528"/>
      <c r="G6" s="530" t="s">
        <v>230</v>
      </c>
      <c r="H6" s="530"/>
      <c r="I6" s="530"/>
      <c r="J6" s="530"/>
      <c r="K6" s="530"/>
    </row>
    <row r="7" spans="1:11" ht="15.75" customHeight="1" x14ac:dyDescent="0.25">
      <c r="A7" s="529"/>
      <c r="B7" s="529"/>
      <c r="C7" s="529"/>
      <c r="D7" s="529"/>
      <c r="E7" s="529"/>
      <c r="F7" s="529"/>
      <c r="G7" s="373">
        <v>1</v>
      </c>
      <c r="H7" s="373">
        <v>2</v>
      </c>
      <c r="I7" s="373">
        <v>3</v>
      </c>
      <c r="J7" s="373">
        <v>4</v>
      </c>
      <c r="K7" s="373">
        <v>5</v>
      </c>
    </row>
    <row r="8" spans="1:11" ht="15.75" customHeight="1" x14ac:dyDescent="0.25">
      <c r="A8" s="529"/>
      <c r="B8" s="529"/>
      <c r="C8" s="529"/>
      <c r="D8" s="529"/>
      <c r="E8" s="529"/>
      <c r="F8" s="529"/>
      <c r="G8" s="84" t="s">
        <v>231</v>
      </c>
      <c r="H8" s="84" t="s">
        <v>232</v>
      </c>
      <c r="I8" s="85" t="s">
        <v>233</v>
      </c>
      <c r="J8" s="85" t="s">
        <v>234</v>
      </c>
      <c r="K8" s="85" t="s">
        <v>235</v>
      </c>
    </row>
    <row r="9" spans="1:11" ht="4.5" customHeight="1" x14ac:dyDescent="0.25">
      <c r="A9" s="531"/>
      <c r="B9" s="531"/>
      <c r="C9" s="531"/>
      <c r="D9" s="531"/>
      <c r="E9" s="531"/>
      <c r="F9" s="531"/>
      <c r="G9" s="531"/>
      <c r="H9" s="531"/>
      <c r="I9" s="531"/>
      <c r="J9" s="531"/>
      <c r="K9" s="531"/>
    </row>
    <row r="10" spans="1:11" ht="32.25" customHeight="1" x14ac:dyDescent="0.25">
      <c r="A10" s="86" t="s">
        <v>236</v>
      </c>
      <c r="B10" s="86" t="s">
        <v>237</v>
      </c>
      <c r="C10" s="87" t="s">
        <v>238</v>
      </c>
      <c r="D10" s="87" t="s">
        <v>523</v>
      </c>
      <c r="E10" s="87" t="s">
        <v>239</v>
      </c>
      <c r="F10" s="87" t="s">
        <v>240</v>
      </c>
      <c r="G10" s="87" t="s">
        <v>241</v>
      </c>
      <c r="H10" s="87" t="s">
        <v>57</v>
      </c>
      <c r="I10" s="87" t="s">
        <v>242</v>
      </c>
      <c r="J10" s="87" t="s">
        <v>243</v>
      </c>
      <c r="K10" s="87" t="s">
        <v>244</v>
      </c>
    </row>
    <row r="11" spans="1:11" ht="57.75" customHeight="1" x14ac:dyDescent="0.25">
      <c r="A11" s="88" t="str">
        <f>'Resp. 1'!B16</f>
        <v xml:space="preserve">Prevenzione della Corruzione e della Trasparenza –  Revisione struttura del PTPCT. </v>
      </c>
      <c r="B11" s="89"/>
      <c r="C11" s="90"/>
      <c r="D11" s="355">
        <f>(C11/C$21)*60</f>
        <v>0</v>
      </c>
      <c r="E11" s="91">
        <f t="shared" ref="E11:E20" si="0">F11/100</f>
        <v>0</v>
      </c>
      <c r="F11" s="92"/>
      <c r="G11" s="93" t="str">
        <f>IF(F11&lt;=20,"X","")</f>
        <v>X</v>
      </c>
      <c r="H11" s="93" t="str">
        <f>IF(AND(F11&gt;20,F11&lt;=50),"X","")</f>
        <v/>
      </c>
      <c r="I11" s="93" t="str">
        <f>IF(AND(F11&gt;50,F11&lt;=70),"X","")</f>
        <v/>
      </c>
      <c r="J11" s="93" t="str">
        <f>IF(AND(F11&gt;70,F11&lt;=90),"X","")</f>
        <v/>
      </c>
      <c r="K11" s="93" t="str">
        <f>IF(AND(F11&gt;90,F11&lt;=100),"X","")</f>
        <v/>
      </c>
    </row>
    <row r="12" spans="1:11" ht="105" customHeight="1" x14ac:dyDescent="0.25">
      <c r="A12" s="88"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2" s="95"/>
      <c r="C12" s="90"/>
      <c r="D12" s="355">
        <f t="shared" ref="D12:D20" si="1">(C12/C$21)*60</f>
        <v>0</v>
      </c>
      <c r="E12" s="91">
        <f t="shared" si="0"/>
        <v>0</v>
      </c>
      <c r="F12" s="92"/>
      <c r="G12" s="93" t="str">
        <f t="shared" ref="G12:G20" si="2">IF(F12&lt;=20,"X","")</f>
        <v>X</v>
      </c>
      <c r="H12" s="93" t="str">
        <f t="shared" ref="H12:H20" si="3">IF(AND(F12&gt;20,F12&lt;=50),"X","")</f>
        <v/>
      </c>
      <c r="I12" s="93" t="str">
        <f t="shared" ref="I12:I20" si="4">IF(AND(F12&gt;50,F12&lt;=70),"X","")</f>
        <v/>
      </c>
      <c r="J12" s="93" t="str">
        <f t="shared" ref="J12:J20" si="5">IF(AND(F12&gt;70,F12&lt;=90),"X","")</f>
        <v/>
      </c>
      <c r="K12" s="93" t="str">
        <f t="shared" ref="K12:K20" si="6">IF(AND(F12&gt;90,F12&lt;=100),"X","")</f>
        <v/>
      </c>
    </row>
    <row r="13" spans="1:11" ht="102.75" customHeight="1" x14ac:dyDescent="0.25">
      <c r="A13" s="88" t="str">
        <f>'Resp. 1'!B18</f>
        <v>Indicatori della condizione dell'Ente</v>
      </c>
      <c r="B13" s="95"/>
      <c r="C13" s="92"/>
      <c r="D13" s="355">
        <f t="shared" si="1"/>
        <v>0</v>
      </c>
      <c r="E13" s="91">
        <f t="shared" si="0"/>
        <v>0</v>
      </c>
      <c r="F13" s="92"/>
      <c r="G13" s="93" t="str">
        <f t="shared" si="2"/>
        <v>X</v>
      </c>
      <c r="H13" s="93" t="str">
        <f t="shared" si="3"/>
        <v/>
      </c>
      <c r="I13" s="93" t="str">
        <f t="shared" si="4"/>
        <v/>
      </c>
      <c r="J13" s="93" t="str">
        <f t="shared" si="5"/>
        <v/>
      </c>
      <c r="K13" s="93" t="str">
        <f t="shared" si="6"/>
        <v/>
      </c>
    </row>
    <row r="14" spans="1:11" ht="96.75" customHeight="1" x14ac:dyDescent="0.25">
      <c r="A14" s="88"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4" s="95"/>
      <c r="C14" s="92"/>
      <c r="D14" s="355">
        <f t="shared" si="1"/>
        <v>0</v>
      </c>
      <c r="E14" s="91">
        <f t="shared" si="0"/>
        <v>0</v>
      </c>
      <c r="F14" s="92"/>
      <c r="G14" s="93" t="str">
        <f t="shared" si="2"/>
        <v>X</v>
      </c>
      <c r="H14" s="93" t="str">
        <f t="shared" si="3"/>
        <v/>
      </c>
      <c r="I14" s="93" t="str">
        <f t="shared" si="4"/>
        <v/>
      </c>
      <c r="J14" s="93" t="str">
        <f t="shared" si="5"/>
        <v/>
      </c>
      <c r="K14" s="93" t="str">
        <f t="shared" si="6"/>
        <v/>
      </c>
    </row>
    <row r="15" spans="1:11" ht="57.75" customHeight="1" x14ac:dyDescent="0.25">
      <c r="A15" s="88">
        <f>'Resp. 1'!B20</f>
        <v>0</v>
      </c>
      <c r="B15" s="95"/>
      <c r="C15" s="92"/>
      <c r="D15" s="355">
        <f t="shared" si="1"/>
        <v>0</v>
      </c>
      <c r="E15" s="91">
        <f t="shared" si="0"/>
        <v>0</v>
      </c>
      <c r="F15" s="92"/>
      <c r="G15" s="93" t="str">
        <f t="shared" si="2"/>
        <v>X</v>
      </c>
      <c r="H15" s="93" t="str">
        <f t="shared" si="3"/>
        <v/>
      </c>
      <c r="I15" s="93" t="str">
        <f t="shared" si="4"/>
        <v/>
      </c>
      <c r="J15" s="93" t="str">
        <f t="shared" si="5"/>
        <v/>
      </c>
      <c r="K15" s="93" t="str">
        <f t="shared" si="6"/>
        <v/>
      </c>
    </row>
    <row r="16" spans="1:11" ht="57.75" customHeight="1" x14ac:dyDescent="0.25">
      <c r="A16" s="88">
        <f>'Resp. 1'!B21</f>
        <v>0</v>
      </c>
      <c r="B16" s="95"/>
      <c r="C16" s="92"/>
      <c r="D16" s="355">
        <f t="shared" si="1"/>
        <v>0</v>
      </c>
      <c r="E16" s="91">
        <f t="shared" si="0"/>
        <v>0</v>
      </c>
      <c r="F16" s="92"/>
      <c r="G16" s="93" t="str">
        <f t="shared" si="2"/>
        <v>X</v>
      </c>
      <c r="H16" s="93" t="str">
        <f t="shared" si="3"/>
        <v/>
      </c>
      <c r="I16" s="93" t="str">
        <f t="shared" si="4"/>
        <v/>
      </c>
      <c r="J16" s="93" t="str">
        <f t="shared" si="5"/>
        <v/>
      </c>
      <c r="K16" s="93" t="str">
        <f t="shared" si="6"/>
        <v/>
      </c>
    </row>
    <row r="17" spans="1:11" ht="57.75" customHeight="1" x14ac:dyDescent="0.25">
      <c r="A17" s="88">
        <f>'Resp. 1'!B22</f>
        <v>0</v>
      </c>
      <c r="B17" s="88"/>
      <c r="C17" s="92">
        <v>60</v>
      </c>
      <c r="D17" s="355">
        <f t="shared" si="1"/>
        <v>60</v>
      </c>
      <c r="E17" s="91">
        <f t="shared" si="0"/>
        <v>1</v>
      </c>
      <c r="F17" s="92">
        <v>100</v>
      </c>
      <c r="G17" s="93" t="str">
        <f t="shared" si="2"/>
        <v/>
      </c>
      <c r="H17" s="93" t="str">
        <f t="shared" si="3"/>
        <v/>
      </c>
      <c r="I17" s="93" t="str">
        <f t="shared" si="4"/>
        <v/>
      </c>
      <c r="J17" s="93" t="str">
        <f t="shared" si="5"/>
        <v/>
      </c>
      <c r="K17" s="93" t="str">
        <f t="shared" si="6"/>
        <v>X</v>
      </c>
    </row>
    <row r="18" spans="1:11" ht="26.25" customHeight="1" x14ac:dyDescent="0.25">
      <c r="A18" s="88">
        <f>'Resp. 1'!B23</f>
        <v>0</v>
      </c>
      <c r="B18" s="95"/>
      <c r="C18" s="92"/>
      <c r="D18" s="355">
        <f t="shared" si="1"/>
        <v>0</v>
      </c>
      <c r="E18" s="91">
        <f t="shared" si="0"/>
        <v>0</v>
      </c>
      <c r="F18" s="92"/>
      <c r="G18" s="93" t="str">
        <f t="shared" si="2"/>
        <v>X</v>
      </c>
      <c r="H18" s="93" t="str">
        <f t="shared" si="3"/>
        <v/>
      </c>
      <c r="I18" s="93" t="str">
        <f t="shared" si="4"/>
        <v/>
      </c>
      <c r="J18" s="93" t="str">
        <f t="shared" si="5"/>
        <v/>
      </c>
      <c r="K18" s="93" t="str">
        <f t="shared" si="6"/>
        <v/>
      </c>
    </row>
    <row r="19" spans="1:11" ht="26.25" customHeight="1" x14ac:dyDescent="0.25">
      <c r="A19" s="88">
        <f>'Resp. 1'!B24</f>
        <v>0</v>
      </c>
      <c r="B19" s="95"/>
      <c r="C19" s="92"/>
      <c r="D19" s="355">
        <f t="shared" si="1"/>
        <v>0</v>
      </c>
      <c r="E19" s="91">
        <f t="shared" si="0"/>
        <v>0</v>
      </c>
      <c r="F19" s="92"/>
      <c r="G19" s="93" t="str">
        <f t="shared" si="2"/>
        <v>X</v>
      </c>
      <c r="H19" s="93" t="str">
        <f t="shared" si="3"/>
        <v/>
      </c>
      <c r="I19" s="93" t="str">
        <f t="shared" si="4"/>
        <v/>
      </c>
      <c r="J19" s="93" t="str">
        <f t="shared" si="5"/>
        <v/>
      </c>
      <c r="K19" s="93" t="str">
        <f t="shared" si="6"/>
        <v/>
      </c>
    </row>
    <row r="20" spans="1:11" ht="26.25" customHeight="1" x14ac:dyDescent="0.25">
      <c r="A20" s="88">
        <f>'Resp. 1'!B25</f>
        <v>0</v>
      </c>
      <c r="B20" s="95"/>
      <c r="C20" s="92"/>
      <c r="D20" s="355">
        <f t="shared" si="1"/>
        <v>0</v>
      </c>
      <c r="E20" s="91">
        <f t="shared" si="0"/>
        <v>0</v>
      </c>
      <c r="F20" s="92"/>
      <c r="G20" s="93" t="str">
        <f t="shared" si="2"/>
        <v>X</v>
      </c>
      <c r="H20" s="93" t="str">
        <f t="shared" si="3"/>
        <v/>
      </c>
      <c r="I20" s="93" t="str">
        <f t="shared" si="4"/>
        <v/>
      </c>
      <c r="J20" s="93" t="str">
        <f t="shared" si="5"/>
        <v/>
      </c>
      <c r="K20" s="93" t="str">
        <f t="shared" si="6"/>
        <v/>
      </c>
    </row>
    <row r="21" spans="1:11" x14ac:dyDescent="0.25">
      <c r="A21" s="96" t="s">
        <v>245</v>
      </c>
      <c r="B21" s="97"/>
      <c r="C21" s="98">
        <f>SUM(C11:C20)</f>
        <v>60</v>
      </c>
      <c r="D21" s="98"/>
      <c r="E21" s="98"/>
      <c r="F21" s="99"/>
      <c r="G21" s="100"/>
      <c r="H21" s="101">
        <f>IF(H11="x",D11*E11)+IF(H12="x",D12*E12)+IF(H13="x",D13*E13)+IF(H14="x",D14*E14)+IF(H15="x",D15*E15)+IF(H16="x",D16*E16)+IF(H17="x",D17*E17)+IF(H18="x",D18*E18)+IF(H19="x",D19*E19)+IF(H20="x",D20*E20)</f>
        <v>0</v>
      </c>
      <c r="I21" s="101">
        <f>IF(I11="x",D11*E11)+IF(I12="x",D12*E12)+IF(I13="x",D13*E13)+IF(I14="x",D14*E14)+IF(I15="x",D15*E15)+IF(I16="x",D16*E16)+IF(I17="x",D17*E17)+IF(I18="x",D18*E18)+IF(I19="x",D19*E19)+IF(I20="x",D20*E20)</f>
        <v>0</v>
      </c>
      <c r="J21" s="101">
        <f>IF(J11="x",D11*E11)+IF(J12="x",D12*E12)+IF(J13="x",D13*E13)+IF(J14="x",D14*E14)+IF(J15="x",D15*E15)+IF(J16="x",D16*E16)+IF(J17="x",D17*E17)+IF(J18="x",D18*E18)+IF(J19="x",D19*E19)+IF(J20="x",D20*E20)</f>
        <v>0</v>
      </c>
      <c r="K21" s="101">
        <f>IF(K11="x",D11*E11)+IF(K12="x",D12*E12)+IF(K13="x",D13*E13)+IF(K14="x",D14*E14)+IF(K15="x",D15*E15)+IF(K16="x",D16*E16)+IF(K17="x",D17*E17)+IF(K18="x",D18*E18)+IF(K19="x",D19*E19)+IF(K19="x",D19*E19)</f>
        <v>60</v>
      </c>
    </row>
    <row r="22" spans="1:11" ht="3" customHeight="1" x14ac:dyDescent="0.25">
      <c r="A22" s="531"/>
      <c r="B22" s="532"/>
      <c r="C22" s="532"/>
      <c r="D22" s="374"/>
      <c r="E22" s="374"/>
      <c r="F22" s="531"/>
      <c r="G22" s="532"/>
      <c r="H22" s="532"/>
      <c r="I22" s="531"/>
      <c r="J22" s="532"/>
      <c r="K22" s="532"/>
    </row>
    <row r="23" spans="1:11" ht="42" customHeight="1" x14ac:dyDescent="0.25">
      <c r="A23" s="86" t="s">
        <v>246</v>
      </c>
      <c r="B23" s="86" t="s">
        <v>237</v>
      </c>
      <c r="C23" s="87" t="s">
        <v>238</v>
      </c>
      <c r="D23" s="87"/>
      <c r="E23" s="87" t="s">
        <v>239</v>
      </c>
      <c r="F23" s="87" t="s">
        <v>240</v>
      </c>
      <c r="G23" s="87" t="s">
        <v>241</v>
      </c>
      <c r="H23" s="87" t="s">
        <v>57</v>
      </c>
      <c r="I23" s="87" t="s">
        <v>242</v>
      </c>
      <c r="J23" s="87" t="s">
        <v>243</v>
      </c>
      <c r="K23" s="87" t="s">
        <v>244</v>
      </c>
    </row>
    <row r="24" spans="1:11" s="103" customFormat="1" ht="27" customHeight="1" x14ac:dyDescent="0.25">
      <c r="A24" s="95" t="str">
        <f>'Resp. 1'!B32</f>
        <v>monitoraggio contributi DPCM del 24.09.2020 liquidati per annualità 2020 e liquidazione annualità 2021</v>
      </c>
      <c r="B24" s="94"/>
      <c r="C24" s="102">
        <v>20</v>
      </c>
      <c r="D24" s="102">
        <f>(C24/C$56)*40</f>
        <v>20</v>
      </c>
      <c r="E24" s="91">
        <f>F24/100</f>
        <v>1</v>
      </c>
      <c r="F24" s="92">
        <v>100</v>
      </c>
      <c r="G24" s="93" t="str">
        <f t="shared" ref="G24:G50" si="7">IF(F24&lt;=20,"X","")</f>
        <v/>
      </c>
      <c r="H24" s="93" t="str">
        <f t="shared" ref="H24:H50" si="8">IF(AND(F24&gt;20,F24&lt;=50),"X","")</f>
        <v/>
      </c>
      <c r="I24" s="93" t="str">
        <f t="shared" ref="I24:I50" si="9">IF(AND(F24&gt;50,F24&lt;=70),"X","")</f>
        <v/>
      </c>
      <c r="J24" s="93" t="str">
        <f t="shared" ref="J24:J50" si="10">IF(AND(F24&gt;70,F24&lt;=90),"X","")</f>
        <v/>
      </c>
      <c r="K24" s="93" t="str">
        <f>IF(AND(F24&gt;90,F24&lt;=100),"X","")</f>
        <v>X</v>
      </c>
    </row>
    <row r="25" spans="1:11" s="103" customFormat="1" ht="27" customHeight="1" x14ac:dyDescent="0.25">
      <c r="A25" s="95" t="str">
        <f>'Resp. 1'!B33</f>
        <v>istruttoria domande risarcimento patrimonio edilizio a seguito eventi alluvionali del novembre 2021</v>
      </c>
      <c r="B25" s="95"/>
      <c r="C25" s="102"/>
      <c r="D25" s="102">
        <f t="shared" ref="D25:D55" si="11">(C25/C$56)*40</f>
        <v>0</v>
      </c>
      <c r="E25" s="91">
        <f t="shared" ref="E25:E31" si="12">F25/100</f>
        <v>0</v>
      </c>
      <c r="F25" s="92"/>
      <c r="G25" s="93" t="str">
        <f t="shared" si="7"/>
        <v>X</v>
      </c>
      <c r="H25" s="93" t="str">
        <f t="shared" si="8"/>
        <v/>
      </c>
      <c r="I25" s="93" t="str">
        <f t="shared" si="9"/>
        <v/>
      </c>
      <c r="J25" s="93" t="str">
        <f t="shared" si="10"/>
        <v/>
      </c>
      <c r="K25" s="93" t="str">
        <f t="shared" ref="K25:K47" si="13">IF(AND(F25&gt;90,F25&lt;=100),"X","")</f>
        <v/>
      </c>
    </row>
    <row r="26" spans="1:11" s="103" customFormat="1" ht="27" customHeight="1" x14ac:dyDescent="0.25">
      <c r="A26" s="95" t="str">
        <f>'Resp. 1'!B34</f>
        <v>Conferimento incarico trasformazione diritto superficie in diritto proprietà</v>
      </c>
      <c r="B26" s="95"/>
      <c r="C26" s="102"/>
      <c r="D26" s="102">
        <f t="shared" si="11"/>
        <v>0</v>
      </c>
      <c r="E26" s="91">
        <f t="shared" si="12"/>
        <v>0</v>
      </c>
      <c r="F26" s="92"/>
      <c r="G26" s="93" t="str">
        <f t="shared" si="7"/>
        <v>X</v>
      </c>
      <c r="H26" s="93" t="str">
        <f t="shared" si="8"/>
        <v/>
      </c>
      <c r="I26" s="93" t="str">
        <f t="shared" si="9"/>
        <v/>
      </c>
      <c r="J26" s="93" t="str">
        <f t="shared" si="10"/>
        <v/>
      </c>
      <c r="K26" s="93" t="str">
        <f t="shared" si="13"/>
        <v/>
      </c>
    </row>
    <row r="27" spans="1:11" s="103" customFormat="1" ht="27" customHeight="1" x14ac:dyDescent="0.25">
      <c r="A27" s="95" t="str">
        <f>'Resp. 1'!B35</f>
        <v>implementazione servizi con ufficio UTP</v>
      </c>
      <c r="B27" s="95"/>
      <c r="C27" s="102"/>
      <c r="D27" s="102">
        <f t="shared" si="11"/>
        <v>0</v>
      </c>
      <c r="E27" s="91">
        <f t="shared" si="12"/>
        <v>0</v>
      </c>
      <c r="F27" s="92"/>
      <c r="G27" s="93" t="str">
        <f t="shared" si="7"/>
        <v>X</v>
      </c>
      <c r="H27" s="93" t="str">
        <f t="shared" si="8"/>
        <v/>
      </c>
      <c r="I27" s="93" t="str">
        <f t="shared" si="9"/>
        <v/>
      </c>
      <c r="J27" s="93" t="str">
        <f t="shared" si="10"/>
        <v/>
      </c>
      <c r="K27" s="93" t="str">
        <f t="shared" si="13"/>
        <v/>
      </c>
    </row>
    <row r="28" spans="1:11" s="103" customFormat="1" ht="27" customHeight="1" x14ac:dyDescent="0.25">
      <c r="A28" s="95" t="str">
        <f>'Resp. 1'!B36</f>
        <v>Approvazione nuovo regolamento commercio mercato lunedì</v>
      </c>
      <c r="B28" s="95"/>
      <c r="C28" s="104"/>
      <c r="D28" s="102">
        <f t="shared" si="11"/>
        <v>0</v>
      </c>
      <c r="E28" s="91">
        <f t="shared" si="12"/>
        <v>0</v>
      </c>
      <c r="F28" s="92"/>
      <c r="G28" s="93" t="str">
        <f t="shared" si="7"/>
        <v>X</v>
      </c>
      <c r="H28" s="93" t="str">
        <f t="shared" si="8"/>
        <v/>
      </c>
      <c r="I28" s="93" t="str">
        <f t="shared" si="9"/>
        <v/>
      </c>
      <c r="J28" s="93" t="str">
        <f t="shared" si="10"/>
        <v/>
      </c>
      <c r="K28" s="93" t="str">
        <f t="shared" si="13"/>
        <v/>
      </c>
    </row>
    <row r="29" spans="1:11" s="103" customFormat="1" ht="27" customHeight="1" x14ac:dyDescent="0.25">
      <c r="A29" s="95" t="str">
        <f>'Resp. 1'!B37</f>
        <v>Ridistrubuzione servizi con nomina nuovo responsabile SUAPE</v>
      </c>
      <c r="B29" s="95"/>
      <c r="C29" s="104"/>
      <c r="D29" s="102">
        <f t="shared" si="11"/>
        <v>0</v>
      </c>
      <c r="E29" s="91">
        <f t="shared" si="12"/>
        <v>0</v>
      </c>
      <c r="F29" s="92"/>
      <c r="G29" s="93" t="str">
        <f t="shared" si="7"/>
        <v>X</v>
      </c>
      <c r="H29" s="93" t="str">
        <f t="shared" si="8"/>
        <v/>
      </c>
      <c r="I29" s="93" t="str">
        <f t="shared" si="9"/>
        <v/>
      </c>
      <c r="J29" s="93" t="str">
        <f t="shared" si="10"/>
        <v/>
      </c>
      <c r="K29" s="93" t="str">
        <f t="shared" si="13"/>
        <v/>
      </c>
    </row>
    <row r="30" spans="1:11" s="103" customFormat="1" ht="27" customHeight="1" x14ac:dyDescent="0.25">
      <c r="A30" s="95" t="str">
        <f>'Resp. 1'!B38</f>
        <v>Approvazione variante lottizzazione area PEEP</v>
      </c>
      <c r="B30" s="95"/>
      <c r="C30" s="104"/>
      <c r="D30" s="102">
        <f t="shared" si="11"/>
        <v>0</v>
      </c>
      <c r="E30" s="91">
        <f t="shared" si="12"/>
        <v>0</v>
      </c>
      <c r="F30" s="92"/>
      <c r="G30" s="93" t="str">
        <f t="shared" si="7"/>
        <v>X</v>
      </c>
      <c r="H30" s="93" t="str">
        <f t="shared" si="8"/>
        <v/>
      </c>
      <c r="I30" s="93" t="str">
        <f t="shared" si="9"/>
        <v/>
      </c>
      <c r="J30" s="93" t="str">
        <f t="shared" si="10"/>
        <v/>
      </c>
      <c r="K30" s="93" t="str">
        <f t="shared" si="13"/>
        <v/>
      </c>
    </row>
    <row r="31" spans="1:11" s="103" customFormat="1" ht="27" customHeight="1" x14ac:dyDescent="0.25">
      <c r="A31" s="95">
        <f>'Resp. 1'!B39</f>
        <v>0</v>
      </c>
      <c r="B31" s="95"/>
      <c r="C31" s="104"/>
      <c r="D31" s="102">
        <f t="shared" si="11"/>
        <v>0</v>
      </c>
      <c r="E31" s="91">
        <f t="shared" si="12"/>
        <v>0</v>
      </c>
      <c r="F31" s="92"/>
      <c r="G31" s="93" t="str">
        <f t="shared" si="7"/>
        <v>X</v>
      </c>
      <c r="H31" s="93" t="str">
        <f t="shared" si="8"/>
        <v/>
      </c>
      <c r="I31" s="93" t="str">
        <f t="shared" si="9"/>
        <v/>
      </c>
      <c r="J31" s="93" t="str">
        <f t="shared" si="10"/>
        <v/>
      </c>
      <c r="K31" s="93" t="str">
        <f t="shared" si="13"/>
        <v/>
      </c>
    </row>
    <row r="32" spans="1:11" s="103" customFormat="1" ht="27" customHeight="1" x14ac:dyDescent="0.25">
      <c r="A32" s="95">
        <f>'Resp. 1'!B40</f>
        <v>0</v>
      </c>
      <c r="B32" s="95"/>
      <c r="C32" s="104"/>
      <c r="D32" s="102">
        <f t="shared" si="11"/>
        <v>0</v>
      </c>
      <c r="E32" s="91"/>
      <c r="F32" s="92"/>
      <c r="G32" s="93" t="str">
        <f t="shared" si="7"/>
        <v>X</v>
      </c>
      <c r="H32" s="93" t="str">
        <f t="shared" si="8"/>
        <v/>
      </c>
      <c r="I32" s="93" t="str">
        <f t="shared" si="9"/>
        <v/>
      </c>
      <c r="J32" s="93" t="str">
        <f t="shared" si="10"/>
        <v/>
      </c>
      <c r="K32" s="93" t="str">
        <f t="shared" si="13"/>
        <v/>
      </c>
    </row>
    <row r="33" spans="1:11" s="103" customFormat="1" ht="27" customHeight="1" x14ac:dyDescent="0.25">
      <c r="A33" s="95">
        <f>'Resp. 1'!B41</f>
        <v>0</v>
      </c>
      <c r="B33" s="95"/>
      <c r="C33" s="104"/>
      <c r="D33" s="102">
        <f t="shared" si="11"/>
        <v>0</v>
      </c>
      <c r="E33" s="91"/>
      <c r="F33" s="92"/>
      <c r="G33" s="93" t="str">
        <f t="shared" si="7"/>
        <v>X</v>
      </c>
      <c r="H33" s="93" t="str">
        <f t="shared" si="8"/>
        <v/>
      </c>
      <c r="I33" s="93" t="str">
        <f t="shared" si="9"/>
        <v/>
      </c>
      <c r="J33" s="93" t="str">
        <f t="shared" si="10"/>
        <v/>
      </c>
      <c r="K33" s="93" t="str">
        <f t="shared" si="13"/>
        <v/>
      </c>
    </row>
    <row r="34" spans="1:11" s="103" customFormat="1" ht="27" customHeight="1" x14ac:dyDescent="0.25">
      <c r="A34" s="95">
        <f>'Resp. 1'!B42</f>
        <v>0</v>
      </c>
      <c r="B34" s="95"/>
      <c r="C34" s="104"/>
      <c r="D34" s="102">
        <f t="shared" si="11"/>
        <v>0</v>
      </c>
      <c r="E34" s="91"/>
      <c r="F34" s="92"/>
      <c r="G34" s="93" t="str">
        <f t="shared" si="7"/>
        <v>X</v>
      </c>
      <c r="H34" s="93" t="str">
        <f t="shared" si="8"/>
        <v/>
      </c>
      <c r="I34" s="93" t="str">
        <f t="shared" si="9"/>
        <v/>
      </c>
      <c r="J34" s="93" t="str">
        <f t="shared" si="10"/>
        <v/>
      </c>
      <c r="K34" s="93" t="str">
        <f t="shared" si="13"/>
        <v/>
      </c>
    </row>
    <row r="35" spans="1:11" s="103" customFormat="1" ht="27" customHeight="1" x14ac:dyDescent="0.25">
      <c r="A35" s="95">
        <f>'Resp. 1'!B43</f>
        <v>0</v>
      </c>
      <c r="B35" s="95"/>
      <c r="C35" s="104"/>
      <c r="D35" s="102">
        <f t="shared" si="11"/>
        <v>0</v>
      </c>
      <c r="E35" s="91"/>
      <c r="F35" s="92"/>
      <c r="G35" s="93" t="str">
        <f t="shared" si="7"/>
        <v>X</v>
      </c>
      <c r="H35" s="93" t="str">
        <f t="shared" si="8"/>
        <v/>
      </c>
      <c r="I35" s="93" t="str">
        <f t="shared" si="9"/>
        <v/>
      </c>
      <c r="J35" s="93" t="str">
        <f t="shared" si="10"/>
        <v/>
      </c>
      <c r="K35" s="93" t="str">
        <f t="shared" si="13"/>
        <v/>
      </c>
    </row>
    <row r="36" spans="1:11" s="103" customFormat="1" ht="27" customHeight="1" x14ac:dyDescent="0.25">
      <c r="A36" s="95">
        <f>'Resp. 1'!B44</f>
        <v>0</v>
      </c>
      <c r="B36" s="95"/>
      <c r="C36" s="104"/>
      <c r="D36" s="102">
        <f t="shared" si="11"/>
        <v>0</v>
      </c>
      <c r="E36" s="91"/>
      <c r="F36" s="92"/>
      <c r="G36" s="93" t="str">
        <f t="shared" si="7"/>
        <v>X</v>
      </c>
      <c r="H36" s="93" t="str">
        <f t="shared" si="8"/>
        <v/>
      </c>
      <c r="I36" s="93" t="str">
        <f t="shared" si="9"/>
        <v/>
      </c>
      <c r="J36" s="93" t="str">
        <f t="shared" si="10"/>
        <v/>
      </c>
      <c r="K36" s="93" t="str">
        <f t="shared" si="13"/>
        <v/>
      </c>
    </row>
    <row r="37" spans="1:11" s="103" customFormat="1" ht="27" customHeight="1" x14ac:dyDescent="0.25">
      <c r="A37" s="95">
        <f>'Resp. 1'!B45</f>
        <v>0</v>
      </c>
      <c r="B37" s="95"/>
      <c r="C37" s="104"/>
      <c r="D37" s="102">
        <f t="shared" si="11"/>
        <v>0</v>
      </c>
      <c r="E37" s="91"/>
      <c r="F37" s="92"/>
      <c r="G37" s="93" t="str">
        <f t="shared" si="7"/>
        <v>X</v>
      </c>
      <c r="H37" s="93" t="str">
        <f t="shared" si="8"/>
        <v/>
      </c>
      <c r="I37" s="93" t="str">
        <f t="shared" si="9"/>
        <v/>
      </c>
      <c r="J37" s="93" t="str">
        <f t="shared" si="10"/>
        <v/>
      </c>
      <c r="K37" s="93" t="str">
        <f t="shared" si="13"/>
        <v/>
      </c>
    </row>
    <row r="38" spans="1:11" s="103" customFormat="1" ht="27" customHeight="1" x14ac:dyDescent="0.25">
      <c r="A38" s="95">
        <f>'Resp. 1'!B46</f>
        <v>0</v>
      </c>
      <c r="B38" s="95"/>
      <c r="C38" s="104"/>
      <c r="D38" s="102">
        <f t="shared" si="11"/>
        <v>0</v>
      </c>
      <c r="E38" s="91"/>
      <c r="F38" s="92"/>
      <c r="G38" s="93" t="str">
        <f t="shared" si="7"/>
        <v>X</v>
      </c>
      <c r="H38" s="93" t="str">
        <f t="shared" si="8"/>
        <v/>
      </c>
      <c r="I38" s="93" t="str">
        <f t="shared" si="9"/>
        <v/>
      </c>
      <c r="J38" s="93" t="str">
        <f t="shared" si="10"/>
        <v/>
      </c>
      <c r="K38" s="93" t="str">
        <f t="shared" si="13"/>
        <v/>
      </c>
    </row>
    <row r="39" spans="1:11" s="103" customFormat="1" ht="27" customHeight="1" x14ac:dyDescent="0.25">
      <c r="A39" s="95">
        <f>'Resp. 1'!B47</f>
        <v>0</v>
      </c>
      <c r="B39" s="95"/>
      <c r="C39" s="104"/>
      <c r="D39" s="102">
        <f t="shared" si="11"/>
        <v>0</v>
      </c>
      <c r="E39" s="91"/>
      <c r="F39" s="92"/>
      <c r="G39" s="93" t="str">
        <f t="shared" si="7"/>
        <v>X</v>
      </c>
      <c r="H39" s="93" t="str">
        <f t="shared" si="8"/>
        <v/>
      </c>
      <c r="I39" s="93" t="str">
        <f t="shared" si="9"/>
        <v/>
      </c>
      <c r="J39" s="93" t="str">
        <f t="shared" si="10"/>
        <v/>
      </c>
      <c r="K39" s="93" t="str">
        <f t="shared" si="13"/>
        <v/>
      </c>
    </row>
    <row r="40" spans="1:11" s="103" customFormat="1" ht="27" customHeight="1" x14ac:dyDescent="0.25">
      <c r="A40" s="95">
        <f>'Resp. 1'!B48</f>
        <v>0</v>
      </c>
      <c r="B40" s="95"/>
      <c r="C40" s="104"/>
      <c r="D40" s="102">
        <f t="shared" si="11"/>
        <v>0</v>
      </c>
      <c r="E40" s="91"/>
      <c r="F40" s="92"/>
      <c r="G40" s="93" t="str">
        <f t="shared" si="7"/>
        <v>X</v>
      </c>
      <c r="H40" s="93" t="str">
        <f t="shared" si="8"/>
        <v/>
      </c>
      <c r="I40" s="93" t="str">
        <f t="shared" si="9"/>
        <v/>
      </c>
      <c r="J40" s="93" t="str">
        <f t="shared" si="10"/>
        <v/>
      </c>
      <c r="K40" s="93" t="str">
        <f t="shared" si="13"/>
        <v/>
      </c>
    </row>
    <row r="41" spans="1:11" s="103" customFormat="1" ht="27" customHeight="1" x14ac:dyDescent="0.25">
      <c r="A41" s="95">
        <f>'Resp. 1'!B49</f>
        <v>0</v>
      </c>
      <c r="B41" s="95"/>
      <c r="C41" s="104"/>
      <c r="D41" s="102">
        <f t="shared" si="11"/>
        <v>0</v>
      </c>
      <c r="E41" s="91"/>
      <c r="F41" s="92"/>
      <c r="G41" s="93" t="str">
        <f t="shared" si="7"/>
        <v>X</v>
      </c>
      <c r="H41" s="93" t="str">
        <f t="shared" si="8"/>
        <v/>
      </c>
      <c r="I41" s="93" t="str">
        <f t="shared" si="9"/>
        <v/>
      </c>
      <c r="J41" s="93" t="str">
        <f t="shared" si="10"/>
        <v/>
      </c>
      <c r="K41" s="93" t="str">
        <f t="shared" si="13"/>
        <v/>
      </c>
    </row>
    <row r="42" spans="1:11" s="103" customFormat="1" ht="27" customHeight="1" x14ac:dyDescent="0.25">
      <c r="A42" s="95">
        <f>'Resp. 1'!B50</f>
        <v>0</v>
      </c>
      <c r="B42" s="95"/>
      <c r="C42" s="104"/>
      <c r="D42" s="102">
        <f t="shared" si="11"/>
        <v>0</v>
      </c>
      <c r="E42" s="91"/>
      <c r="F42" s="92"/>
      <c r="G42" s="93" t="str">
        <f t="shared" si="7"/>
        <v>X</v>
      </c>
      <c r="H42" s="93" t="str">
        <f t="shared" si="8"/>
        <v/>
      </c>
      <c r="I42" s="93" t="str">
        <f t="shared" si="9"/>
        <v/>
      </c>
      <c r="J42" s="93" t="str">
        <f t="shared" si="10"/>
        <v/>
      </c>
      <c r="K42" s="93" t="str">
        <f t="shared" si="13"/>
        <v/>
      </c>
    </row>
    <row r="43" spans="1:11" s="103" customFormat="1" ht="27" customHeight="1" x14ac:dyDescent="0.25">
      <c r="A43" s="95">
        <f>'Resp. 1'!B51</f>
        <v>0</v>
      </c>
      <c r="B43" s="95"/>
      <c r="C43" s="104"/>
      <c r="D43" s="102">
        <f t="shared" si="11"/>
        <v>0</v>
      </c>
      <c r="E43" s="91"/>
      <c r="F43" s="92"/>
      <c r="G43" s="93" t="str">
        <f t="shared" si="7"/>
        <v>X</v>
      </c>
      <c r="H43" s="93" t="str">
        <f t="shared" si="8"/>
        <v/>
      </c>
      <c r="I43" s="93" t="str">
        <f t="shared" si="9"/>
        <v/>
      </c>
      <c r="J43" s="93" t="str">
        <f t="shared" si="10"/>
        <v/>
      </c>
      <c r="K43" s="93" t="str">
        <f t="shared" si="13"/>
        <v/>
      </c>
    </row>
    <row r="44" spans="1:11" s="103" customFormat="1" ht="27" customHeight="1" x14ac:dyDescent="0.25">
      <c r="A44" s="95">
        <f>'Resp. 1'!B52</f>
        <v>0</v>
      </c>
      <c r="B44" s="95"/>
      <c r="C44" s="104"/>
      <c r="D44" s="102">
        <f t="shared" si="11"/>
        <v>0</v>
      </c>
      <c r="E44" s="91"/>
      <c r="F44" s="92"/>
      <c r="G44" s="93" t="str">
        <f t="shared" si="7"/>
        <v>X</v>
      </c>
      <c r="H44" s="93" t="str">
        <f t="shared" si="8"/>
        <v/>
      </c>
      <c r="I44" s="93" t="str">
        <f t="shared" si="9"/>
        <v/>
      </c>
      <c r="J44" s="93" t="str">
        <f t="shared" si="10"/>
        <v/>
      </c>
      <c r="K44" s="93" t="str">
        <f t="shared" si="13"/>
        <v/>
      </c>
    </row>
    <row r="45" spans="1:11" s="103" customFormat="1" ht="27" customHeight="1" x14ac:dyDescent="0.25">
      <c r="A45" s="95">
        <f>'Resp. 1'!B53</f>
        <v>0</v>
      </c>
      <c r="B45" s="95"/>
      <c r="C45" s="104"/>
      <c r="D45" s="102">
        <f t="shared" si="11"/>
        <v>0</v>
      </c>
      <c r="E45" s="91"/>
      <c r="F45" s="92"/>
      <c r="G45" s="93" t="str">
        <f t="shared" si="7"/>
        <v>X</v>
      </c>
      <c r="H45" s="93" t="str">
        <f t="shared" si="8"/>
        <v/>
      </c>
      <c r="I45" s="93" t="str">
        <f t="shared" si="9"/>
        <v/>
      </c>
      <c r="J45" s="93" t="str">
        <f t="shared" si="10"/>
        <v/>
      </c>
      <c r="K45" s="93" t="str">
        <f t="shared" si="13"/>
        <v/>
      </c>
    </row>
    <row r="46" spans="1:11" s="103" customFormat="1" ht="27" customHeight="1" x14ac:dyDescent="0.25">
      <c r="A46" s="95">
        <f>'Resp. 1'!B54</f>
        <v>0</v>
      </c>
      <c r="B46" s="95"/>
      <c r="C46" s="104"/>
      <c r="D46" s="102">
        <f t="shared" si="11"/>
        <v>0</v>
      </c>
      <c r="E46" s="91"/>
      <c r="F46" s="92"/>
      <c r="G46" s="93" t="str">
        <f t="shared" si="7"/>
        <v>X</v>
      </c>
      <c r="H46" s="93" t="str">
        <f t="shared" si="8"/>
        <v/>
      </c>
      <c r="I46" s="93" t="str">
        <f t="shared" si="9"/>
        <v/>
      </c>
      <c r="J46" s="93" t="str">
        <f t="shared" si="10"/>
        <v/>
      </c>
      <c r="K46" s="93" t="str">
        <f t="shared" si="13"/>
        <v/>
      </c>
    </row>
    <row r="47" spans="1:11" s="103" customFormat="1" ht="27" customHeight="1" x14ac:dyDescent="0.25">
      <c r="A47" s="95">
        <f>'Resp. 1'!B55</f>
        <v>0</v>
      </c>
      <c r="B47" s="95"/>
      <c r="C47" s="104"/>
      <c r="D47" s="102">
        <f t="shared" si="11"/>
        <v>0</v>
      </c>
      <c r="E47" s="91"/>
      <c r="F47" s="92"/>
      <c r="G47" s="93" t="str">
        <f t="shared" si="7"/>
        <v>X</v>
      </c>
      <c r="H47" s="93" t="str">
        <f t="shared" si="8"/>
        <v/>
      </c>
      <c r="I47" s="93" t="str">
        <f t="shared" si="9"/>
        <v/>
      </c>
      <c r="J47" s="93" t="str">
        <f t="shared" si="10"/>
        <v/>
      </c>
      <c r="K47" s="93" t="str">
        <f t="shared" si="13"/>
        <v/>
      </c>
    </row>
    <row r="48" spans="1:11" ht="42" customHeight="1" x14ac:dyDescent="0.25">
      <c r="A48" s="373" t="s">
        <v>247</v>
      </c>
      <c r="B48" s="373" t="s">
        <v>248</v>
      </c>
      <c r="C48" s="87" t="s">
        <v>238</v>
      </c>
      <c r="D48" s="102" t="s">
        <v>523</v>
      </c>
      <c r="E48" s="87" t="s">
        <v>239</v>
      </c>
      <c r="F48" s="87" t="s">
        <v>240</v>
      </c>
      <c r="G48" s="105" t="s">
        <v>249</v>
      </c>
      <c r="H48" s="105" t="s">
        <v>250</v>
      </c>
      <c r="I48" s="105" t="s">
        <v>251</v>
      </c>
      <c r="J48" s="105" t="s">
        <v>252</v>
      </c>
      <c r="K48" s="105" t="s">
        <v>253</v>
      </c>
    </row>
    <row r="49" spans="1:12" s="103" customFormat="1" ht="49.5" customHeight="1" x14ac:dyDescent="0.25">
      <c r="A49" s="95" t="s">
        <v>316</v>
      </c>
      <c r="B49" s="95" t="s">
        <v>317</v>
      </c>
      <c r="C49" s="104">
        <v>20</v>
      </c>
      <c r="D49" s="102">
        <f t="shared" si="11"/>
        <v>20</v>
      </c>
      <c r="E49" s="91">
        <f>F49/100</f>
        <v>1</v>
      </c>
      <c r="F49" s="92">
        <v>100</v>
      </c>
      <c r="G49" s="93" t="str">
        <f t="shared" si="7"/>
        <v/>
      </c>
      <c r="H49" s="93" t="str">
        <f t="shared" si="8"/>
        <v/>
      </c>
      <c r="I49" s="93" t="str">
        <f t="shared" si="9"/>
        <v/>
      </c>
      <c r="J49" s="93" t="str">
        <f t="shared" si="10"/>
        <v/>
      </c>
      <c r="K49" s="93" t="str">
        <f t="shared" ref="K49:K55" si="14">IF(AND(F49&gt;90,F49&lt;=100),"X","")</f>
        <v>X</v>
      </c>
    </row>
    <row r="50" spans="1:12" s="103" customFormat="1" ht="18.75" customHeight="1" x14ac:dyDescent="0.25">
      <c r="A50" s="95"/>
      <c r="B50" s="95"/>
      <c r="C50" s="104"/>
      <c r="D50" s="102">
        <f t="shared" si="11"/>
        <v>0</v>
      </c>
      <c r="E50" s="91">
        <f t="shared" ref="E50:E55" si="15">F50/100</f>
        <v>0</v>
      </c>
      <c r="F50" s="92"/>
      <c r="G50" s="93" t="str">
        <f t="shared" si="7"/>
        <v>X</v>
      </c>
      <c r="H50" s="93" t="str">
        <f t="shared" si="8"/>
        <v/>
      </c>
      <c r="I50" s="93" t="str">
        <f t="shared" si="9"/>
        <v/>
      </c>
      <c r="J50" s="93" t="str">
        <f t="shared" si="10"/>
        <v/>
      </c>
      <c r="K50" s="93" t="str">
        <f t="shared" si="14"/>
        <v/>
      </c>
    </row>
    <row r="51" spans="1:12" s="103" customFormat="1" ht="18.75" customHeight="1" x14ac:dyDescent="0.25">
      <c r="A51" s="95"/>
      <c r="B51" s="95"/>
      <c r="C51" s="104"/>
      <c r="D51" s="102">
        <f t="shared" si="11"/>
        <v>0</v>
      </c>
      <c r="E51" s="91">
        <f t="shared" si="15"/>
        <v>0</v>
      </c>
      <c r="F51" s="92"/>
      <c r="G51" s="93" t="str">
        <f>IF(F51&lt;=20,"X","")</f>
        <v>X</v>
      </c>
      <c r="H51" s="93" t="str">
        <f>IF(AND(F51&gt;20,F51&lt;=50),"X","")</f>
        <v/>
      </c>
      <c r="I51" s="93" t="str">
        <f>IF(AND(F51&gt;50,F51&lt;=70),"X","")</f>
        <v/>
      </c>
      <c r="J51" s="93" t="str">
        <f>IF(AND(F51&gt;70,F51&lt;=90),"X","")</f>
        <v/>
      </c>
      <c r="K51" s="93" t="str">
        <f t="shared" si="14"/>
        <v/>
      </c>
    </row>
    <row r="52" spans="1:12" s="103" customFormat="1" ht="18.75" customHeight="1" x14ac:dyDescent="0.25">
      <c r="A52" s="95"/>
      <c r="B52" s="95"/>
      <c r="C52" s="104"/>
      <c r="D52" s="102">
        <f t="shared" si="11"/>
        <v>0</v>
      </c>
      <c r="E52" s="91">
        <f t="shared" si="15"/>
        <v>0</v>
      </c>
      <c r="F52" s="92"/>
      <c r="G52" s="93" t="str">
        <f>IF(F52&lt;=20,"X","")</f>
        <v>X</v>
      </c>
      <c r="H52" s="93" t="str">
        <f>IF(AND(F52&gt;20,F52&lt;=50),"X","")</f>
        <v/>
      </c>
      <c r="I52" s="93" t="str">
        <f>IF(AND(F52&gt;50,F52&lt;=70),"X","")</f>
        <v/>
      </c>
      <c r="J52" s="93" t="str">
        <f>IF(AND(F52&gt;70,F52&lt;=90),"X","")</f>
        <v/>
      </c>
      <c r="K52" s="93" t="str">
        <f t="shared" si="14"/>
        <v/>
      </c>
    </row>
    <row r="53" spans="1:12" s="103" customFormat="1" ht="18.75" customHeight="1" x14ac:dyDescent="0.25">
      <c r="A53" s="95"/>
      <c r="B53" s="95"/>
      <c r="C53" s="104"/>
      <c r="D53" s="102">
        <f t="shared" si="11"/>
        <v>0</v>
      </c>
      <c r="E53" s="91">
        <f t="shared" si="15"/>
        <v>0</v>
      </c>
      <c r="F53" s="92"/>
      <c r="G53" s="93" t="str">
        <f>IF(F53&lt;=20,"X","")</f>
        <v>X</v>
      </c>
      <c r="H53" s="93" t="str">
        <f>IF(AND(F53&gt;20,F53&lt;=50),"X","")</f>
        <v/>
      </c>
      <c r="I53" s="93" t="str">
        <f>IF(AND(F53&gt;50,F53&lt;=70),"X","")</f>
        <v/>
      </c>
      <c r="J53" s="93" t="str">
        <f>IF(AND(F53&gt;70,F53&lt;=90),"X","")</f>
        <v/>
      </c>
      <c r="K53" s="93" t="str">
        <f t="shared" si="14"/>
        <v/>
      </c>
    </row>
    <row r="54" spans="1:12" s="103" customFormat="1" ht="18.75" customHeight="1" x14ac:dyDescent="0.25">
      <c r="A54" s="95"/>
      <c r="B54" s="95"/>
      <c r="C54" s="104"/>
      <c r="D54" s="102">
        <f t="shared" si="11"/>
        <v>0</v>
      </c>
      <c r="E54" s="91">
        <f t="shared" si="15"/>
        <v>0</v>
      </c>
      <c r="F54" s="92"/>
      <c r="G54" s="93" t="str">
        <f>IF(F54&lt;=20,"X","")</f>
        <v>X</v>
      </c>
      <c r="H54" s="93" t="str">
        <f>IF(AND(F54&gt;20,F54&lt;=50),"X","")</f>
        <v/>
      </c>
      <c r="I54" s="93" t="str">
        <f>IF(AND(F54&gt;50,F54&lt;=70),"X","")</f>
        <v/>
      </c>
      <c r="J54" s="93" t="str">
        <f>IF(AND(F54&gt;70,F54&lt;=90),"X","")</f>
        <v/>
      </c>
      <c r="K54" s="93" t="str">
        <f t="shared" si="14"/>
        <v/>
      </c>
    </row>
    <row r="55" spans="1:12" s="103" customFormat="1" ht="18.75" customHeight="1" x14ac:dyDescent="0.25">
      <c r="A55" s="95"/>
      <c r="B55" s="95"/>
      <c r="C55" s="104"/>
      <c r="D55" s="102">
        <f t="shared" si="11"/>
        <v>0</v>
      </c>
      <c r="E55" s="91">
        <f t="shared" si="15"/>
        <v>0</v>
      </c>
      <c r="F55" s="92"/>
      <c r="G55" s="93" t="str">
        <f>IF(F55&lt;=20,"X","")</f>
        <v>X</v>
      </c>
      <c r="H55" s="93" t="str">
        <f>IF(AND(F55&gt;20,F55&lt;=50),"X","")</f>
        <v/>
      </c>
      <c r="I55" s="93" t="str">
        <f>IF(AND(F55&gt;50,F55&lt;=70),"X","")</f>
        <v/>
      </c>
      <c r="J55" s="93" t="str">
        <f>IF(AND(F55&gt;70,F55&lt;=90),"X","")</f>
        <v/>
      </c>
      <c r="K55" s="93" t="str">
        <f t="shared" si="14"/>
        <v/>
      </c>
    </row>
    <row r="56" spans="1:12" ht="25.5" x14ac:dyDescent="0.25">
      <c r="A56" s="96" t="s">
        <v>254</v>
      </c>
      <c r="B56" s="97" t="str">
        <f>IF(C56=40,"Pesatura Adeguata","Pesatura Inadeguata")</f>
        <v>Pesatura Adeguata</v>
      </c>
      <c r="C56" s="104">
        <f>SUM(C24:C51)</f>
        <v>40</v>
      </c>
      <c r="D56" s="104"/>
      <c r="E56" s="373"/>
      <c r="F56" s="99"/>
      <c r="G56" s="106"/>
      <c r="H56" s="107">
        <f>IF(H24="x",D24*E24)+IF(H25="x",D25*E25)+IF(H26="x",D26*E26)+IF(H27="x",D27*E27)+IF(H28="x",D28*E28)+IF(H29="x",D29*E29)+IF(H30="x",D30*E30)+IF(H31="x",D31*E31)+IF(H32="x",D32*E32)+IF(H33="x",D33*E33)+IF(H34="x",D34*E34)+IF(H35="x",D35*E35)+IF(H36="x",D36*E36)+IF(H37="x",D37*E37)+IF(H38="x",D38*E38)+IF(H39="x",D39*E39)+IF(H40="x",D40*E40)+IF(H41="x",D41*E41)+IF(H42="x",D42*E42)+IF(H43="x",D43*E43)+IF(H44="x",D44*E44)+IF(H45="x",D45*E45)+IF(H46="x",D46*E46)+IF(H47="x",D47*E47)+IF(H48="x",D48*E48)+IF(H49="x",D49*E49)+IF(H50="x",D50*E50)+IF(H51="x",D51*E51)+IF(H52="x",D52*E52)+IF(H53="x",D53*E53)+IF(H54="x",D54*E54)+IF(H55="x",D55*E55)</f>
        <v>0</v>
      </c>
      <c r="I56" s="107">
        <f>IF(I24="x",D24*E24)+IF(I25="x",D25*E25)+IF(I26="x",D26*E26)+IF(I27="x",D27*E27)+IF(I28="x",D28*E28)+IF(I29="x",D29*E29)+IF(I30="x",D30*E30)+IF(I31="x",D31*E31)+IF(I32="x",D32*E32)+IF(I33="x",D33*E33)+IF(I34="x",D34*E34)+IF(I35="x",D35*E35)+IF(I36="x",D36*E36)+IF(I37="x",D37*E37)+IF(I38="x",D38*E38)+IF(I39="x",D39*E39)+IF(I40="x",D40*E40)+IF(I41="x",D41*E41)+IF(I42="x",D42*E42)+IF(I43="x",D43*E43)+IF(I44="x",D44*E44)+IF(I45="x",D45*E45)+IF(I46="x",D46*E46)+IF(I47="x",D47*E47)+IF(I48="x",D48*E48)+IF(I49="x",D49*E49)+IF(I50="x",D50*E50)+IF(I51="x",D51*E51)+IF(I52="x",D52*E52)+IF(I53="x",D53*E53)+IF(I54="x",D54*E54)+IF(I55="x",D55*E55)</f>
        <v>0</v>
      </c>
      <c r="J56" s="107">
        <f>IF(J24="x",D24*E24)+IF(J25="x",D25*E25)+IF(J26="x",D26*E26)+IF(J27="x",D27*E27)+IF(J28="x",D28*E28)+IF(J29="x",D29*E29)+IF(J30="x",D30*E30)+IF(J31="x",D31*E31)+IF(J32="x",D32*E32)+IF(J33="x",D33*E33)+IF(J34="x",D34*E34)+IF(J35="x",D35*E35)+IF(J36="x",D36*E36)+IF(J37="x",D37*E37)+IF(J38="x",D38*E38)+IF(J39="x",D39*E39)+IF(J40="x",D40*E40)+IF(J41="x",D41*E41)+IF(J42="x",D42*E42)+IF(J43="x",D43*E43)+IF(J44="x",D44*E44)+IF(J45="x",D45*E45)+IF(J46="x",D46*E46)+IF(J47="x",D47*E47)+IF(J48="x",D48*E48)+IF(J49="x",D49*E49)+IF(J50="x",D50*E50)+IF(J51="x",D51*E51)+IF(J52="x",D52*E52)+IF(J53="x",D53*E53)+IF(J54="x",D54*E54)+IF(J55="x",D55*E55)</f>
        <v>0</v>
      </c>
      <c r="K56" s="107">
        <f>IF(K24="x",D24*E24)+IF(K25="x",D25*E25)+IF(K26="x",D26*E26)+IF(K27="x",D27*E27)+IF(K28="x",D28*E28)+IF(K29="x",D29*E29)+IF(K30="x",D30*E30)+IF(K31="x",D31*E31)+IF(K32="x",D32*E32)+IF(K33="x",D33*E33)+IF(K34="x",D34*E34)+IF(K35="x",D35*E35)+IF(K36="x",D36*E36)+IF(K37="x",D37*E37)+IF(K38="x",D38*E38)+IF(K39="x",D39*E39)+IF(K40="x",D40*E40)+IF(K41="x",D41*E41)+IF(K42="x",D42*E42)+IF(K43="x",D43*E43)+IF(K44="x",D44*E44)+IF(K45="x",D45*E45)+IF(K46="x",D46*E46)+IF(K47="x",D47*E47)+IF(K48="x",D48*E48)+IF(K49="x",D49*E49)+IF(K50="x",D50*E50)+IF(K51="x",D51*E51)+IF(K52="x",D52*E52)+IF(K53="x",D53*E53)+IF(K54="x",D54*E54)+IF(K55="x",D55*E55)</f>
        <v>40</v>
      </c>
    </row>
    <row r="57" spans="1:12" s="115" customFormat="1" ht="18" customHeight="1" x14ac:dyDescent="0.25">
      <c r="A57" s="108"/>
      <c r="B57" s="109"/>
      <c r="C57" s="110"/>
      <c r="D57" s="110"/>
      <c r="E57" s="110" t="s">
        <v>255</v>
      </c>
      <c r="F57" s="111"/>
      <c r="G57" s="112"/>
      <c r="H57" s="112"/>
      <c r="I57" s="112"/>
      <c r="J57" s="112"/>
      <c r="K57" s="113"/>
      <c r="L57" s="114"/>
    </row>
    <row r="58" spans="1:12" ht="16.5" customHeight="1" x14ac:dyDescent="0.25">
      <c r="A58" s="521" t="s">
        <v>256</v>
      </c>
      <c r="B58" s="522"/>
      <c r="C58" s="98">
        <f>SUM(H21:K21)</f>
        <v>60</v>
      </c>
      <c r="D58" s="354"/>
      <c r="E58" s="116">
        <f>C58/60</f>
        <v>1</v>
      </c>
      <c r="F58" s="117"/>
      <c r="G58" s="118"/>
      <c r="H58" s="118"/>
      <c r="I58" s="118"/>
      <c r="J58" s="118"/>
      <c r="K58" s="119"/>
      <c r="L58" s="120"/>
    </row>
    <row r="59" spans="1:12" ht="17.25" customHeight="1" x14ac:dyDescent="0.25">
      <c r="A59" s="121" t="s">
        <v>200</v>
      </c>
      <c r="B59" s="122"/>
      <c r="C59" s="123"/>
      <c r="D59" s="123"/>
      <c r="E59" s="123"/>
      <c r="F59" s="523" t="s">
        <v>257</v>
      </c>
      <c r="G59" s="523"/>
      <c r="H59" s="524"/>
      <c r="I59" s="124">
        <f>C58+C60</f>
        <v>100</v>
      </c>
      <c r="J59" s="123" t="s">
        <v>258</v>
      </c>
      <c r="K59" s="125"/>
      <c r="L59" s="120"/>
    </row>
    <row r="60" spans="1:12" ht="16.5" customHeight="1" x14ac:dyDescent="0.25">
      <c r="A60" s="521" t="s">
        <v>259</v>
      </c>
      <c r="B60" s="522"/>
      <c r="C60" s="98">
        <f>SUM(G56:K56)</f>
        <v>40</v>
      </c>
      <c r="D60" s="354"/>
      <c r="E60" s="116" t="s">
        <v>255</v>
      </c>
      <c r="F60" s="117"/>
      <c r="G60" s="118"/>
      <c r="H60" s="118"/>
      <c r="I60" s="118"/>
      <c r="J60" s="118"/>
      <c r="K60" s="119"/>
      <c r="L60" s="120"/>
    </row>
    <row r="61" spans="1:12" ht="26.25" customHeight="1" x14ac:dyDescent="0.25">
      <c r="A61" s="126"/>
      <c r="B61" s="127"/>
      <c r="C61" s="127"/>
      <c r="D61" s="127"/>
      <c r="E61" s="127"/>
      <c r="F61" s="128"/>
      <c r="G61" s="129"/>
      <c r="H61" s="129"/>
      <c r="I61" s="129"/>
      <c r="J61" s="129"/>
      <c r="K61" s="130"/>
      <c r="L61" s="120"/>
    </row>
  </sheetData>
  <mergeCells count="10">
    <mergeCell ref="A58:B58"/>
    <mergeCell ref="F59:H59"/>
    <mergeCell ref="A60:B60"/>
    <mergeCell ref="A1:K1"/>
    <mergeCell ref="A6:F8"/>
    <mergeCell ref="G6:K6"/>
    <mergeCell ref="A9:K9"/>
    <mergeCell ref="A22:C22"/>
    <mergeCell ref="F22:H22"/>
    <mergeCell ref="I22:K22"/>
  </mergeCells>
  <conditionalFormatting sqref="B21 B56:B57">
    <cfRule type="cellIs" dxfId="92" priority="31" stopIfTrue="1" operator="equal">
      <formula>"Pesatura Inadeguata"</formula>
    </cfRule>
  </conditionalFormatting>
  <conditionalFormatting sqref="G11">
    <cfRule type="cellIs" dxfId="91" priority="30" stopIfTrue="1" operator="equal">
      <formula>"x"</formula>
    </cfRule>
  </conditionalFormatting>
  <conditionalFormatting sqref="H11">
    <cfRule type="cellIs" dxfId="90" priority="27" stopIfTrue="1" operator="equal">
      <formula>"x"</formula>
    </cfRule>
    <cfRule type="cellIs" dxfId="89" priority="29" stopIfTrue="1" operator="equal">
      <formula>"x"</formula>
    </cfRule>
  </conditionalFormatting>
  <conditionalFormatting sqref="I11">
    <cfRule type="cellIs" dxfId="88" priority="28" stopIfTrue="1" operator="equal">
      <formula>"x"</formula>
    </cfRule>
  </conditionalFormatting>
  <conditionalFormatting sqref="J11">
    <cfRule type="cellIs" dxfId="87" priority="26" stopIfTrue="1" operator="equal">
      <formula>"x"</formula>
    </cfRule>
  </conditionalFormatting>
  <conditionalFormatting sqref="K11">
    <cfRule type="cellIs" dxfId="86" priority="25" stopIfTrue="1" operator="equal">
      <formula>"x"</formula>
    </cfRule>
  </conditionalFormatting>
  <conditionalFormatting sqref="G12">
    <cfRule type="cellIs" dxfId="85" priority="24" stopIfTrue="1" operator="equal">
      <formula>"x"</formula>
    </cfRule>
  </conditionalFormatting>
  <conditionalFormatting sqref="H12">
    <cfRule type="cellIs" dxfId="84" priority="21" stopIfTrue="1" operator="equal">
      <formula>"x"</formula>
    </cfRule>
    <cfRule type="cellIs" dxfId="83" priority="23" stopIfTrue="1" operator="equal">
      <formula>"x"</formula>
    </cfRule>
  </conditionalFormatting>
  <conditionalFormatting sqref="I12">
    <cfRule type="cellIs" dxfId="82" priority="22" stopIfTrue="1" operator="equal">
      <formula>"x"</formula>
    </cfRule>
  </conditionalFormatting>
  <conditionalFormatting sqref="J12">
    <cfRule type="cellIs" dxfId="81" priority="20" stopIfTrue="1" operator="equal">
      <formula>"x"</formula>
    </cfRule>
  </conditionalFormatting>
  <conditionalFormatting sqref="K12">
    <cfRule type="cellIs" dxfId="80" priority="19" stopIfTrue="1" operator="equal">
      <formula>"x"</formula>
    </cfRule>
  </conditionalFormatting>
  <conditionalFormatting sqref="G24:G47">
    <cfRule type="cellIs" dxfId="79" priority="18" stopIfTrue="1" operator="equal">
      <formula>"x"</formula>
    </cfRule>
  </conditionalFormatting>
  <conditionalFormatting sqref="H24:H47">
    <cfRule type="cellIs" dxfId="78" priority="15" stopIfTrue="1" operator="equal">
      <formula>"x"</formula>
    </cfRule>
    <cfRule type="cellIs" dxfId="77" priority="17" stopIfTrue="1" operator="equal">
      <formula>"x"</formula>
    </cfRule>
  </conditionalFormatting>
  <conditionalFormatting sqref="I24:I47">
    <cfRule type="cellIs" dxfId="76" priority="16" stopIfTrue="1" operator="equal">
      <formula>"x"</formula>
    </cfRule>
  </conditionalFormatting>
  <conditionalFormatting sqref="J24:J47">
    <cfRule type="cellIs" dxfId="75" priority="14" stopIfTrue="1" operator="equal">
      <formula>"x"</formula>
    </cfRule>
  </conditionalFormatting>
  <conditionalFormatting sqref="K24:K47">
    <cfRule type="cellIs" dxfId="74" priority="13" stopIfTrue="1" operator="equal">
      <formula>"x"</formula>
    </cfRule>
  </conditionalFormatting>
  <conditionalFormatting sqref="G49:G55">
    <cfRule type="cellIs" dxfId="73" priority="12" stopIfTrue="1" operator="equal">
      <formula>"x"</formula>
    </cfRule>
  </conditionalFormatting>
  <conditionalFormatting sqref="H49:H55">
    <cfRule type="cellIs" dxfId="72" priority="9" stopIfTrue="1" operator="equal">
      <formula>"x"</formula>
    </cfRule>
    <cfRule type="cellIs" dxfId="71" priority="11" stopIfTrue="1" operator="equal">
      <formula>"x"</formula>
    </cfRule>
  </conditionalFormatting>
  <conditionalFormatting sqref="I49:I55">
    <cfRule type="cellIs" dxfId="70" priority="10" stopIfTrue="1" operator="equal">
      <formula>"x"</formula>
    </cfRule>
  </conditionalFormatting>
  <conditionalFormatting sqref="J49:J55">
    <cfRule type="cellIs" dxfId="69" priority="8" stopIfTrue="1" operator="equal">
      <formula>"x"</formula>
    </cfRule>
  </conditionalFormatting>
  <conditionalFormatting sqref="K49:K55">
    <cfRule type="cellIs" dxfId="68" priority="7" stopIfTrue="1" operator="equal">
      <formula>"x"</formula>
    </cfRule>
  </conditionalFormatting>
  <conditionalFormatting sqref="G13:G20">
    <cfRule type="cellIs" dxfId="67" priority="6" stopIfTrue="1" operator="equal">
      <formula>"x"</formula>
    </cfRule>
  </conditionalFormatting>
  <conditionalFormatting sqref="H13:H20">
    <cfRule type="cellIs" dxfId="66" priority="3" stopIfTrue="1" operator="equal">
      <formula>"x"</formula>
    </cfRule>
    <cfRule type="cellIs" dxfId="65" priority="5" stopIfTrue="1" operator="equal">
      <formula>"x"</formula>
    </cfRule>
  </conditionalFormatting>
  <conditionalFormatting sqref="I13:I20">
    <cfRule type="cellIs" dxfId="64" priority="4" stopIfTrue="1" operator="equal">
      <formula>"x"</formula>
    </cfRule>
  </conditionalFormatting>
  <conditionalFormatting sqref="J13:J20">
    <cfRule type="cellIs" dxfId="63" priority="2" stopIfTrue="1" operator="equal">
      <formula>"x"</formula>
    </cfRule>
  </conditionalFormatting>
  <conditionalFormatting sqref="K13:K20">
    <cfRule type="cellIs" dxfId="62" priority="1" stopIfTrue="1" operator="equal">
      <formula>"x"</formula>
    </cfRule>
  </conditionalFormatting>
  <dataValidations count="2">
    <dataValidation type="list" allowBlank="1" showInputMessage="1" showErrorMessage="1" sqref="WVJ983088:WVJ983095 IX48:IX55 ST48:ST55 ACP48:ACP55 AML48:AML55 AWH48:AWH55 BGD48:BGD55 BPZ48:BPZ55 BZV48:BZV55 CJR48:CJR55 CTN48:CTN55 DDJ48:DDJ55 DNF48:DNF55 DXB48:DXB55 EGX48:EGX55 EQT48:EQT55 FAP48:FAP55 FKL48:FKL55 FUH48:FUH55 GED48:GED55 GNZ48:GNZ55 GXV48:GXV55 HHR48:HHR55 HRN48:HRN55 IBJ48:IBJ55 ILF48:ILF55 IVB48:IVB55 JEX48:JEX55 JOT48:JOT55 JYP48:JYP55 KIL48:KIL55 KSH48:KSH55 LCD48:LCD55 LLZ48:LLZ55 LVV48:LVV55 MFR48:MFR55 MPN48:MPN55 MZJ48:MZJ55 NJF48:NJF55 NTB48:NTB55 OCX48:OCX55 OMT48:OMT55 OWP48:OWP55 PGL48:PGL55 PQH48:PQH55 QAD48:QAD55 QJZ48:QJZ55 QTV48:QTV55 RDR48:RDR55 RNN48:RNN55 RXJ48:RXJ55 SHF48:SHF55 SRB48:SRB55 TAX48:TAX55 TKT48:TKT55 TUP48:TUP55 UEL48:UEL55 UOH48:UOH55 UYD48:UYD55 VHZ48:VHZ55 VRV48:VRV55 WBR48:WBR55 WLN48:WLN55 WVJ48:WVJ55 A65584:A65591 IX65584:IX65591 ST65584:ST65591 ACP65584:ACP65591 AML65584:AML65591 AWH65584:AWH65591 BGD65584:BGD65591 BPZ65584:BPZ65591 BZV65584:BZV65591 CJR65584:CJR65591 CTN65584:CTN65591 DDJ65584:DDJ65591 DNF65584:DNF65591 DXB65584:DXB65591 EGX65584:EGX65591 EQT65584:EQT65591 FAP65584:FAP65591 FKL65584:FKL65591 FUH65584:FUH65591 GED65584:GED65591 GNZ65584:GNZ65591 GXV65584:GXV65591 HHR65584:HHR65591 HRN65584:HRN65591 IBJ65584:IBJ65591 ILF65584:ILF65591 IVB65584:IVB65591 JEX65584:JEX65591 JOT65584:JOT65591 JYP65584:JYP65591 KIL65584:KIL65591 KSH65584:KSH65591 LCD65584:LCD65591 LLZ65584:LLZ65591 LVV65584:LVV65591 MFR65584:MFR65591 MPN65584:MPN65591 MZJ65584:MZJ65591 NJF65584:NJF65591 NTB65584:NTB65591 OCX65584:OCX65591 OMT65584:OMT65591 OWP65584:OWP65591 PGL65584:PGL65591 PQH65584:PQH65591 QAD65584:QAD65591 QJZ65584:QJZ65591 QTV65584:QTV65591 RDR65584:RDR65591 RNN65584:RNN65591 RXJ65584:RXJ65591 SHF65584:SHF65591 SRB65584:SRB65591 TAX65584:TAX65591 TKT65584:TKT65591 TUP65584:TUP65591 UEL65584:UEL65591 UOH65584:UOH65591 UYD65584:UYD65591 VHZ65584:VHZ65591 VRV65584:VRV65591 WBR65584:WBR65591 WLN65584:WLN65591 WVJ65584:WVJ65591 A131120:A131127 IX131120:IX131127 ST131120:ST131127 ACP131120:ACP131127 AML131120:AML131127 AWH131120:AWH131127 BGD131120:BGD131127 BPZ131120:BPZ131127 BZV131120:BZV131127 CJR131120:CJR131127 CTN131120:CTN131127 DDJ131120:DDJ131127 DNF131120:DNF131127 DXB131120:DXB131127 EGX131120:EGX131127 EQT131120:EQT131127 FAP131120:FAP131127 FKL131120:FKL131127 FUH131120:FUH131127 GED131120:GED131127 GNZ131120:GNZ131127 GXV131120:GXV131127 HHR131120:HHR131127 HRN131120:HRN131127 IBJ131120:IBJ131127 ILF131120:ILF131127 IVB131120:IVB131127 JEX131120:JEX131127 JOT131120:JOT131127 JYP131120:JYP131127 KIL131120:KIL131127 KSH131120:KSH131127 LCD131120:LCD131127 LLZ131120:LLZ131127 LVV131120:LVV131127 MFR131120:MFR131127 MPN131120:MPN131127 MZJ131120:MZJ131127 NJF131120:NJF131127 NTB131120:NTB131127 OCX131120:OCX131127 OMT131120:OMT131127 OWP131120:OWP131127 PGL131120:PGL131127 PQH131120:PQH131127 QAD131120:QAD131127 QJZ131120:QJZ131127 QTV131120:QTV131127 RDR131120:RDR131127 RNN131120:RNN131127 RXJ131120:RXJ131127 SHF131120:SHF131127 SRB131120:SRB131127 TAX131120:TAX131127 TKT131120:TKT131127 TUP131120:TUP131127 UEL131120:UEL131127 UOH131120:UOH131127 UYD131120:UYD131127 VHZ131120:VHZ131127 VRV131120:VRV131127 WBR131120:WBR131127 WLN131120:WLN131127 WVJ131120:WVJ131127 A196656:A196663 IX196656:IX196663 ST196656:ST196663 ACP196656:ACP196663 AML196656:AML196663 AWH196656:AWH196663 BGD196656:BGD196663 BPZ196656:BPZ196663 BZV196656:BZV196663 CJR196656:CJR196663 CTN196656:CTN196663 DDJ196656:DDJ196663 DNF196656:DNF196663 DXB196656:DXB196663 EGX196656:EGX196663 EQT196656:EQT196663 FAP196656:FAP196663 FKL196656:FKL196663 FUH196656:FUH196663 GED196656:GED196663 GNZ196656:GNZ196663 GXV196656:GXV196663 HHR196656:HHR196663 HRN196656:HRN196663 IBJ196656:IBJ196663 ILF196656:ILF196663 IVB196656:IVB196663 JEX196656:JEX196663 JOT196656:JOT196663 JYP196656:JYP196663 KIL196656:KIL196663 KSH196656:KSH196663 LCD196656:LCD196663 LLZ196656:LLZ196663 LVV196656:LVV196663 MFR196656:MFR196663 MPN196656:MPN196663 MZJ196656:MZJ196663 NJF196656:NJF196663 NTB196656:NTB196663 OCX196656:OCX196663 OMT196656:OMT196663 OWP196656:OWP196663 PGL196656:PGL196663 PQH196656:PQH196663 QAD196656:QAD196663 QJZ196656:QJZ196663 QTV196656:QTV196663 RDR196656:RDR196663 RNN196656:RNN196663 RXJ196656:RXJ196663 SHF196656:SHF196663 SRB196656:SRB196663 TAX196656:TAX196663 TKT196656:TKT196663 TUP196656:TUP196663 UEL196656:UEL196663 UOH196656:UOH196663 UYD196656:UYD196663 VHZ196656:VHZ196663 VRV196656:VRV196663 WBR196656:WBR196663 WLN196656:WLN196663 WVJ196656:WVJ196663 A262192:A262199 IX262192:IX262199 ST262192:ST262199 ACP262192:ACP262199 AML262192:AML262199 AWH262192:AWH262199 BGD262192:BGD262199 BPZ262192:BPZ262199 BZV262192:BZV262199 CJR262192:CJR262199 CTN262192:CTN262199 DDJ262192:DDJ262199 DNF262192:DNF262199 DXB262192:DXB262199 EGX262192:EGX262199 EQT262192:EQT262199 FAP262192:FAP262199 FKL262192:FKL262199 FUH262192:FUH262199 GED262192:GED262199 GNZ262192:GNZ262199 GXV262192:GXV262199 HHR262192:HHR262199 HRN262192:HRN262199 IBJ262192:IBJ262199 ILF262192:ILF262199 IVB262192:IVB262199 JEX262192:JEX262199 JOT262192:JOT262199 JYP262192:JYP262199 KIL262192:KIL262199 KSH262192:KSH262199 LCD262192:LCD262199 LLZ262192:LLZ262199 LVV262192:LVV262199 MFR262192:MFR262199 MPN262192:MPN262199 MZJ262192:MZJ262199 NJF262192:NJF262199 NTB262192:NTB262199 OCX262192:OCX262199 OMT262192:OMT262199 OWP262192:OWP262199 PGL262192:PGL262199 PQH262192:PQH262199 QAD262192:QAD262199 QJZ262192:QJZ262199 QTV262192:QTV262199 RDR262192:RDR262199 RNN262192:RNN262199 RXJ262192:RXJ262199 SHF262192:SHF262199 SRB262192:SRB262199 TAX262192:TAX262199 TKT262192:TKT262199 TUP262192:TUP262199 UEL262192:UEL262199 UOH262192:UOH262199 UYD262192:UYD262199 VHZ262192:VHZ262199 VRV262192:VRV262199 WBR262192:WBR262199 WLN262192:WLN262199 WVJ262192:WVJ262199 A327728:A327735 IX327728:IX327735 ST327728:ST327735 ACP327728:ACP327735 AML327728:AML327735 AWH327728:AWH327735 BGD327728:BGD327735 BPZ327728:BPZ327735 BZV327728:BZV327735 CJR327728:CJR327735 CTN327728:CTN327735 DDJ327728:DDJ327735 DNF327728:DNF327735 DXB327728:DXB327735 EGX327728:EGX327735 EQT327728:EQT327735 FAP327728:FAP327735 FKL327728:FKL327735 FUH327728:FUH327735 GED327728:GED327735 GNZ327728:GNZ327735 GXV327728:GXV327735 HHR327728:HHR327735 HRN327728:HRN327735 IBJ327728:IBJ327735 ILF327728:ILF327735 IVB327728:IVB327735 JEX327728:JEX327735 JOT327728:JOT327735 JYP327728:JYP327735 KIL327728:KIL327735 KSH327728:KSH327735 LCD327728:LCD327735 LLZ327728:LLZ327735 LVV327728:LVV327735 MFR327728:MFR327735 MPN327728:MPN327735 MZJ327728:MZJ327735 NJF327728:NJF327735 NTB327728:NTB327735 OCX327728:OCX327735 OMT327728:OMT327735 OWP327728:OWP327735 PGL327728:PGL327735 PQH327728:PQH327735 QAD327728:QAD327735 QJZ327728:QJZ327735 QTV327728:QTV327735 RDR327728:RDR327735 RNN327728:RNN327735 RXJ327728:RXJ327735 SHF327728:SHF327735 SRB327728:SRB327735 TAX327728:TAX327735 TKT327728:TKT327735 TUP327728:TUP327735 UEL327728:UEL327735 UOH327728:UOH327735 UYD327728:UYD327735 VHZ327728:VHZ327735 VRV327728:VRV327735 WBR327728:WBR327735 WLN327728:WLN327735 WVJ327728:WVJ327735 A393264:A393271 IX393264:IX393271 ST393264:ST393271 ACP393264:ACP393271 AML393264:AML393271 AWH393264:AWH393271 BGD393264:BGD393271 BPZ393264:BPZ393271 BZV393264:BZV393271 CJR393264:CJR393271 CTN393264:CTN393271 DDJ393264:DDJ393271 DNF393264:DNF393271 DXB393264:DXB393271 EGX393264:EGX393271 EQT393264:EQT393271 FAP393264:FAP393271 FKL393264:FKL393271 FUH393264:FUH393271 GED393264:GED393271 GNZ393264:GNZ393271 GXV393264:GXV393271 HHR393264:HHR393271 HRN393264:HRN393271 IBJ393264:IBJ393271 ILF393264:ILF393271 IVB393264:IVB393271 JEX393264:JEX393271 JOT393264:JOT393271 JYP393264:JYP393271 KIL393264:KIL393271 KSH393264:KSH393271 LCD393264:LCD393271 LLZ393264:LLZ393271 LVV393264:LVV393271 MFR393264:MFR393271 MPN393264:MPN393271 MZJ393264:MZJ393271 NJF393264:NJF393271 NTB393264:NTB393271 OCX393264:OCX393271 OMT393264:OMT393271 OWP393264:OWP393271 PGL393264:PGL393271 PQH393264:PQH393271 QAD393264:QAD393271 QJZ393264:QJZ393271 QTV393264:QTV393271 RDR393264:RDR393271 RNN393264:RNN393271 RXJ393264:RXJ393271 SHF393264:SHF393271 SRB393264:SRB393271 TAX393264:TAX393271 TKT393264:TKT393271 TUP393264:TUP393271 UEL393264:UEL393271 UOH393264:UOH393271 UYD393264:UYD393271 VHZ393264:VHZ393271 VRV393264:VRV393271 WBR393264:WBR393271 WLN393264:WLN393271 WVJ393264:WVJ393271 A458800:A458807 IX458800:IX458807 ST458800:ST458807 ACP458800:ACP458807 AML458800:AML458807 AWH458800:AWH458807 BGD458800:BGD458807 BPZ458800:BPZ458807 BZV458800:BZV458807 CJR458800:CJR458807 CTN458800:CTN458807 DDJ458800:DDJ458807 DNF458800:DNF458807 DXB458800:DXB458807 EGX458800:EGX458807 EQT458800:EQT458807 FAP458800:FAP458807 FKL458800:FKL458807 FUH458800:FUH458807 GED458800:GED458807 GNZ458800:GNZ458807 GXV458800:GXV458807 HHR458800:HHR458807 HRN458800:HRN458807 IBJ458800:IBJ458807 ILF458800:ILF458807 IVB458800:IVB458807 JEX458800:JEX458807 JOT458800:JOT458807 JYP458800:JYP458807 KIL458800:KIL458807 KSH458800:KSH458807 LCD458800:LCD458807 LLZ458800:LLZ458807 LVV458800:LVV458807 MFR458800:MFR458807 MPN458800:MPN458807 MZJ458800:MZJ458807 NJF458800:NJF458807 NTB458800:NTB458807 OCX458800:OCX458807 OMT458800:OMT458807 OWP458800:OWP458807 PGL458800:PGL458807 PQH458800:PQH458807 QAD458800:QAD458807 QJZ458800:QJZ458807 QTV458800:QTV458807 RDR458800:RDR458807 RNN458800:RNN458807 RXJ458800:RXJ458807 SHF458800:SHF458807 SRB458800:SRB458807 TAX458800:TAX458807 TKT458800:TKT458807 TUP458800:TUP458807 UEL458800:UEL458807 UOH458800:UOH458807 UYD458800:UYD458807 VHZ458800:VHZ458807 VRV458800:VRV458807 WBR458800:WBR458807 WLN458800:WLN458807 WVJ458800:WVJ458807 A524336:A524343 IX524336:IX524343 ST524336:ST524343 ACP524336:ACP524343 AML524336:AML524343 AWH524336:AWH524343 BGD524336:BGD524343 BPZ524336:BPZ524343 BZV524336:BZV524343 CJR524336:CJR524343 CTN524336:CTN524343 DDJ524336:DDJ524343 DNF524336:DNF524343 DXB524336:DXB524343 EGX524336:EGX524343 EQT524336:EQT524343 FAP524336:FAP524343 FKL524336:FKL524343 FUH524336:FUH524343 GED524336:GED524343 GNZ524336:GNZ524343 GXV524336:GXV524343 HHR524336:HHR524343 HRN524336:HRN524343 IBJ524336:IBJ524343 ILF524336:ILF524343 IVB524336:IVB524343 JEX524336:JEX524343 JOT524336:JOT524343 JYP524336:JYP524343 KIL524336:KIL524343 KSH524336:KSH524343 LCD524336:LCD524343 LLZ524336:LLZ524343 LVV524336:LVV524343 MFR524336:MFR524343 MPN524336:MPN524343 MZJ524336:MZJ524343 NJF524336:NJF524343 NTB524336:NTB524343 OCX524336:OCX524343 OMT524336:OMT524343 OWP524336:OWP524343 PGL524336:PGL524343 PQH524336:PQH524343 QAD524336:QAD524343 QJZ524336:QJZ524343 QTV524336:QTV524343 RDR524336:RDR524343 RNN524336:RNN524343 RXJ524336:RXJ524343 SHF524336:SHF524343 SRB524336:SRB524343 TAX524336:TAX524343 TKT524336:TKT524343 TUP524336:TUP524343 UEL524336:UEL524343 UOH524336:UOH524343 UYD524336:UYD524343 VHZ524336:VHZ524343 VRV524336:VRV524343 WBR524336:WBR524343 WLN524336:WLN524343 WVJ524336:WVJ524343 A589872:A589879 IX589872:IX589879 ST589872:ST589879 ACP589872:ACP589879 AML589872:AML589879 AWH589872:AWH589879 BGD589872:BGD589879 BPZ589872:BPZ589879 BZV589872:BZV589879 CJR589872:CJR589879 CTN589872:CTN589879 DDJ589872:DDJ589879 DNF589872:DNF589879 DXB589872:DXB589879 EGX589872:EGX589879 EQT589872:EQT589879 FAP589872:FAP589879 FKL589872:FKL589879 FUH589872:FUH589879 GED589872:GED589879 GNZ589872:GNZ589879 GXV589872:GXV589879 HHR589872:HHR589879 HRN589872:HRN589879 IBJ589872:IBJ589879 ILF589872:ILF589879 IVB589872:IVB589879 JEX589872:JEX589879 JOT589872:JOT589879 JYP589872:JYP589879 KIL589872:KIL589879 KSH589872:KSH589879 LCD589872:LCD589879 LLZ589872:LLZ589879 LVV589872:LVV589879 MFR589872:MFR589879 MPN589872:MPN589879 MZJ589872:MZJ589879 NJF589872:NJF589879 NTB589872:NTB589879 OCX589872:OCX589879 OMT589872:OMT589879 OWP589872:OWP589879 PGL589872:PGL589879 PQH589872:PQH589879 QAD589872:QAD589879 QJZ589872:QJZ589879 QTV589872:QTV589879 RDR589872:RDR589879 RNN589872:RNN589879 RXJ589872:RXJ589879 SHF589872:SHF589879 SRB589872:SRB589879 TAX589872:TAX589879 TKT589872:TKT589879 TUP589872:TUP589879 UEL589872:UEL589879 UOH589872:UOH589879 UYD589872:UYD589879 VHZ589872:VHZ589879 VRV589872:VRV589879 WBR589872:WBR589879 WLN589872:WLN589879 WVJ589872:WVJ589879 A655408:A655415 IX655408:IX655415 ST655408:ST655415 ACP655408:ACP655415 AML655408:AML655415 AWH655408:AWH655415 BGD655408:BGD655415 BPZ655408:BPZ655415 BZV655408:BZV655415 CJR655408:CJR655415 CTN655408:CTN655415 DDJ655408:DDJ655415 DNF655408:DNF655415 DXB655408:DXB655415 EGX655408:EGX655415 EQT655408:EQT655415 FAP655408:FAP655415 FKL655408:FKL655415 FUH655408:FUH655415 GED655408:GED655415 GNZ655408:GNZ655415 GXV655408:GXV655415 HHR655408:HHR655415 HRN655408:HRN655415 IBJ655408:IBJ655415 ILF655408:ILF655415 IVB655408:IVB655415 JEX655408:JEX655415 JOT655408:JOT655415 JYP655408:JYP655415 KIL655408:KIL655415 KSH655408:KSH655415 LCD655408:LCD655415 LLZ655408:LLZ655415 LVV655408:LVV655415 MFR655408:MFR655415 MPN655408:MPN655415 MZJ655408:MZJ655415 NJF655408:NJF655415 NTB655408:NTB655415 OCX655408:OCX655415 OMT655408:OMT655415 OWP655408:OWP655415 PGL655408:PGL655415 PQH655408:PQH655415 QAD655408:QAD655415 QJZ655408:QJZ655415 QTV655408:QTV655415 RDR655408:RDR655415 RNN655408:RNN655415 RXJ655408:RXJ655415 SHF655408:SHF655415 SRB655408:SRB655415 TAX655408:TAX655415 TKT655408:TKT655415 TUP655408:TUP655415 UEL655408:UEL655415 UOH655408:UOH655415 UYD655408:UYD655415 VHZ655408:VHZ655415 VRV655408:VRV655415 WBR655408:WBR655415 WLN655408:WLN655415 WVJ655408:WVJ655415 A720944:A720951 IX720944:IX720951 ST720944:ST720951 ACP720944:ACP720951 AML720944:AML720951 AWH720944:AWH720951 BGD720944:BGD720951 BPZ720944:BPZ720951 BZV720944:BZV720951 CJR720944:CJR720951 CTN720944:CTN720951 DDJ720944:DDJ720951 DNF720944:DNF720951 DXB720944:DXB720951 EGX720944:EGX720951 EQT720944:EQT720951 FAP720944:FAP720951 FKL720944:FKL720951 FUH720944:FUH720951 GED720944:GED720951 GNZ720944:GNZ720951 GXV720944:GXV720951 HHR720944:HHR720951 HRN720944:HRN720951 IBJ720944:IBJ720951 ILF720944:ILF720951 IVB720944:IVB720951 JEX720944:JEX720951 JOT720944:JOT720951 JYP720944:JYP720951 KIL720944:KIL720951 KSH720944:KSH720951 LCD720944:LCD720951 LLZ720944:LLZ720951 LVV720944:LVV720951 MFR720944:MFR720951 MPN720944:MPN720951 MZJ720944:MZJ720951 NJF720944:NJF720951 NTB720944:NTB720951 OCX720944:OCX720951 OMT720944:OMT720951 OWP720944:OWP720951 PGL720944:PGL720951 PQH720944:PQH720951 QAD720944:QAD720951 QJZ720944:QJZ720951 QTV720944:QTV720951 RDR720944:RDR720951 RNN720944:RNN720951 RXJ720944:RXJ720951 SHF720944:SHF720951 SRB720944:SRB720951 TAX720944:TAX720951 TKT720944:TKT720951 TUP720944:TUP720951 UEL720944:UEL720951 UOH720944:UOH720951 UYD720944:UYD720951 VHZ720944:VHZ720951 VRV720944:VRV720951 WBR720944:WBR720951 WLN720944:WLN720951 WVJ720944:WVJ720951 A786480:A786487 IX786480:IX786487 ST786480:ST786487 ACP786480:ACP786487 AML786480:AML786487 AWH786480:AWH786487 BGD786480:BGD786487 BPZ786480:BPZ786487 BZV786480:BZV786487 CJR786480:CJR786487 CTN786480:CTN786487 DDJ786480:DDJ786487 DNF786480:DNF786487 DXB786480:DXB786487 EGX786480:EGX786487 EQT786480:EQT786487 FAP786480:FAP786487 FKL786480:FKL786487 FUH786480:FUH786487 GED786480:GED786487 GNZ786480:GNZ786487 GXV786480:GXV786487 HHR786480:HHR786487 HRN786480:HRN786487 IBJ786480:IBJ786487 ILF786480:ILF786487 IVB786480:IVB786487 JEX786480:JEX786487 JOT786480:JOT786487 JYP786480:JYP786487 KIL786480:KIL786487 KSH786480:KSH786487 LCD786480:LCD786487 LLZ786480:LLZ786487 LVV786480:LVV786487 MFR786480:MFR786487 MPN786480:MPN786487 MZJ786480:MZJ786487 NJF786480:NJF786487 NTB786480:NTB786487 OCX786480:OCX786487 OMT786480:OMT786487 OWP786480:OWP786487 PGL786480:PGL786487 PQH786480:PQH786487 QAD786480:QAD786487 QJZ786480:QJZ786487 QTV786480:QTV786487 RDR786480:RDR786487 RNN786480:RNN786487 RXJ786480:RXJ786487 SHF786480:SHF786487 SRB786480:SRB786487 TAX786480:TAX786487 TKT786480:TKT786487 TUP786480:TUP786487 UEL786480:UEL786487 UOH786480:UOH786487 UYD786480:UYD786487 VHZ786480:VHZ786487 VRV786480:VRV786487 WBR786480:WBR786487 WLN786480:WLN786487 WVJ786480:WVJ786487 A852016:A852023 IX852016:IX852023 ST852016:ST852023 ACP852016:ACP852023 AML852016:AML852023 AWH852016:AWH852023 BGD852016:BGD852023 BPZ852016:BPZ852023 BZV852016:BZV852023 CJR852016:CJR852023 CTN852016:CTN852023 DDJ852016:DDJ852023 DNF852016:DNF852023 DXB852016:DXB852023 EGX852016:EGX852023 EQT852016:EQT852023 FAP852016:FAP852023 FKL852016:FKL852023 FUH852016:FUH852023 GED852016:GED852023 GNZ852016:GNZ852023 GXV852016:GXV852023 HHR852016:HHR852023 HRN852016:HRN852023 IBJ852016:IBJ852023 ILF852016:ILF852023 IVB852016:IVB852023 JEX852016:JEX852023 JOT852016:JOT852023 JYP852016:JYP852023 KIL852016:KIL852023 KSH852016:KSH852023 LCD852016:LCD852023 LLZ852016:LLZ852023 LVV852016:LVV852023 MFR852016:MFR852023 MPN852016:MPN852023 MZJ852016:MZJ852023 NJF852016:NJF852023 NTB852016:NTB852023 OCX852016:OCX852023 OMT852016:OMT852023 OWP852016:OWP852023 PGL852016:PGL852023 PQH852016:PQH852023 QAD852016:QAD852023 QJZ852016:QJZ852023 QTV852016:QTV852023 RDR852016:RDR852023 RNN852016:RNN852023 RXJ852016:RXJ852023 SHF852016:SHF852023 SRB852016:SRB852023 TAX852016:TAX852023 TKT852016:TKT852023 TUP852016:TUP852023 UEL852016:UEL852023 UOH852016:UOH852023 UYD852016:UYD852023 VHZ852016:VHZ852023 VRV852016:VRV852023 WBR852016:WBR852023 WLN852016:WLN852023 WVJ852016:WVJ852023 A917552:A917559 IX917552:IX917559 ST917552:ST917559 ACP917552:ACP917559 AML917552:AML917559 AWH917552:AWH917559 BGD917552:BGD917559 BPZ917552:BPZ917559 BZV917552:BZV917559 CJR917552:CJR917559 CTN917552:CTN917559 DDJ917552:DDJ917559 DNF917552:DNF917559 DXB917552:DXB917559 EGX917552:EGX917559 EQT917552:EQT917559 FAP917552:FAP917559 FKL917552:FKL917559 FUH917552:FUH917559 GED917552:GED917559 GNZ917552:GNZ917559 GXV917552:GXV917559 HHR917552:HHR917559 HRN917552:HRN917559 IBJ917552:IBJ917559 ILF917552:ILF917559 IVB917552:IVB917559 JEX917552:JEX917559 JOT917552:JOT917559 JYP917552:JYP917559 KIL917552:KIL917559 KSH917552:KSH917559 LCD917552:LCD917559 LLZ917552:LLZ917559 LVV917552:LVV917559 MFR917552:MFR917559 MPN917552:MPN917559 MZJ917552:MZJ917559 NJF917552:NJF917559 NTB917552:NTB917559 OCX917552:OCX917559 OMT917552:OMT917559 OWP917552:OWP917559 PGL917552:PGL917559 PQH917552:PQH917559 QAD917552:QAD917559 QJZ917552:QJZ917559 QTV917552:QTV917559 RDR917552:RDR917559 RNN917552:RNN917559 RXJ917552:RXJ917559 SHF917552:SHF917559 SRB917552:SRB917559 TAX917552:TAX917559 TKT917552:TKT917559 TUP917552:TUP917559 UEL917552:UEL917559 UOH917552:UOH917559 UYD917552:UYD917559 VHZ917552:VHZ917559 VRV917552:VRV917559 WBR917552:WBR917559 WLN917552:WLN917559 WVJ917552:WVJ917559 A983088:A983095 IX983088:IX983095 ST983088:ST983095 ACP983088:ACP983095 AML983088:AML983095 AWH983088:AWH983095 BGD983088:BGD983095 BPZ983088:BPZ983095 BZV983088:BZV983095 CJR983088:CJR983095 CTN983088:CTN983095 DDJ983088:DDJ983095 DNF983088:DNF983095 DXB983088:DXB983095 EGX983088:EGX983095 EQT983088:EQT983095 FAP983088:FAP983095 FKL983088:FKL983095 FUH983088:FUH983095 GED983088:GED983095 GNZ983088:GNZ983095 GXV983088:GXV983095 HHR983088:HHR983095 HRN983088:HRN983095 IBJ983088:IBJ983095 ILF983088:ILF983095 IVB983088:IVB983095 JEX983088:JEX983095 JOT983088:JOT983095 JYP983088:JYP983095 KIL983088:KIL983095 KSH983088:KSH983095 LCD983088:LCD983095 LLZ983088:LLZ983095 LVV983088:LVV983095 MFR983088:MFR983095 MPN983088:MPN983095 MZJ983088:MZJ983095 NJF983088:NJF983095 NTB983088:NTB983095 OCX983088:OCX983095 OMT983088:OMT983095 OWP983088:OWP983095 PGL983088:PGL983095 PQH983088:PQH983095 QAD983088:QAD983095 QJZ983088:QJZ983095 QTV983088:QTV983095 RDR983088:RDR983095 RNN983088:RNN983095 RXJ983088:RXJ983095 SHF983088:SHF983095 SRB983088:SRB983095 TAX983088:TAX983095 TKT983088:TKT983095 TUP983088:TUP983095 UEL983088:UEL983095 UOH983088:UOH983095 UYD983088:UYD983095 VHZ983088:VHZ983095 VRV983088:VRV983095 WBR983088:WBR983095 WLN983088:WLN983095 A48" xr:uid="{00000000-0002-0000-0E00-000000000000}">
      <formula1>Comportamenti</formula1>
    </dataValidation>
    <dataValidation type="list" allowBlank="1" showInputMessage="1" showErrorMessage="1" sqref="WVK983088:WVK983095 IY48:IY55 SU48:SU55 ACQ48:ACQ55 AMM48:AMM55 AWI48:AWI55 BGE48:BGE55 BQA48:BQA55 BZW48:BZW55 CJS48:CJS55 CTO48:CTO55 DDK48:DDK55 DNG48:DNG55 DXC48:DXC55 EGY48:EGY55 EQU48:EQU55 FAQ48:FAQ55 FKM48:FKM55 FUI48:FUI55 GEE48:GEE55 GOA48:GOA55 GXW48:GXW55 HHS48:HHS55 HRO48:HRO55 IBK48:IBK55 ILG48:ILG55 IVC48:IVC55 JEY48:JEY55 JOU48:JOU55 JYQ48:JYQ55 KIM48:KIM55 KSI48:KSI55 LCE48:LCE55 LMA48:LMA55 LVW48:LVW55 MFS48:MFS55 MPO48:MPO55 MZK48:MZK55 NJG48:NJG55 NTC48:NTC55 OCY48:OCY55 OMU48:OMU55 OWQ48:OWQ55 PGM48:PGM55 PQI48:PQI55 QAE48:QAE55 QKA48:QKA55 QTW48:QTW55 RDS48:RDS55 RNO48:RNO55 RXK48:RXK55 SHG48:SHG55 SRC48:SRC55 TAY48:TAY55 TKU48:TKU55 TUQ48:TUQ55 UEM48:UEM55 UOI48:UOI55 UYE48:UYE55 VIA48:VIA55 VRW48:VRW55 WBS48:WBS55 WLO48:WLO55 WVK48:WVK55 B65584:B65591 IY65584:IY65591 SU65584:SU65591 ACQ65584:ACQ65591 AMM65584:AMM65591 AWI65584:AWI65591 BGE65584:BGE65591 BQA65584:BQA65591 BZW65584:BZW65591 CJS65584:CJS65591 CTO65584:CTO65591 DDK65584:DDK65591 DNG65584:DNG65591 DXC65584:DXC65591 EGY65584:EGY65591 EQU65584:EQU65591 FAQ65584:FAQ65591 FKM65584:FKM65591 FUI65584:FUI65591 GEE65584:GEE65591 GOA65584:GOA65591 GXW65584:GXW65591 HHS65584:HHS65591 HRO65584:HRO65591 IBK65584:IBK65591 ILG65584:ILG65591 IVC65584:IVC65591 JEY65584:JEY65591 JOU65584:JOU65591 JYQ65584:JYQ65591 KIM65584:KIM65591 KSI65584:KSI65591 LCE65584:LCE65591 LMA65584:LMA65591 LVW65584:LVW65591 MFS65584:MFS65591 MPO65584:MPO65591 MZK65584:MZK65591 NJG65584:NJG65591 NTC65584:NTC65591 OCY65584:OCY65591 OMU65584:OMU65591 OWQ65584:OWQ65591 PGM65584:PGM65591 PQI65584:PQI65591 QAE65584:QAE65591 QKA65584:QKA65591 QTW65584:QTW65591 RDS65584:RDS65591 RNO65584:RNO65591 RXK65584:RXK65591 SHG65584:SHG65591 SRC65584:SRC65591 TAY65584:TAY65591 TKU65584:TKU65591 TUQ65584:TUQ65591 UEM65584:UEM65591 UOI65584:UOI65591 UYE65584:UYE65591 VIA65584:VIA65591 VRW65584:VRW65591 WBS65584:WBS65591 WLO65584:WLO65591 WVK65584:WVK65591 B131120:B131127 IY131120:IY131127 SU131120:SU131127 ACQ131120:ACQ131127 AMM131120:AMM131127 AWI131120:AWI131127 BGE131120:BGE131127 BQA131120:BQA131127 BZW131120:BZW131127 CJS131120:CJS131127 CTO131120:CTO131127 DDK131120:DDK131127 DNG131120:DNG131127 DXC131120:DXC131127 EGY131120:EGY131127 EQU131120:EQU131127 FAQ131120:FAQ131127 FKM131120:FKM131127 FUI131120:FUI131127 GEE131120:GEE131127 GOA131120:GOA131127 GXW131120:GXW131127 HHS131120:HHS131127 HRO131120:HRO131127 IBK131120:IBK131127 ILG131120:ILG131127 IVC131120:IVC131127 JEY131120:JEY131127 JOU131120:JOU131127 JYQ131120:JYQ131127 KIM131120:KIM131127 KSI131120:KSI131127 LCE131120:LCE131127 LMA131120:LMA131127 LVW131120:LVW131127 MFS131120:MFS131127 MPO131120:MPO131127 MZK131120:MZK131127 NJG131120:NJG131127 NTC131120:NTC131127 OCY131120:OCY131127 OMU131120:OMU131127 OWQ131120:OWQ131127 PGM131120:PGM131127 PQI131120:PQI131127 QAE131120:QAE131127 QKA131120:QKA131127 QTW131120:QTW131127 RDS131120:RDS131127 RNO131120:RNO131127 RXK131120:RXK131127 SHG131120:SHG131127 SRC131120:SRC131127 TAY131120:TAY131127 TKU131120:TKU131127 TUQ131120:TUQ131127 UEM131120:UEM131127 UOI131120:UOI131127 UYE131120:UYE131127 VIA131120:VIA131127 VRW131120:VRW131127 WBS131120:WBS131127 WLO131120:WLO131127 WVK131120:WVK131127 B196656:B196663 IY196656:IY196663 SU196656:SU196663 ACQ196656:ACQ196663 AMM196656:AMM196663 AWI196656:AWI196663 BGE196656:BGE196663 BQA196656:BQA196663 BZW196656:BZW196663 CJS196656:CJS196663 CTO196656:CTO196663 DDK196656:DDK196663 DNG196656:DNG196663 DXC196656:DXC196663 EGY196656:EGY196663 EQU196656:EQU196663 FAQ196656:FAQ196663 FKM196656:FKM196663 FUI196656:FUI196663 GEE196656:GEE196663 GOA196656:GOA196663 GXW196656:GXW196663 HHS196656:HHS196663 HRO196656:HRO196663 IBK196656:IBK196663 ILG196656:ILG196663 IVC196656:IVC196663 JEY196656:JEY196663 JOU196656:JOU196663 JYQ196656:JYQ196663 KIM196656:KIM196663 KSI196656:KSI196663 LCE196656:LCE196663 LMA196656:LMA196663 LVW196656:LVW196663 MFS196656:MFS196663 MPO196656:MPO196663 MZK196656:MZK196663 NJG196656:NJG196663 NTC196656:NTC196663 OCY196656:OCY196663 OMU196656:OMU196663 OWQ196656:OWQ196663 PGM196656:PGM196663 PQI196656:PQI196663 QAE196656:QAE196663 QKA196656:QKA196663 QTW196656:QTW196663 RDS196656:RDS196663 RNO196656:RNO196663 RXK196656:RXK196663 SHG196656:SHG196663 SRC196656:SRC196663 TAY196656:TAY196663 TKU196656:TKU196663 TUQ196656:TUQ196663 UEM196656:UEM196663 UOI196656:UOI196663 UYE196656:UYE196663 VIA196656:VIA196663 VRW196656:VRW196663 WBS196656:WBS196663 WLO196656:WLO196663 WVK196656:WVK196663 B262192:B262199 IY262192:IY262199 SU262192:SU262199 ACQ262192:ACQ262199 AMM262192:AMM262199 AWI262192:AWI262199 BGE262192:BGE262199 BQA262192:BQA262199 BZW262192:BZW262199 CJS262192:CJS262199 CTO262192:CTO262199 DDK262192:DDK262199 DNG262192:DNG262199 DXC262192:DXC262199 EGY262192:EGY262199 EQU262192:EQU262199 FAQ262192:FAQ262199 FKM262192:FKM262199 FUI262192:FUI262199 GEE262192:GEE262199 GOA262192:GOA262199 GXW262192:GXW262199 HHS262192:HHS262199 HRO262192:HRO262199 IBK262192:IBK262199 ILG262192:ILG262199 IVC262192:IVC262199 JEY262192:JEY262199 JOU262192:JOU262199 JYQ262192:JYQ262199 KIM262192:KIM262199 KSI262192:KSI262199 LCE262192:LCE262199 LMA262192:LMA262199 LVW262192:LVW262199 MFS262192:MFS262199 MPO262192:MPO262199 MZK262192:MZK262199 NJG262192:NJG262199 NTC262192:NTC262199 OCY262192:OCY262199 OMU262192:OMU262199 OWQ262192:OWQ262199 PGM262192:PGM262199 PQI262192:PQI262199 QAE262192:QAE262199 QKA262192:QKA262199 QTW262192:QTW262199 RDS262192:RDS262199 RNO262192:RNO262199 RXK262192:RXK262199 SHG262192:SHG262199 SRC262192:SRC262199 TAY262192:TAY262199 TKU262192:TKU262199 TUQ262192:TUQ262199 UEM262192:UEM262199 UOI262192:UOI262199 UYE262192:UYE262199 VIA262192:VIA262199 VRW262192:VRW262199 WBS262192:WBS262199 WLO262192:WLO262199 WVK262192:WVK262199 B327728:B327735 IY327728:IY327735 SU327728:SU327735 ACQ327728:ACQ327735 AMM327728:AMM327735 AWI327728:AWI327735 BGE327728:BGE327735 BQA327728:BQA327735 BZW327728:BZW327735 CJS327728:CJS327735 CTO327728:CTO327735 DDK327728:DDK327735 DNG327728:DNG327735 DXC327728:DXC327735 EGY327728:EGY327735 EQU327728:EQU327735 FAQ327728:FAQ327735 FKM327728:FKM327735 FUI327728:FUI327735 GEE327728:GEE327735 GOA327728:GOA327735 GXW327728:GXW327735 HHS327728:HHS327735 HRO327728:HRO327735 IBK327728:IBK327735 ILG327728:ILG327735 IVC327728:IVC327735 JEY327728:JEY327735 JOU327728:JOU327735 JYQ327728:JYQ327735 KIM327728:KIM327735 KSI327728:KSI327735 LCE327728:LCE327735 LMA327728:LMA327735 LVW327728:LVW327735 MFS327728:MFS327735 MPO327728:MPO327735 MZK327728:MZK327735 NJG327728:NJG327735 NTC327728:NTC327735 OCY327728:OCY327735 OMU327728:OMU327735 OWQ327728:OWQ327735 PGM327728:PGM327735 PQI327728:PQI327735 QAE327728:QAE327735 QKA327728:QKA327735 QTW327728:QTW327735 RDS327728:RDS327735 RNO327728:RNO327735 RXK327728:RXK327735 SHG327728:SHG327735 SRC327728:SRC327735 TAY327728:TAY327735 TKU327728:TKU327735 TUQ327728:TUQ327735 UEM327728:UEM327735 UOI327728:UOI327735 UYE327728:UYE327735 VIA327728:VIA327735 VRW327728:VRW327735 WBS327728:WBS327735 WLO327728:WLO327735 WVK327728:WVK327735 B393264:B393271 IY393264:IY393271 SU393264:SU393271 ACQ393264:ACQ393271 AMM393264:AMM393271 AWI393264:AWI393271 BGE393264:BGE393271 BQA393264:BQA393271 BZW393264:BZW393271 CJS393264:CJS393271 CTO393264:CTO393271 DDK393264:DDK393271 DNG393264:DNG393271 DXC393264:DXC393271 EGY393264:EGY393271 EQU393264:EQU393271 FAQ393264:FAQ393271 FKM393264:FKM393271 FUI393264:FUI393271 GEE393264:GEE393271 GOA393264:GOA393271 GXW393264:GXW393271 HHS393264:HHS393271 HRO393264:HRO393271 IBK393264:IBK393271 ILG393264:ILG393271 IVC393264:IVC393271 JEY393264:JEY393271 JOU393264:JOU393271 JYQ393264:JYQ393271 KIM393264:KIM393271 KSI393264:KSI393271 LCE393264:LCE393271 LMA393264:LMA393271 LVW393264:LVW393271 MFS393264:MFS393271 MPO393264:MPO393271 MZK393264:MZK393271 NJG393264:NJG393271 NTC393264:NTC393271 OCY393264:OCY393271 OMU393264:OMU393271 OWQ393264:OWQ393271 PGM393264:PGM393271 PQI393264:PQI393271 QAE393264:QAE393271 QKA393264:QKA393271 QTW393264:QTW393271 RDS393264:RDS393271 RNO393264:RNO393271 RXK393264:RXK393271 SHG393264:SHG393271 SRC393264:SRC393271 TAY393264:TAY393271 TKU393264:TKU393271 TUQ393264:TUQ393271 UEM393264:UEM393271 UOI393264:UOI393271 UYE393264:UYE393271 VIA393264:VIA393271 VRW393264:VRW393271 WBS393264:WBS393271 WLO393264:WLO393271 WVK393264:WVK393271 B458800:B458807 IY458800:IY458807 SU458800:SU458807 ACQ458800:ACQ458807 AMM458800:AMM458807 AWI458800:AWI458807 BGE458800:BGE458807 BQA458800:BQA458807 BZW458800:BZW458807 CJS458800:CJS458807 CTO458800:CTO458807 DDK458800:DDK458807 DNG458800:DNG458807 DXC458800:DXC458807 EGY458800:EGY458807 EQU458800:EQU458807 FAQ458800:FAQ458807 FKM458800:FKM458807 FUI458800:FUI458807 GEE458800:GEE458807 GOA458800:GOA458807 GXW458800:GXW458807 HHS458800:HHS458807 HRO458800:HRO458807 IBK458800:IBK458807 ILG458800:ILG458807 IVC458800:IVC458807 JEY458800:JEY458807 JOU458800:JOU458807 JYQ458800:JYQ458807 KIM458800:KIM458807 KSI458800:KSI458807 LCE458800:LCE458807 LMA458800:LMA458807 LVW458800:LVW458807 MFS458800:MFS458807 MPO458800:MPO458807 MZK458800:MZK458807 NJG458800:NJG458807 NTC458800:NTC458807 OCY458800:OCY458807 OMU458800:OMU458807 OWQ458800:OWQ458807 PGM458800:PGM458807 PQI458800:PQI458807 QAE458800:QAE458807 QKA458800:QKA458807 QTW458800:QTW458807 RDS458800:RDS458807 RNO458800:RNO458807 RXK458800:RXK458807 SHG458800:SHG458807 SRC458800:SRC458807 TAY458800:TAY458807 TKU458800:TKU458807 TUQ458800:TUQ458807 UEM458800:UEM458807 UOI458800:UOI458807 UYE458800:UYE458807 VIA458800:VIA458807 VRW458800:VRW458807 WBS458800:WBS458807 WLO458800:WLO458807 WVK458800:WVK458807 B524336:B524343 IY524336:IY524343 SU524336:SU524343 ACQ524336:ACQ524343 AMM524336:AMM524343 AWI524336:AWI524343 BGE524336:BGE524343 BQA524336:BQA524343 BZW524336:BZW524343 CJS524336:CJS524343 CTO524336:CTO524343 DDK524336:DDK524343 DNG524336:DNG524343 DXC524336:DXC524343 EGY524336:EGY524343 EQU524336:EQU524343 FAQ524336:FAQ524343 FKM524336:FKM524343 FUI524336:FUI524343 GEE524336:GEE524343 GOA524336:GOA524343 GXW524336:GXW524343 HHS524336:HHS524343 HRO524336:HRO524343 IBK524336:IBK524343 ILG524336:ILG524343 IVC524336:IVC524343 JEY524336:JEY524343 JOU524336:JOU524343 JYQ524336:JYQ524343 KIM524336:KIM524343 KSI524336:KSI524343 LCE524336:LCE524343 LMA524336:LMA524343 LVW524336:LVW524343 MFS524336:MFS524343 MPO524336:MPO524343 MZK524336:MZK524343 NJG524336:NJG524343 NTC524336:NTC524343 OCY524336:OCY524343 OMU524336:OMU524343 OWQ524336:OWQ524343 PGM524336:PGM524343 PQI524336:PQI524343 QAE524336:QAE524343 QKA524336:QKA524343 QTW524336:QTW524343 RDS524336:RDS524343 RNO524336:RNO524343 RXK524336:RXK524343 SHG524336:SHG524343 SRC524336:SRC524343 TAY524336:TAY524343 TKU524336:TKU524343 TUQ524336:TUQ524343 UEM524336:UEM524343 UOI524336:UOI524343 UYE524336:UYE524343 VIA524336:VIA524343 VRW524336:VRW524343 WBS524336:WBS524343 WLO524336:WLO524343 WVK524336:WVK524343 B589872:B589879 IY589872:IY589879 SU589872:SU589879 ACQ589872:ACQ589879 AMM589872:AMM589879 AWI589872:AWI589879 BGE589872:BGE589879 BQA589872:BQA589879 BZW589872:BZW589879 CJS589872:CJS589879 CTO589872:CTO589879 DDK589872:DDK589879 DNG589872:DNG589879 DXC589872:DXC589879 EGY589872:EGY589879 EQU589872:EQU589879 FAQ589872:FAQ589879 FKM589872:FKM589879 FUI589872:FUI589879 GEE589872:GEE589879 GOA589872:GOA589879 GXW589872:GXW589879 HHS589872:HHS589879 HRO589872:HRO589879 IBK589872:IBK589879 ILG589872:ILG589879 IVC589872:IVC589879 JEY589872:JEY589879 JOU589872:JOU589879 JYQ589872:JYQ589879 KIM589872:KIM589879 KSI589872:KSI589879 LCE589872:LCE589879 LMA589872:LMA589879 LVW589872:LVW589879 MFS589872:MFS589879 MPO589872:MPO589879 MZK589872:MZK589879 NJG589872:NJG589879 NTC589872:NTC589879 OCY589872:OCY589879 OMU589872:OMU589879 OWQ589872:OWQ589879 PGM589872:PGM589879 PQI589872:PQI589879 QAE589872:QAE589879 QKA589872:QKA589879 QTW589872:QTW589879 RDS589872:RDS589879 RNO589872:RNO589879 RXK589872:RXK589879 SHG589872:SHG589879 SRC589872:SRC589879 TAY589872:TAY589879 TKU589872:TKU589879 TUQ589872:TUQ589879 UEM589872:UEM589879 UOI589872:UOI589879 UYE589872:UYE589879 VIA589872:VIA589879 VRW589872:VRW589879 WBS589872:WBS589879 WLO589872:WLO589879 WVK589872:WVK589879 B655408:B655415 IY655408:IY655415 SU655408:SU655415 ACQ655408:ACQ655415 AMM655408:AMM655415 AWI655408:AWI655415 BGE655408:BGE655415 BQA655408:BQA655415 BZW655408:BZW655415 CJS655408:CJS655415 CTO655408:CTO655415 DDK655408:DDK655415 DNG655408:DNG655415 DXC655408:DXC655415 EGY655408:EGY655415 EQU655408:EQU655415 FAQ655408:FAQ655415 FKM655408:FKM655415 FUI655408:FUI655415 GEE655408:GEE655415 GOA655408:GOA655415 GXW655408:GXW655415 HHS655408:HHS655415 HRO655408:HRO655415 IBK655408:IBK655415 ILG655408:ILG655415 IVC655408:IVC655415 JEY655408:JEY655415 JOU655408:JOU655415 JYQ655408:JYQ655415 KIM655408:KIM655415 KSI655408:KSI655415 LCE655408:LCE655415 LMA655408:LMA655415 LVW655408:LVW655415 MFS655408:MFS655415 MPO655408:MPO655415 MZK655408:MZK655415 NJG655408:NJG655415 NTC655408:NTC655415 OCY655408:OCY655415 OMU655408:OMU655415 OWQ655408:OWQ655415 PGM655408:PGM655415 PQI655408:PQI655415 QAE655408:QAE655415 QKA655408:QKA655415 QTW655408:QTW655415 RDS655408:RDS655415 RNO655408:RNO655415 RXK655408:RXK655415 SHG655408:SHG655415 SRC655408:SRC655415 TAY655408:TAY655415 TKU655408:TKU655415 TUQ655408:TUQ655415 UEM655408:UEM655415 UOI655408:UOI655415 UYE655408:UYE655415 VIA655408:VIA655415 VRW655408:VRW655415 WBS655408:WBS655415 WLO655408:WLO655415 WVK655408:WVK655415 B720944:B720951 IY720944:IY720951 SU720944:SU720951 ACQ720944:ACQ720951 AMM720944:AMM720951 AWI720944:AWI720951 BGE720944:BGE720951 BQA720944:BQA720951 BZW720944:BZW720951 CJS720944:CJS720951 CTO720944:CTO720951 DDK720944:DDK720951 DNG720944:DNG720951 DXC720944:DXC720951 EGY720944:EGY720951 EQU720944:EQU720951 FAQ720944:FAQ720951 FKM720944:FKM720951 FUI720944:FUI720951 GEE720944:GEE720951 GOA720944:GOA720951 GXW720944:GXW720951 HHS720944:HHS720951 HRO720944:HRO720951 IBK720944:IBK720951 ILG720944:ILG720951 IVC720944:IVC720951 JEY720944:JEY720951 JOU720944:JOU720951 JYQ720944:JYQ720951 KIM720944:KIM720951 KSI720944:KSI720951 LCE720944:LCE720951 LMA720944:LMA720951 LVW720944:LVW720951 MFS720944:MFS720951 MPO720944:MPO720951 MZK720944:MZK720951 NJG720944:NJG720951 NTC720944:NTC720951 OCY720944:OCY720951 OMU720944:OMU720951 OWQ720944:OWQ720951 PGM720944:PGM720951 PQI720944:PQI720951 QAE720944:QAE720951 QKA720944:QKA720951 QTW720944:QTW720951 RDS720944:RDS720951 RNO720944:RNO720951 RXK720944:RXK720951 SHG720944:SHG720951 SRC720944:SRC720951 TAY720944:TAY720951 TKU720944:TKU720951 TUQ720944:TUQ720951 UEM720944:UEM720951 UOI720944:UOI720951 UYE720944:UYE720951 VIA720944:VIA720951 VRW720944:VRW720951 WBS720944:WBS720951 WLO720944:WLO720951 WVK720944:WVK720951 B786480:B786487 IY786480:IY786487 SU786480:SU786487 ACQ786480:ACQ786487 AMM786480:AMM786487 AWI786480:AWI786487 BGE786480:BGE786487 BQA786480:BQA786487 BZW786480:BZW786487 CJS786480:CJS786487 CTO786480:CTO786487 DDK786480:DDK786487 DNG786480:DNG786487 DXC786480:DXC786487 EGY786480:EGY786487 EQU786480:EQU786487 FAQ786480:FAQ786487 FKM786480:FKM786487 FUI786480:FUI786487 GEE786480:GEE786487 GOA786480:GOA786487 GXW786480:GXW786487 HHS786480:HHS786487 HRO786480:HRO786487 IBK786480:IBK786487 ILG786480:ILG786487 IVC786480:IVC786487 JEY786480:JEY786487 JOU786480:JOU786487 JYQ786480:JYQ786487 KIM786480:KIM786487 KSI786480:KSI786487 LCE786480:LCE786487 LMA786480:LMA786487 LVW786480:LVW786487 MFS786480:MFS786487 MPO786480:MPO786487 MZK786480:MZK786487 NJG786480:NJG786487 NTC786480:NTC786487 OCY786480:OCY786487 OMU786480:OMU786487 OWQ786480:OWQ786487 PGM786480:PGM786487 PQI786480:PQI786487 QAE786480:QAE786487 QKA786480:QKA786487 QTW786480:QTW786487 RDS786480:RDS786487 RNO786480:RNO786487 RXK786480:RXK786487 SHG786480:SHG786487 SRC786480:SRC786487 TAY786480:TAY786487 TKU786480:TKU786487 TUQ786480:TUQ786487 UEM786480:UEM786487 UOI786480:UOI786487 UYE786480:UYE786487 VIA786480:VIA786487 VRW786480:VRW786487 WBS786480:WBS786487 WLO786480:WLO786487 WVK786480:WVK786487 B852016:B852023 IY852016:IY852023 SU852016:SU852023 ACQ852016:ACQ852023 AMM852016:AMM852023 AWI852016:AWI852023 BGE852016:BGE852023 BQA852016:BQA852023 BZW852016:BZW852023 CJS852016:CJS852023 CTO852016:CTO852023 DDK852016:DDK852023 DNG852016:DNG852023 DXC852016:DXC852023 EGY852016:EGY852023 EQU852016:EQU852023 FAQ852016:FAQ852023 FKM852016:FKM852023 FUI852016:FUI852023 GEE852016:GEE852023 GOA852016:GOA852023 GXW852016:GXW852023 HHS852016:HHS852023 HRO852016:HRO852023 IBK852016:IBK852023 ILG852016:ILG852023 IVC852016:IVC852023 JEY852016:JEY852023 JOU852016:JOU852023 JYQ852016:JYQ852023 KIM852016:KIM852023 KSI852016:KSI852023 LCE852016:LCE852023 LMA852016:LMA852023 LVW852016:LVW852023 MFS852016:MFS852023 MPO852016:MPO852023 MZK852016:MZK852023 NJG852016:NJG852023 NTC852016:NTC852023 OCY852016:OCY852023 OMU852016:OMU852023 OWQ852016:OWQ852023 PGM852016:PGM852023 PQI852016:PQI852023 QAE852016:QAE852023 QKA852016:QKA852023 QTW852016:QTW852023 RDS852016:RDS852023 RNO852016:RNO852023 RXK852016:RXK852023 SHG852016:SHG852023 SRC852016:SRC852023 TAY852016:TAY852023 TKU852016:TKU852023 TUQ852016:TUQ852023 UEM852016:UEM852023 UOI852016:UOI852023 UYE852016:UYE852023 VIA852016:VIA852023 VRW852016:VRW852023 WBS852016:WBS852023 WLO852016:WLO852023 WVK852016:WVK852023 B917552:B917559 IY917552:IY917559 SU917552:SU917559 ACQ917552:ACQ917559 AMM917552:AMM917559 AWI917552:AWI917559 BGE917552:BGE917559 BQA917552:BQA917559 BZW917552:BZW917559 CJS917552:CJS917559 CTO917552:CTO917559 DDK917552:DDK917559 DNG917552:DNG917559 DXC917552:DXC917559 EGY917552:EGY917559 EQU917552:EQU917559 FAQ917552:FAQ917559 FKM917552:FKM917559 FUI917552:FUI917559 GEE917552:GEE917559 GOA917552:GOA917559 GXW917552:GXW917559 HHS917552:HHS917559 HRO917552:HRO917559 IBK917552:IBK917559 ILG917552:ILG917559 IVC917552:IVC917559 JEY917552:JEY917559 JOU917552:JOU917559 JYQ917552:JYQ917559 KIM917552:KIM917559 KSI917552:KSI917559 LCE917552:LCE917559 LMA917552:LMA917559 LVW917552:LVW917559 MFS917552:MFS917559 MPO917552:MPO917559 MZK917552:MZK917559 NJG917552:NJG917559 NTC917552:NTC917559 OCY917552:OCY917559 OMU917552:OMU917559 OWQ917552:OWQ917559 PGM917552:PGM917559 PQI917552:PQI917559 QAE917552:QAE917559 QKA917552:QKA917559 QTW917552:QTW917559 RDS917552:RDS917559 RNO917552:RNO917559 RXK917552:RXK917559 SHG917552:SHG917559 SRC917552:SRC917559 TAY917552:TAY917559 TKU917552:TKU917559 TUQ917552:TUQ917559 UEM917552:UEM917559 UOI917552:UOI917559 UYE917552:UYE917559 VIA917552:VIA917559 VRW917552:VRW917559 WBS917552:WBS917559 WLO917552:WLO917559 WVK917552:WVK917559 B983088:B983095 IY983088:IY983095 SU983088:SU983095 ACQ983088:ACQ983095 AMM983088:AMM983095 AWI983088:AWI983095 BGE983088:BGE983095 BQA983088:BQA983095 BZW983088:BZW983095 CJS983088:CJS983095 CTO983088:CTO983095 DDK983088:DDK983095 DNG983088:DNG983095 DXC983088:DXC983095 EGY983088:EGY983095 EQU983088:EQU983095 FAQ983088:FAQ983095 FKM983088:FKM983095 FUI983088:FUI983095 GEE983088:GEE983095 GOA983088:GOA983095 GXW983088:GXW983095 HHS983088:HHS983095 HRO983088:HRO983095 IBK983088:IBK983095 ILG983088:ILG983095 IVC983088:IVC983095 JEY983088:JEY983095 JOU983088:JOU983095 JYQ983088:JYQ983095 KIM983088:KIM983095 KSI983088:KSI983095 LCE983088:LCE983095 LMA983088:LMA983095 LVW983088:LVW983095 MFS983088:MFS983095 MPO983088:MPO983095 MZK983088:MZK983095 NJG983088:NJG983095 NTC983088:NTC983095 OCY983088:OCY983095 OMU983088:OMU983095 OWQ983088:OWQ983095 PGM983088:PGM983095 PQI983088:PQI983095 QAE983088:QAE983095 QKA983088:QKA983095 QTW983088:QTW983095 RDS983088:RDS983095 RNO983088:RNO983095 RXK983088:RXK983095 SHG983088:SHG983095 SRC983088:SRC983095 TAY983088:TAY983095 TKU983088:TKU983095 TUQ983088:TUQ983095 UEM983088:UEM983095 UOI983088:UOI983095 UYE983088:UYE983095 VIA983088:VIA983095 VRW983088:VRW983095 WBS983088:WBS983095 WLO983088:WLO983095 B48" xr:uid="{00000000-0002-0000-0E00-000001000000}">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E00-000002000000}">
          <x14:formula1>
            <xm:f>Foglio1!$B$2:$B$10</xm:f>
          </x14:formula1>
          <xm:sqref>B49:B55</xm:sqref>
        </x14:dataValidation>
        <x14:dataValidation type="list" allowBlank="1" showInputMessage="1" showErrorMessage="1" xr:uid="{00000000-0002-0000-0E00-000003000000}">
          <x14:formula1>
            <xm:f>Foglio1!$A$2:$A$10</xm:f>
          </x14:formula1>
          <xm:sqref>A49:A55</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45"/>
  <sheetViews>
    <sheetView workbookViewId="0">
      <selection activeCell="I3" sqref="I3"/>
    </sheetView>
  </sheetViews>
  <sheetFormatPr defaultRowHeight="12.75" x14ac:dyDescent="0.25"/>
  <cols>
    <col min="1" max="1" width="48.5703125" style="83" customWidth="1"/>
    <col min="2" max="2" width="52.5703125" style="83" customWidth="1"/>
    <col min="3" max="3" width="10.140625" style="83" customWidth="1"/>
    <col min="4" max="4" width="8.85546875" style="83" hidden="1" customWidth="1"/>
    <col min="5" max="5" width="9.28515625" style="83" customWidth="1"/>
    <col min="6" max="10" width="16" style="83" customWidth="1"/>
    <col min="11" max="256" width="9.140625" style="83"/>
    <col min="257" max="257" width="42.42578125" style="83" customWidth="1"/>
    <col min="258" max="258" width="46.42578125" style="83" customWidth="1"/>
    <col min="259" max="259" width="10.140625" style="83" customWidth="1"/>
    <col min="260" max="260" width="8.85546875" style="83" customWidth="1"/>
    <col min="261" max="261" width="9.28515625" style="83" customWidth="1"/>
    <col min="262" max="266" width="16" style="83" customWidth="1"/>
    <col min="267" max="512" width="9.140625" style="83"/>
    <col min="513" max="513" width="42.42578125" style="83" customWidth="1"/>
    <col min="514" max="514" width="46.42578125" style="83" customWidth="1"/>
    <col min="515" max="515" width="10.140625" style="83" customWidth="1"/>
    <col min="516" max="516" width="8.85546875" style="83" customWidth="1"/>
    <col min="517" max="517" width="9.28515625" style="83" customWidth="1"/>
    <col min="518" max="522" width="16" style="83" customWidth="1"/>
    <col min="523" max="768" width="9.140625" style="83"/>
    <col min="769" max="769" width="42.42578125" style="83" customWidth="1"/>
    <col min="770" max="770" width="46.42578125" style="83" customWidth="1"/>
    <col min="771" max="771" width="10.140625" style="83" customWidth="1"/>
    <col min="772" max="772" width="8.85546875" style="83" customWidth="1"/>
    <col min="773" max="773" width="9.28515625" style="83" customWidth="1"/>
    <col min="774" max="778" width="16" style="83" customWidth="1"/>
    <col min="779" max="1024" width="9.140625" style="83"/>
    <col min="1025" max="1025" width="42.42578125" style="83" customWidth="1"/>
    <col min="1026" max="1026" width="46.42578125" style="83" customWidth="1"/>
    <col min="1027" max="1027" width="10.140625" style="83" customWidth="1"/>
    <col min="1028" max="1028" width="8.85546875" style="83" customWidth="1"/>
    <col min="1029" max="1029" width="9.28515625" style="83" customWidth="1"/>
    <col min="1030" max="1034" width="16" style="83" customWidth="1"/>
    <col min="1035" max="1280" width="9.140625" style="83"/>
    <col min="1281" max="1281" width="42.42578125" style="83" customWidth="1"/>
    <col min="1282" max="1282" width="46.42578125" style="83" customWidth="1"/>
    <col min="1283" max="1283" width="10.140625" style="83" customWidth="1"/>
    <col min="1284" max="1284" width="8.85546875" style="83" customWidth="1"/>
    <col min="1285" max="1285" width="9.28515625" style="83" customWidth="1"/>
    <col min="1286" max="1290" width="16" style="83" customWidth="1"/>
    <col min="1291" max="1536" width="9.140625" style="83"/>
    <col min="1537" max="1537" width="42.42578125" style="83" customWidth="1"/>
    <col min="1538" max="1538" width="46.42578125" style="83" customWidth="1"/>
    <col min="1539" max="1539" width="10.140625" style="83" customWidth="1"/>
    <col min="1540" max="1540" width="8.85546875" style="83" customWidth="1"/>
    <col min="1541" max="1541" width="9.28515625" style="83" customWidth="1"/>
    <col min="1542" max="1546" width="16" style="83" customWidth="1"/>
    <col min="1547" max="1792" width="9.140625" style="83"/>
    <col min="1793" max="1793" width="42.42578125" style="83" customWidth="1"/>
    <col min="1794" max="1794" width="46.42578125" style="83" customWidth="1"/>
    <col min="1795" max="1795" width="10.140625" style="83" customWidth="1"/>
    <col min="1796" max="1796" width="8.85546875" style="83" customWidth="1"/>
    <col min="1797" max="1797" width="9.28515625" style="83" customWidth="1"/>
    <col min="1798" max="1802" width="16" style="83" customWidth="1"/>
    <col min="1803" max="2048" width="9.140625" style="83"/>
    <col min="2049" max="2049" width="42.42578125" style="83" customWidth="1"/>
    <col min="2050" max="2050" width="46.42578125" style="83" customWidth="1"/>
    <col min="2051" max="2051" width="10.140625" style="83" customWidth="1"/>
    <col min="2052" max="2052" width="8.85546875" style="83" customWidth="1"/>
    <col min="2053" max="2053" width="9.28515625" style="83" customWidth="1"/>
    <col min="2054" max="2058" width="16" style="83" customWidth="1"/>
    <col min="2059" max="2304" width="9.140625" style="83"/>
    <col min="2305" max="2305" width="42.42578125" style="83" customWidth="1"/>
    <col min="2306" max="2306" width="46.42578125" style="83" customWidth="1"/>
    <col min="2307" max="2307" width="10.140625" style="83" customWidth="1"/>
    <col min="2308" max="2308" width="8.85546875" style="83" customWidth="1"/>
    <col min="2309" max="2309" width="9.28515625" style="83" customWidth="1"/>
    <col min="2310" max="2314" width="16" style="83" customWidth="1"/>
    <col min="2315" max="2560" width="9.140625" style="83"/>
    <col min="2561" max="2561" width="42.42578125" style="83" customWidth="1"/>
    <col min="2562" max="2562" width="46.42578125" style="83" customWidth="1"/>
    <col min="2563" max="2563" width="10.140625" style="83" customWidth="1"/>
    <col min="2564" max="2564" width="8.85546875" style="83" customWidth="1"/>
    <col min="2565" max="2565" width="9.28515625" style="83" customWidth="1"/>
    <col min="2566" max="2570" width="16" style="83" customWidth="1"/>
    <col min="2571" max="2816" width="9.140625" style="83"/>
    <col min="2817" max="2817" width="42.42578125" style="83" customWidth="1"/>
    <col min="2818" max="2818" width="46.42578125" style="83" customWidth="1"/>
    <col min="2819" max="2819" width="10.140625" style="83" customWidth="1"/>
    <col min="2820" max="2820" width="8.85546875" style="83" customWidth="1"/>
    <col min="2821" max="2821" width="9.28515625" style="83" customWidth="1"/>
    <col min="2822" max="2826" width="16" style="83" customWidth="1"/>
    <col min="2827" max="3072" width="9.140625" style="83"/>
    <col min="3073" max="3073" width="42.42578125" style="83" customWidth="1"/>
    <col min="3074" max="3074" width="46.42578125" style="83" customWidth="1"/>
    <col min="3075" max="3075" width="10.140625" style="83" customWidth="1"/>
    <col min="3076" max="3076" width="8.85546875" style="83" customWidth="1"/>
    <col min="3077" max="3077" width="9.28515625" style="83" customWidth="1"/>
    <col min="3078" max="3082" width="16" style="83" customWidth="1"/>
    <col min="3083" max="3328" width="9.140625" style="83"/>
    <col min="3329" max="3329" width="42.42578125" style="83" customWidth="1"/>
    <col min="3330" max="3330" width="46.42578125" style="83" customWidth="1"/>
    <col min="3331" max="3331" width="10.140625" style="83" customWidth="1"/>
    <col min="3332" max="3332" width="8.85546875" style="83" customWidth="1"/>
    <col min="3333" max="3333" width="9.28515625" style="83" customWidth="1"/>
    <col min="3334" max="3338" width="16" style="83" customWidth="1"/>
    <col min="3339" max="3584" width="9.140625" style="83"/>
    <col min="3585" max="3585" width="42.42578125" style="83" customWidth="1"/>
    <col min="3586" max="3586" width="46.42578125" style="83" customWidth="1"/>
    <col min="3587" max="3587" width="10.140625" style="83" customWidth="1"/>
    <col min="3588" max="3588" width="8.85546875" style="83" customWidth="1"/>
    <col min="3589" max="3589" width="9.28515625" style="83" customWidth="1"/>
    <col min="3590" max="3594" width="16" style="83" customWidth="1"/>
    <col min="3595" max="3840" width="9.140625" style="83"/>
    <col min="3841" max="3841" width="42.42578125" style="83" customWidth="1"/>
    <col min="3842" max="3842" width="46.42578125" style="83" customWidth="1"/>
    <col min="3843" max="3843" width="10.140625" style="83" customWidth="1"/>
    <col min="3844" max="3844" width="8.85546875" style="83" customWidth="1"/>
    <col min="3845" max="3845" width="9.28515625" style="83" customWidth="1"/>
    <col min="3846" max="3850" width="16" style="83" customWidth="1"/>
    <col min="3851" max="4096" width="9.140625" style="83"/>
    <col min="4097" max="4097" width="42.42578125" style="83" customWidth="1"/>
    <col min="4098" max="4098" width="46.42578125" style="83" customWidth="1"/>
    <col min="4099" max="4099" width="10.140625" style="83" customWidth="1"/>
    <col min="4100" max="4100" width="8.85546875" style="83" customWidth="1"/>
    <col min="4101" max="4101" width="9.28515625" style="83" customWidth="1"/>
    <col min="4102" max="4106" width="16" style="83" customWidth="1"/>
    <col min="4107" max="4352" width="9.140625" style="83"/>
    <col min="4353" max="4353" width="42.42578125" style="83" customWidth="1"/>
    <col min="4354" max="4354" width="46.42578125" style="83" customWidth="1"/>
    <col min="4355" max="4355" width="10.140625" style="83" customWidth="1"/>
    <col min="4356" max="4356" width="8.85546875" style="83" customWidth="1"/>
    <col min="4357" max="4357" width="9.28515625" style="83" customWidth="1"/>
    <col min="4358" max="4362" width="16" style="83" customWidth="1"/>
    <col min="4363" max="4608" width="9.140625" style="83"/>
    <col min="4609" max="4609" width="42.42578125" style="83" customWidth="1"/>
    <col min="4610" max="4610" width="46.42578125" style="83" customWidth="1"/>
    <col min="4611" max="4611" width="10.140625" style="83" customWidth="1"/>
    <col min="4612" max="4612" width="8.85546875" style="83" customWidth="1"/>
    <col min="4613" max="4613" width="9.28515625" style="83" customWidth="1"/>
    <col min="4614" max="4618" width="16" style="83" customWidth="1"/>
    <col min="4619" max="4864" width="9.140625" style="83"/>
    <col min="4865" max="4865" width="42.42578125" style="83" customWidth="1"/>
    <col min="4866" max="4866" width="46.42578125" style="83" customWidth="1"/>
    <col min="4867" max="4867" width="10.140625" style="83" customWidth="1"/>
    <col min="4868" max="4868" width="8.85546875" style="83" customWidth="1"/>
    <col min="4869" max="4869" width="9.28515625" style="83" customWidth="1"/>
    <col min="4870" max="4874" width="16" style="83" customWidth="1"/>
    <col min="4875" max="5120" width="9.140625" style="83"/>
    <col min="5121" max="5121" width="42.42578125" style="83" customWidth="1"/>
    <col min="5122" max="5122" width="46.42578125" style="83" customWidth="1"/>
    <col min="5123" max="5123" width="10.140625" style="83" customWidth="1"/>
    <col min="5124" max="5124" width="8.85546875" style="83" customWidth="1"/>
    <col min="5125" max="5125" width="9.28515625" style="83" customWidth="1"/>
    <col min="5126" max="5130" width="16" style="83" customWidth="1"/>
    <col min="5131" max="5376" width="9.140625" style="83"/>
    <col min="5377" max="5377" width="42.42578125" style="83" customWidth="1"/>
    <col min="5378" max="5378" width="46.42578125" style="83" customWidth="1"/>
    <col min="5379" max="5379" width="10.140625" style="83" customWidth="1"/>
    <col min="5380" max="5380" width="8.85546875" style="83" customWidth="1"/>
    <col min="5381" max="5381" width="9.28515625" style="83" customWidth="1"/>
    <col min="5382" max="5386" width="16" style="83" customWidth="1"/>
    <col min="5387" max="5632" width="9.140625" style="83"/>
    <col min="5633" max="5633" width="42.42578125" style="83" customWidth="1"/>
    <col min="5634" max="5634" width="46.42578125" style="83" customWidth="1"/>
    <col min="5635" max="5635" width="10.140625" style="83" customWidth="1"/>
    <col min="5636" max="5636" width="8.85546875" style="83" customWidth="1"/>
    <col min="5637" max="5637" width="9.28515625" style="83" customWidth="1"/>
    <col min="5638" max="5642" width="16" style="83" customWidth="1"/>
    <col min="5643" max="5888" width="9.140625" style="83"/>
    <col min="5889" max="5889" width="42.42578125" style="83" customWidth="1"/>
    <col min="5890" max="5890" width="46.42578125" style="83" customWidth="1"/>
    <col min="5891" max="5891" width="10.140625" style="83" customWidth="1"/>
    <col min="5892" max="5892" width="8.85546875" style="83" customWidth="1"/>
    <col min="5893" max="5893" width="9.28515625" style="83" customWidth="1"/>
    <col min="5894" max="5898" width="16" style="83" customWidth="1"/>
    <col min="5899" max="6144" width="9.140625" style="83"/>
    <col min="6145" max="6145" width="42.42578125" style="83" customWidth="1"/>
    <col min="6146" max="6146" width="46.42578125" style="83" customWidth="1"/>
    <col min="6147" max="6147" width="10.140625" style="83" customWidth="1"/>
    <col min="6148" max="6148" width="8.85546875" style="83" customWidth="1"/>
    <col min="6149" max="6149" width="9.28515625" style="83" customWidth="1"/>
    <col min="6150" max="6154" width="16" style="83" customWidth="1"/>
    <col min="6155" max="6400" width="9.140625" style="83"/>
    <col min="6401" max="6401" width="42.42578125" style="83" customWidth="1"/>
    <col min="6402" max="6402" width="46.42578125" style="83" customWidth="1"/>
    <col min="6403" max="6403" width="10.140625" style="83" customWidth="1"/>
    <col min="6404" max="6404" width="8.85546875" style="83" customWidth="1"/>
    <col min="6405" max="6405" width="9.28515625" style="83" customWidth="1"/>
    <col min="6406" max="6410" width="16" style="83" customWidth="1"/>
    <col min="6411" max="6656" width="9.140625" style="83"/>
    <col min="6657" max="6657" width="42.42578125" style="83" customWidth="1"/>
    <col min="6658" max="6658" width="46.42578125" style="83" customWidth="1"/>
    <col min="6659" max="6659" width="10.140625" style="83" customWidth="1"/>
    <col min="6660" max="6660" width="8.85546875" style="83" customWidth="1"/>
    <col min="6661" max="6661" width="9.28515625" style="83" customWidth="1"/>
    <col min="6662" max="6666" width="16" style="83" customWidth="1"/>
    <col min="6667" max="6912" width="9.140625" style="83"/>
    <col min="6913" max="6913" width="42.42578125" style="83" customWidth="1"/>
    <col min="6914" max="6914" width="46.42578125" style="83" customWidth="1"/>
    <col min="6915" max="6915" width="10.140625" style="83" customWidth="1"/>
    <col min="6916" max="6916" width="8.85546875" style="83" customWidth="1"/>
    <col min="6917" max="6917" width="9.28515625" style="83" customWidth="1"/>
    <col min="6918" max="6922" width="16" style="83" customWidth="1"/>
    <col min="6923" max="7168" width="9.140625" style="83"/>
    <col min="7169" max="7169" width="42.42578125" style="83" customWidth="1"/>
    <col min="7170" max="7170" width="46.42578125" style="83" customWidth="1"/>
    <col min="7171" max="7171" width="10.140625" style="83" customWidth="1"/>
    <col min="7172" max="7172" width="8.85546875" style="83" customWidth="1"/>
    <col min="7173" max="7173" width="9.28515625" style="83" customWidth="1"/>
    <col min="7174" max="7178" width="16" style="83" customWidth="1"/>
    <col min="7179" max="7424" width="9.140625" style="83"/>
    <col min="7425" max="7425" width="42.42578125" style="83" customWidth="1"/>
    <col min="7426" max="7426" width="46.42578125" style="83" customWidth="1"/>
    <col min="7427" max="7427" width="10.140625" style="83" customWidth="1"/>
    <col min="7428" max="7428" width="8.85546875" style="83" customWidth="1"/>
    <col min="7429" max="7429" width="9.28515625" style="83" customWidth="1"/>
    <col min="7430" max="7434" width="16" style="83" customWidth="1"/>
    <col min="7435" max="7680" width="9.140625" style="83"/>
    <col min="7681" max="7681" width="42.42578125" style="83" customWidth="1"/>
    <col min="7682" max="7682" width="46.42578125" style="83" customWidth="1"/>
    <col min="7683" max="7683" width="10.140625" style="83" customWidth="1"/>
    <col min="7684" max="7684" width="8.85546875" style="83" customWidth="1"/>
    <col min="7685" max="7685" width="9.28515625" style="83" customWidth="1"/>
    <col min="7686" max="7690" width="16" style="83" customWidth="1"/>
    <col min="7691" max="7936" width="9.140625" style="83"/>
    <col min="7937" max="7937" width="42.42578125" style="83" customWidth="1"/>
    <col min="7938" max="7938" width="46.42578125" style="83" customWidth="1"/>
    <col min="7939" max="7939" width="10.140625" style="83" customWidth="1"/>
    <col min="7940" max="7940" width="8.85546875" style="83" customWidth="1"/>
    <col min="7941" max="7941" width="9.28515625" style="83" customWidth="1"/>
    <col min="7942" max="7946" width="16" style="83" customWidth="1"/>
    <col min="7947" max="8192" width="9.140625" style="83"/>
    <col min="8193" max="8193" width="42.42578125" style="83" customWidth="1"/>
    <col min="8194" max="8194" width="46.42578125" style="83" customWidth="1"/>
    <col min="8195" max="8195" width="10.140625" style="83" customWidth="1"/>
    <col min="8196" max="8196" width="8.85546875" style="83" customWidth="1"/>
    <col min="8197" max="8197" width="9.28515625" style="83" customWidth="1"/>
    <col min="8198" max="8202" width="16" style="83" customWidth="1"/>
    <col min="8203" max="8448" width="9.140625" style="83"/>
    <col min="8449" max="8449" width="42.42578125" style="83" customWidth="1"/>
    <col min="8450" max="8450" width="46.42578125" style="83" customWidth="1"/>
    <col min="8451" max="8451" width="10.140625" style="83" customWidth="1"/>
    <col min="8452" max="8452" width="8.85546875" style="83" customWidth="1"/>
    <col min="8453" max="8453" width="9.28515625" style="83" customWidth="1"/>
    <col min="8454" max="8458" width="16" style="83" customWidth="1"/>
    <col min="8459" max="8704" width="9.140625" style="83"/>
    <col min="8705" max="8705" width="42.42578125" style="83" customWidth="1"/>
    <col min="8706" max="8706" width="46.42578125" style="83" customWidth="1"/>
    <col min="8707" max="8707" width="10.140625" style="83" customWidth="1"/>
    <col min="8708" max="8708" width="8.85546875" style="83" customWidth="1"/>
    <col min="8709" max="8709" width="9.28515625" style="83" customWidth="1"/>
    <col min="8710" max="8714" width="16" style="83" customWidth="1"/>
    <col min="8715" max="8960" width="9.140625" style="83"/>
    <col min="8961" max="8961" width="42.42578125" style="83" customWidth="1"/>
    <col min="8962" max="8962" width="46.42578125" style="83" customWidth="1"/>
    <col min="8963" max="8963" width="10.140625" style="83" customWidth="1"/>
    <col min="8964" max="8964" width="8.85546875" style="83" customWidth="1"/>
    <col min="8965" max="8965" width="9.28515625" style="83" customWidth="1"/>
    <col min="8966" max="8970" width="16" style="83" customWidth="1"/>
    <col min="8971" max="9216" width="9.140625" style="83"/>
    <col min="9217" max="9217" width="42.42578125" style="83" customWidth="1"/>
    <col min="9218" max="9218" width="46.42578125" style="83" customWidth="1"/>
    <col min="9219" max="9219" width="10.140625" style="83" customWidth="1"/>
    <col min="9220" max="9220" width="8.85546875" style="83" customWidth="1"/>
    <col min="9221" max="9221" width="9.28515625" style="83" customWidth="1"/>
    <col min="9222" max="9226" width="16" style="83" customWidth="1"/>
    <col min="9227" max="9472" width="9.140625" style="83"/>
    <col min="9473" max="9473" width="42.42578125" style="83" customWidth="1"/>
    <col min="9474" max="9474" width="46.42578125" style="83" customWidth="1"/>
    <col min="9475" max="9475" width="10.140625" style="83" customWidth="1"/>
    <col min="9476" max="9476" width="8.85546875" style="83" customWidth="1"/>
    <col min="9477" max="9477" width="9.28515625" style="83" customWidth="1"/>
    <col min="9478" max="9482" width="16" style="83" customWidth="1"/>
    <col min="9483" max="9728" width="9.140625" style="83"/>
    <col min="9729" max="9729" width="42.42578125" style="83" customWidth="1"/>
    <col min="9730" max="9730" width="46.42578125" style="83" customWidth="1"/>
    <col min="9731" max="9731" width="10.140625" style="83" customWidth="1"/>
    <col min="9732" max="9732" width="8.85546875" style="83" customWidth="1"/>
    <col min="9733" max="9733" width="9.28515625" style="83" customWidth="1"/>
    <col min="9734" max="9738" width="16" style="83" customWidth="1"/>
    <col min="9739" max="9984" width="9.140625" style="83"/>
    <col min="9985" max="9985" width="42.42578125" style="83" customWidth="1"/>
    <col min="9986" max="9986" width="46.42578125" style="83" customWidth="1"/>
    <col min="9987" max="9987" width="10.140625" style="83" customWidth="1"/>
    <col min="9988" max="9988" width="8.85546875" style="83" customWidth="1"/>
    <col min="9989" max="9989" width="9.28515625" style="83" customWidth="1"/>
    <col min="9990" max="9994" width="16" style="83" customWidth="1"/>
    <col min="9995" max="10240" width="9.140625" style="83"/>
    <col min="10241" max="10241" width="42.42578125" style="83" customWidth="1"/>
    <col min="10242" max="10242" width="46.42578125" style="83" customWidth="1"/>
    <col min="10243" max="10243" width="10.140625" style="83" customWidth="1"/>
    <col min="10244" max="10244" width="8.85546875" style="83" customWidth="1"/>
    <col min="10245" max="10245" width="9.28515625" style="83" customWidth="1"/>
    <col min="10246" max="10250" width="16" style="83" customWidth="1"/>
    <col min="10251" max="10496" width="9.140625" style="83"/>
    <col min="10497" max="10497" width="42.42578125" style="83" customWidth="1"/>
    <col min="10498" max="10498" width="46.42578125" style="83" customWidth="1"/>
    <col min="10499" max="10499" width="10.140625" style="83" customWidth="1"/>
    <col min="10500" max="10500" width="8.85546875" style="83" customWidth="1"/>
    <col min="10501" max="10501" width="9.28515625" style="83" customWidth="1"/>
    <col min="10502" max="10506" width="16" style="83" customWidth="1"/>
    <col min="10507" max="10752" width="9.140625" style="83"/>
    <col min="10753" max="10753" width="42.42578125" style="83" customWidth="1"/>
    <col min="10754" max="10754" width="46.42578125" style="83" customWidth="1"/>
    <col min="10755" max="10755" width="10.140625" style="83" customWidth="1"/>
    <col min="10756" max="10756" width="8.85546875" style="83" customWidth="1"/>
    <col min="10757" max="10757" width="9.28515625" style="83" customWidth="1"/>
    <col min="10758" max="10762" width="16" style="83" customWidth="1"/>
    <col min="10763" max="11008" width="9.140625" style="83"/>
    <col min="11009" max="11009" width="42.42578125" style="83" customWidth="1"/>
    <col min="11010" max="11010" width="46.42578125" style="83" customWidth="1"/>
    <col min="11011" max="11011" width="10.140625" style="83" customWidth="1"/>
    <col min="11012" max="11012" width="8.85546875" style="83" customWidth="1"/>
    <col min="11013" max="11013" width="9.28515625" style="83" customWidth="1"/>
    <col min="11014" max="11018" width="16" style="83" customWidth="1"/>
    <col min="11019" max="11264" width="9.140625" style="83"/>
    <col min="11265" max="11265" width="42.42578125" style="83" customWidth="1"/>
    <col min="11266" max="11266" width="46.42578125" style="83" customWidth="1"/>
    <col min="11267" max="11267" width="10.140625" style="83" customWidth="1"/>
    <col min="11268" max="11268" width="8.85546875" style="83" customWidth="1"/>
    <col min="11269" max="11269" width="9.28515625" style="83" customWidth="1"/>
    <col min="11270" max="11274" width="16" style="83" customWidth="1"/>
    <col min="11275" max="11520" width="9.140625" style="83"/>
    <col min="11521" max="11521" width="42.42578125" style="83" customWidth="1"/>
    <col min="11522" max="11522" width="46.42578125" style="83" customWidth="1"/>
    <col min="11523" max="11523" width="10.140625" style="83" customWidth="1"/>
    <col min="11524" max="11524" width="8.85546875" style="83" customWidth="1"/>
    <col min="11525" max="11525" width="9.28515625" style="83" customWidth="1"/>
    <col min="11526" max="11530" width="16" style="83" customWidth="1"/>
    <col min="11531" max="11776" width="9.140625" style="83"/>
    <col min="11777" max="11777" width="42.42578125" style="83" customWidth="1"/>
    <col min="11778" max="11778" width="46.42578125" style="83" customWidth="1"/>
    <col min="11779" max="11779" width="10.140625" style="83" customWidth="1"/>
    <col min="11780" max="11780" width="8.85546875" style="83" customWidth="1"/>
    <col min="11781" max="11781" width="9.28515625" style="83" customWidth="1"/>
    <col min="11782" max="11786" width="16" style="83" customWidth="1"/>
    <col min="11787" max="12032" width="9.140625" style="83"/>
    <col min="12033" max="12033" width="42.42578125" style="83" customWidth="1"/>
    <col min="12034" max="12034" width="46.42578125" style="83" customWidth="1"/>
    <col min="12035" max="12035" width="10.140625" style="83" customWidth="1"/>
    <col min="12036" max="12036" width="8.85546875" style="83" customWidth="1"/>
    <col min="12037" max="12037" width="9.28515625" style="83" customWidth="1"/>
    <col min="12038" max="12042" width="16" style="83" customWidth="1"/>
    <col min="12043" max="12288" width="9.140625" style="83"/>
    <col min="12289" max="12289" width="42.42578125" style="83" customWidth="1"/>
    <col min="12290" max="12290" width="46.42578125" style="83" customWidth="1"/>
    <col min="12291" max="12291" width="10.140625" style="83" customWidth="1"/>
    <col min="12292" max="12292" width="8.85546875" style="83" customWidth="1"/>
    <col min="12293" max="12293" width="9.28515625" style="83" customWidth="1"/>
    <col min="12294" max="12298" width="16" style="83" customWidth="1"/>
    <col min="12299" max="12544" width="9.140625" style="83"/>
    <col min="12545" max="12545" width="42.42578125" style="83" customWidth="1"/>
    <col min="12546" max="12546" width="46.42578125" style="83" customWidth="1"/>
    <col min="12547" max="12547" width="10.140625" style="83" customWidth="1"/>
    <col min="12548" max="12548" width="8.85546875" style="83" customWidth="1"/>
    <col min="12549" max="12549" width="9.28515625" style="83" customWidth="1"/>
    <col min="12550" max="12554" width="16" style="83" customWidth="1"/>
    <col min="12555" max="12800" width="9.140625" style="83"/>
    <col min="12801" max="12801" width="42.42578125" style="83" customWidth="1"/>
    <col min="12802" max="12802" width="46.42578125" style="83" customWidth="1"/>
    <col min="12803" max="12803" width="10.140625" style="83" customWidth="1"/>
    <col min="12804" max="12804" width="8.85546875" style="83" customWidth="1"/>
    <col min="12805" max="12805" width="9.28515625" style="83" customWidth="1"/>
    <col min="12806" max="12810" width="16" style="83" customWidth="1"/>
    <col min="12811" max="13056" width="9.140625" style="83"/>
    <col min="13057" max="13057" width="42.42578125" style="83" customWidth="1"/>
    <col min="13058" max="13058" width="46.42578125" style="83" customWidth="1"/>
    <col min="13059" max="13059" width="10.140625" style="83" customWidth="1"/>
    <col min="13060" max="13060" width="8.85546875" style="83" customWidth="1"/>
    <col min="13061" max="13061" width="9.28515625" style="83" customWidth="1"/>
    <col min="13062" max="13066" width="16" style="83" customWidth="1"/>
    <col min="13067" max="13312" width="9.140625" style="83"/>
    <col min="13313" max="13313" width="42.42578125" style="83" customWidth="1"/>
    <col min="13314" max="13314" width="46.42578125" style="83" customWidth="1"/>
    <col min="13315" max="13315" width="10.140625" style="83" customWidth="1"/>
    <col min="13316" max="13316" width="8.85546875" style="83" customWidth="1"/>
    <col min="13317" max="13317" width="9.28515625" style="83" customWidth="1"/>
    <col min="13318" max="13322" width="16" style="83" customWidth="1"/>
    <col min="13323" max="13568" width="9.140625" style="83"/>
    <col min="13569" max="13569" width="42.42578125" style="83" customWidth="1"/>
    <col min="13570" max="13570" width="46.42578125" style="83" customWidth="1"/>
    <col min="13571" max="13571" width="10.140625" style="83" customWidth="1"/>
    <col min="13572" max="13572" width="8.85546875" style="83" customWidth="1"/>
    <col min="13573" max="13573" width="9.28515625" style="83" customWidth="1"/>
    <col min="13574" max="13578" width="16" style="83" customWidth="1"/>
    <col min="13579" max="13824" width="9.140625" style="83"/>
    <col min="13825" max="13825" width="42.42578125" style="83" customWidth="1"/>
    <col min="13826" max="13826" width="46.42578125" style="83" customWidth="1"/>
    <col min="13827" max="13827" width="10.140625" style="83" customWidth="1"/>
    <col min="13828" max="13828" width="8.85546875" style="83" customWidth="1"/>
    <col min="13829" max="13829" width="9.28515625" style="83" customWidth="1"/>
    <col min="13830" max="13834" width="16" style="83" customWidth="1"/>
    <col min="13835" max="14080" width="9.140625" style="83"/>
    <col min="14081" max="14081" width="42.42578125" style="83" customWidth="1"/>
    <col min="14082" max="14082" width="46.42578125" style="83" customWidth="1"/>
    <col min="14083" max="14083" width="10.140625" style="83" customWidth="1"/>
    <col min="14084" max="14084" width="8.85546875" style="83" customWidth="1"/>
    <col min="14085" max="14085" width="9.28515625" style="83" customWidth="1"/>
    <col min="14086" max="14090" width="16" style="83" customWidth="1"/>
    <col min="14091" max="14336" width="9.140625" style="83"/>
    <col min="14337" max="14337" width="42.42578125" style="83" customWidth="1"/>
    <col min="14338" max="14338" width="46.42578125" style="83" customWidth="1"/>
    <col min="14339" max="14339" width="10.140625" style="83" customWidth="1"/>
    <col min="14340" max="14340" width="8.85546875" style="83" customWidth="1"/>
    <col min="14341" max="14341" width="9.28515625" style="83" customWidth="1"/>
    <col min="14342" max="14346" width="16" style="83" customWidth="1"/>
    <col min="14347" max="14592" width="9.140625" style="83"/>
    <col min="14593" max="14593" width="42.42578125" style="83" customWidth="1"/>
    <col min="14594" max="14594" width="46.42578125" style="83" customWidth="1"/>
    <col min="14595" max="14595" width="10.140625" style="83" customWidth="1"/>
    <col min="14596" max="14596" width="8.85546875" style="83" customWidth="1"/>
    <col min="14597" max="14597" width="9.28515625" style="83" customWidth="1"/>
    <col min="14598" max="14602" width="16" style="83" customWidth="1"/>
    <col min="14603" max="14848" width="9.140625" style="83"/>
    <col min="14849" max="14849" width="42.42578125" style="83" customWidth="1"/>
    <col min="14850" max="14850" width="46.42578125" style="83" customWidth="1"/>
    <col min="14851" max="14851" width="10.140625" style="83" customWidth="1"/>
    <col min="14852" max="14852" width="8.85546875" style="83" customWidth="1"/>
    <col min="14853" max="14853" width="9.28515625" style="83" customWidth="1"/>
    <col min="14854" max="14858" width="16" style="83" customWidth="1"/>
    <col min="14859" max="15104" width="9.140625" style="83"/>
    <col min="15105" max="15105" width="42.42578125" style="83" customWidth="1"/>
    <col min="15106" max="15106" width="46.42578125" style="83" customWidth="1"/>
    <col min="15107" max="15107" width="10.140625" style="83" customWidth="1"/>
    <col min="15108" max="15108" width="8.85546875" style="83" customWidth="1"/>
    <col min="15109" max="15109" width="9.28515625" style="83" customWidth="1"/>
    <col min="15110" max="15114" width="16" style="83" customWidth="1"/>
    <col min="15115" max="15360" width="9.140625" style="83"/>
    <col min="15361" max="15361" width="42.42578125" style="83" customWidth="1"/>
    <col min="15362" max="15362" width="46.42578125" style="83" customWidth="1"/>
    <col min="15363" max="15363" width="10.140625" style="83" customWidth="1"/>
    <col min="15364" max="15364" width="8.85546875" style="83" customWidth="1"/>
    <col min="15365" max="15365" width="9.28515625" style="83" customWidth="1"/>
    <col min="15366" max="15370" width="16" style="83" customWidth="1"/>
    <col min="15371" max="15616" width="9.140625" style="83"/>
    <col min="15617" max="15617" width="42.42578125" style="83" customWidth="1"/>
    <col min="15618" max="15618" width="46.42578125" style="83" customWidth="1"/>
    <col min="15619" max="15619" width="10.140625" style="83" customWidth="1"/>
    <col min="15620" max="15620" width="8.85546875" style="83" customWidth="1"/>
    <col min="15621" max="15621" width="9.28515625" style="83" customWidth="1"/>
    <col min="15622" max="15626" width="16" style="83" customWidth="1"/>
    <col min="15627" max="15872" width="9.140625" style="83"/>
    <col min="15873" max="15873" width="42.42578125" style="83" customWidth="1"/>
    <col min="15874" max="15874" width="46.42578125" style="83" customWidth="1"/>
    <col min="15875" max="15875" width="10.140625" style="83" customWidth="1"/>
    <col min="15876" max="15876" width="8.85546875" style="83" customWidth="1"/>
    <col min="15877" max="15877" width="9.28515625" style="83" customWidth="1"/>
    <col min="15878" max="15882" width="16" style="83" customWidth="1"/>
    <col min="15883" max="16128" width="9.140625" style="83"/>
    <col min="16129" max="16129" width="42.42578125" style="83" customWidth="1"/>
    <col min="16130" max="16130" width="46.42578125" style="83" customWidth="1"/>
    <col min="16131" max="16131" width="10.140625" style="83" customWidth="1"/>
    <col min="16132" max="16132" width="8.85546875" style="83" customWidth="1"/>
    <col min="16133" max="16133" width="9.28515625" style="83" customWidth="1"/>
    <col min="16134" max="16138" width="16" style="83" customWidth="1"/>
    <col min="16139" max="16384" width="9.140625" style="83"/>
  </cols>
  <sheetData>
    <row r="1" spans="1:10" s="67" customFormat="1" ht="21.75" customHeight="1" x14ac:dyDescent="0.25">
      <c r="A1" s="525" t="str">
        <f>'Elenco P.I.'!B2</f>
        <v>Comune di Golfo Aranci</v>
      </c>
      <c r="B1" s="526"/>
      <c r="C1" s="526"/>
      <c r="D1" s="526"/>
      <c r="E1" s="526"/>
      <c r="F1" s="526"/>
      <c r="G1" s="526"/>
      <c r="H1" s="526"/>
      <c r="I1" s="526"/>
      <c r="J1" s="527"/>
    </row>
    <row r="2" spans="1:10" s="67" customFormat="1" ht="19.5" customHeight="1" x14ac:dyDescent="0.25">
      <c r="A2" s="68" t="s">
        <v>0</v>
      </c>
      <c r="B2" s="69" t="str">
        <f>'Elenco P.I.'!B7</f>
        <v xml:space="preserve">Area:  </v>
      </c>
      <c r="C2" s="70"/>
      <c r="D2" s="70"/>
      <c r="E2" s="70"/>
      <c r="F2" s="71" t="s">
        <v>224</v>
      </c>
      <c r="G2" s="71" t="s">
        <v>225</v>
      </c>
      <c r="H2" s="70"/>
      <c r="I2" s="71" t="s">
        <v>226</v>
      </c>
      <c r="J2" s="72"/>
    </row>
    <row r="3" spans="1:10" s="67" customFormat="1" ht="19.5" customHeight="1" x14ac:dyDescent="0.25">
      <c r="A3" s="68" t="s">
        <v>227</v>
      </c>
      <c r="B3" s="73"/>
      <c r="C3" s="70"/>
      <c r="D3" s="70"/>
      <c r="E3" s="70"/>
      <c r="F3" s="74"/>
      <c r="G3" s="74"/>
      <c r="H3" s="70"/>
      <c r="I3" s="75">
        <v>2020</v>
      </c>
      <c r="J3" s="72"/>
    </row>
    <row r="4" spans="1:10" s="67" customFormat="1" ht="19.5" customHeight="1" x14ac:dyDescent="0.25">
      <c r="A4" s="68" t="s">
        <v>228</v>
      </c>
      <c r="B4" s="76"/>
      <c r="C4" s="70"/>
      <c r="D4" s="70"/>
      <c r="E4" s="70"/>
      <c r="F4" s="70"/>
      <c r="G4" s="70"/>
      <c r="H4" s="70"/>
      <c r="I4" s="70"/>
      <c r="J4" s="72"/>
    </row>
    <row r="5" spans="1:10" ht="9.75" customHeight="1" x14ac:dyDescent="0.25">
      <c r="A5" s="77"/>
      <c r="B5" s="78"/>
      <c r="C5" s="79"/>
      <c r="D5" s="79"/>
      <c r="E5" s="79"/>
      <c r="F5" s="79"/>
      <c r="G5" s="80"/>
      <c r="H5" s="81"/>
      <c r="I5" s="81"/>
      <c r="J5" s="82"/>
    </row>
    <row r="6" spans="1:10" ht="12.75" customHeight="1" x14ac:dyDescent="0.25">
      <c r="A6" s="528" t="s">
        <v>229</v>
      </c>
      <c r="B6" s="528"/>
      <c r="C6" s="528"/>
      <c r="D6" s="528"/>
      <c r="E6" s="528"/>
      <c r="F6" s="530" t="s">
        <v>230</v>
      </c>
      <c r="G6" s="530"/>
      <c r="H6" s="530"/>
      <c r="I6" s="530"/>
      <c r="J6" s="530"/>
    </row>
    <row r="7" spans="1:10" ht="15.75" customHeight="1" x14ac:dyDescent="0.25">
      <c r="A7" s="529"/>
      <c r="B7" s="529"/>
      <c r="C7" s="529"/>
      <c r="D7" s="529"/>
      <c r="E7" s="529"/>
      <c r="F7" s="240">
        <v>1</v>
      </c>
      <c r="G7" s="240">
        <v>2</v>
      </c>
      <c r="H7" s="240">
        <v>3</v>
      </c>
      <c r="I7" s="240">
        <v>4</v>
      </c>
      <c r="J7" s="240">
        <v>5</v>
      </c>
    </row>
    <row r="8" spans="1:10" ht="15.75" customHeight="1" x14ac:dyDescent="0.25">
      <c r="A8" s="529"/>
      <c r="B8" s="529"/>
      <c r="C8" s="529"/>
      <c r="D8" s="529"/>
      <c r="E8" s="529"/>
      <c r="F8" s="84" t="s">
        <v>231</v>
      </c>
      <c r="G8" s="84" t="s">
        <v>232</v>
      </c>
      <c r="H8" s="85" t="s">
        <v>233</v>
      </c>
      <c r="I8" s="85" t="s">
        <v>234</v>
      </c>
      <c r="J8" s="85" t="s">
        <v>235</v>
      </c>
    </row>
    <row r="9" spans="1:10" ht="4.5" customHeight="1" x14ac:dyDescent="0.25">
      <c r="A9" s="531"/>
      <c r="B9" s="531"/>
      <c r="C9" s="531"/>
      <c r="D9" s="531"/>
      <c r="E9" s="531"/>
      <c r="F9" s="531"/>
      <c r="G9" s="531"/>
      <c r="H9" s="531"/>
      <c r="I9" s="531"/>
      <c r="J9" s="531"/>
    </row>
    <row r="10" spans="1:10" ht="32.25" customHeight="1" x14ac:dyDescent="0.25">
      <c r="A10" s="86" t="s">
        <v>236</v>
      </c>
      <c r="B10" s="86" t="s">
        <v>237</v>
      </c>
      <c r="C10" s="87" t="s">
        <v>238</v>
      </c>
      <c r="D10" s="87" t="s">
        <v>239</v>
      </c>
      <c r="E10" s="87" t="s">
        <v>240</v>
      </c>
      <c r="F10" s="87" t="s">
        <v>241</v>
      </c>
      <c r="G10" s="87" t="s">
        <v>57</v>
      </c>
      <c r="H10" s="87" t="s">
        <v>242</v>
      </c>
      <c r="I10" s="87" t="s">
        <v>243</v>
      </c>
      <c r="J10" s="87" t="s">
        <v>244</v>
      </c>
    </row>
    <row r="11" spans="1:10" ht="57.75" customHeight="1" x14ac:dyDescent="0.25">
      <c r="A11" s="88" t="str">
        <f>'Resp. 1'!B16</f>
        <v xml:space="preserve">Prevenzione della Corruzione e della Trasparenza –  Revisione struttura del PTPCT. </v>
      </c>
      <c r="B11" s="89"/>
      <c r="C11" s="90"/>
      <c r="D11" s="91">
        <f t="shared" ref="D11:D20" si="0">E11/100</f>
        <v>0</v>
      </c>
      <c r="E11" s="92"/>
      <c r="F11" s="93" t="str">
        <f>IF(E11&lt;=20,"X","")</f>
        <v>X</v>
      </c>
      <c r="G11" s="93" t="str">
        <f>IF(AND(E11&gt;20,E11&lt;=50),"X","")</f>
        <v/>
      </c>
      <c r="H11" s="93" t="str">
        <f>IF(AND(E11&gt;50,E11&lt;=70),"X","")</f>
        <v/>
      </c>
      <c r="I11" s="93" t="str">
        <f>IF(AND(E11&gt;70,E11&lt;=90),"X","")</f>
        <v/>
      </c>
      <c r="J11" s="93" t="str">
        <f>IF(AND(E11&gt;90,E11&lt;=100),"X","")</f>
        <v/>
      </c>
    </row>
    <row r="12" spans="1:10" ht="105" customHeight="1" x14ac:dyDescent="0.25">
      <c r="A12" s="88" t="e">
        <f>'Resp. 1'!#REF!</f>
        <v>#REF!</v>
      </c>
      <c r="B12" s="95"/>
      <c r="C12" s="90"/>
      <c r="D12" s="91">
        <f t="shared" si="0"/>
        <v>0</v>
      </c>
      <c r="E12" s="92"/>
      <c r="F12" s="93" t="str">
        <f t="shared" ref="F12:F20" si="1">IF(E12&lt;=20,"X","")</f>
        <v>X</v>
      </c>
      <c r="G12" s="93" t="str">
        <f t="shared" ref="G12:G20" si="2">IF(AND(E12&gt;20,E12&lt;=50),"X","")</f>
        <v/>
      </c>
      <c r="H12" s="93" t="str">
        <f t="shared" ref="H12:H20" si="3">IF(AND(E12&gt;50,E12&lt;=70),"X","")</f>
        <v/>
      </c>
      <c r="I12" s="93" t="str">
        <f t="shared" ref="I12:I20" si="4">IF(AND(E12&gt;70,E12&lt;=90),"X","")</f>
        <v/>
      </c>
      <c r="J12" s="93" t="str">
        <f t="shared" ref="J12:J20" si="5">IF(AND(E12&gt;90,E12&lt;=100),"X","")</f>
        <v/>
      </c>
    </row>
    <row r="13" spans="1:10" ht="102.75" customHeight="1" x14ac:dyDescent="0.25">
      <c r="A13" s="88" t="e">
        <f>'Resp. 1'!#REF!</f>
        <v>#REF!</v>
      </c>
      <c r="B13" s="95"/>
      <c r="C13" s="92"/>
      <c r="D13" s="91">
        <f t="shared" si="0"/>
        <v>0</v>
      </c>
      <c r="E13" s="92"/>
      <c r="F13" s="93" t="str">
        <f t="shared" si="1"/>
        <v>X</v>
      </c>
      <c r="G13" s="93" t="str">
        <f t="shared" si="2"/>
        <v/>
      </c>
      <c r="H13" s="93" t="str">
        <f t="shared" si="3"/>
        <v/>
      </c>
      <c r="I13" s="93" t="str">
        <f t="shared" si="4"/>
        <v/>
      </c>
      <c r="J13" s="93" t="str">
        <f t="shared" si="5"/>
        <v/>
      </c>
    </row>
    <row r="14" spans="1:10" ht="57.75" customHeight="1" x14ac:dyDescent="0.25">
      <c r="A14" s="88" t="e">
        <f>'Resp. 1'!#REF!</f>
        <v>#REF!</v>
      </c>
      <c r="B14" s="95"/>
      <c r="C14" s="92"/>
      <c r="D14" s="91">
        <f t="shared" si="0"/>
        <v>0</v>
      </c>
      <c r="E14" s="92"/>
      <c r="F14" s="93" t="str">
        <f t="shared" si="1"/>
        <v>X</v>
      </c>
      <c r="G14" s="93" t="str">
        <f t="shared" si="2"/>
        <v/>
      </c>
      <c r="H14" s="93" t="str">
        <f t="shared" si="3"/>
        <v/>
      </c>
      <c r="I14" s="93" t="str">
        <f t="shared" si="4"/>
        <v/>
      </c>
      <c r="J14" s="93" t="str">
        <f t="shared" si="5"/>
        <v/>
      </c>
    </row>
    <row r="15" spans="1:10" ht="57.75" customHeight="1" x14ac:dyDescent="0.25">
      <c r="A15" s="88"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5" s="95"/>
      <c r="C15" s="92"/>
      <c r="D15" s="91">
        <f t="shared" si="0"/>
        <v>0</v>
      </c>
      <c r="E15" s="92"/>
      <c r="F15" s="93" t="str">
        <f t="shared" si="1"/>
        <v>X</v>
      </c>
      <c r="G15" s="93" t="str">
        <f t="shared" si="2"/>
        <v/>
      </c>
      <c r="H15" s="93" t="str">
        <f t="shared" si="3"/>
        <v/>
      </c>
      <c r="I15" s="93" t="str">
        <f t="shared" si="4"/>
        <v/>
      </c>
      <c r="J15" s="93" t="str">
        <f t="shared" si="5"/>
        <v/>
      </c>
    </row>
    <row r="16" spans="1:10" ht="57.75" customHeight="1" x14ac:dyDescent="0.25">
      <c r="A16" s="88"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6" s="95"/>
      <c r="C16" s="92"/>
      <c r="D16" s="91">
        <f t="shared" si="0"/>
        <v>0</v>
      </c>
      <c r="E16" s="92"/>
      <c r="F16" s="93" t="str">
        <f t="shared" si="1"/>
        <v>X</v>
      </c>
      <c r="G16" s="93" t="str">
        <f t="shared" si="2"/>
        <v/>
      </c>
      <c r="H16" s="93" t="str">
        <f t="shared" si="3"/>
        <v/>
      </c>
      <c r="I16" s="93" t="str">
        <f t="shared" si="4"/>
        <v/>
      </c>
      <c r="J16" s="93" t="str">
        <f t="shared" si="5"/>
        <v/>
      </c>
    </row>
    <row r="17" spans="1:10" ht="57.75" customHeight="1" x14ac:dyDescent="0.25">
      <c r="A17" s="88" t="e">
        <f>'Resp. 1'!#REF!</f>
        <v>#REF!</v>
      </c>
      <c r="B17" s="88"/>
      <c r="C17" s="92">
        <v>60</v>
      </c>
      <c r="D17" s="91">
        <f t="shared" si="0"/>
        <v>0</v>
      </c>
      <c r="E17" s="92"/>
      <c r="F17" s="93" t="str">
        <f t="shared" si="1"/>
        <v>X</v>
      </c>
      <c r="G17" s="93" t="str">
        <f t="shared" si="2"/>
        <v/>
      </c>
      <c r="H17" s="93" t="str">
        <f t="shared" si="3"/>
        <v/>
      </c>
      <c r="I17" s="93" t="str">
        <f t="shared" si="4"/>
        <v/>
      </c>
      <c r="J17" s="93" t="str">
        <f t="shared" si="5"/>
        <v/>
      </c>
    </row>
    <row r="18" spans="1:10" ht="26.25" customHeight="1" x14ac:dyDescent="0.25">
      <c r="A18" s="88">
        <f>'Resp. 1'!B20</f>
        <v>0</v>
      </c>
      <c r="B18" s="95"/>
      <c r="C18" s="92"/>
      <c r="D18" s="91">
        <f t="shared" si="0"/>
        <v>0</v>
      </c>
      <c r="E18" s="92"/>
      <c r="F18" s="93" t="str">
        <f t="shared" si="1"/>
        <v>X</v>
      </c>
      <c r="G18" s="93" t="str">
        <f t="shared" si="2"/>
        <v/>
      </c>
      <c r="H18" s="93" t="str">
        <f t="shared" si="3"/>
        <v/>
      </c>
      <c r="I18" s="93" t="str">
        <f t="shared" si="4"/>
        <v/>
      </c>
      <c r="J18" s="93" t="str">
        <f t="shared" si="5"/>
        <v/>
      </c>
    </row>
    <row r="19" spans="1:10" ht="26.25" customHeight="1" x14ac:dyDescent="0.25">
      <c r="A19" s="88">
        <f>'Resp. 1'!B21</f>
        <v>0</v>
      </c>
      <c r="B19" s="95"/>
      <c r="C19" s="92"/>
      <c r="D19" s="91">
        <f t="shared" si="0"/>
        <v>0</v>
      </c>
      <c r="E19" s="92"/>
      <c r="F19" s="93" t="str">
        <f t="shared" si="1"/>
        <v>X</v>
      </c>
      <c r="G19" s="93" t="str">
        <f t="shared" si="2"/>
        <v/>
      </c>
      <c r="H19" s="93" t="str">
        <f t="shared" si="3"/>
        <v/>
      </c>
      <c r="I19" s="93" t="str">
        <f t="shared" si="4"/>
        <v/>
      </c>
      <c r="J19" s="93" t="str">
        <f t="shared" si="5"/>
        <v/>
      </c>
    </row>
    <row r="20" spans="1:10" ht="26.25" customHeight="1" x14ac:dyDescent="0.25">
      <c r="A20" s="88">
        <f>'Resp. 1'!B22</f>
        <v>0</v>
      </c>
      <c r="B20" s="95"/>
      <c r="C20" s="92"/>
      <c r="D20" s="91">
        <f t="shared" si="0"/>
        <v>0</v>
      </c>
      <c r="E20" s="92"/>
      <c r="F20" s="93" t="str">
        <f t="shared" si="1"/>
        <v>X</v>
      </c>
      <c r="G20" s="93" t="str">
        <f t="shared" si="2"/>
        <v/>
      </c>
      <c r="H20" s="93" t="str">
        <f t="shared" si="3"/>
        <v/>
      </c>
      <c r="I20" s="93" t="str">
        <f t="shared" si="4"/>
        <v/>
      </c>
      <c r="J20" s="93" t="str">
        <f t="shared" si="5"/>
        <v/>
      </c>
    </row>
    <row r="21" spans="1:10" x14ac:dyDescent="0.25">
      <c r="A21" s="96" t="s">
        <v>245</v>
      </c>
      <c r="B21" s="97" t="str">
        <f>IF(C21=60,"Pesatura Adeguata","Pesatura Inadeguata")</f>
        <v>Pesatura Adeguata</v>
      </c>
      <c r="C21" s="98">
        <f>SUM(C11:C20)</f>
        <v>60</v>
      </c>
      <c r="D21" s="98"/>
      <c r="E21" s="99">
        <f>SUM(G21:J21)/C21</f>
        <v>0</v>
      </c>
      <c r="F21" s="100"/>
      <c r="G21" s="101">
        <f>IF(G11="x",C11*D11)+IF(G12="x",C12*D12)+IF(G13="x",C13*D13)+IF(G14="x",C14*D14)+IF(G15="x",C15*D15)+IF(G16="x",C16*D16)+IF(G17="x",C17*D17)+IF(G18="x",C18*D18)+IF(G19="x",C19*D19)+IF(G20="x",C20*D20)</f>
        <v>0</v>
      </c>
      <c r="H21" s="101">
        <f>IF(H11="x",C11*D11)+IF(H12="x",C12*D12)+IF(H13="x",C13*D13)+IF(H14="x",C14*D14)+IF(H15="x",C15*D15)+IF(H16="x",C16*D16)+IF(H17="x",C17*D17)+IF(H18="x",C18*D18)+IF(H19="x",C19*D19)+IF(H20="x",C20*D20)</f>
        <v>0</v>
      </c>
      <c r="I21" s="101">
        <f>IF(I11="x",C11*D11)+IF(I12="x",C12*D12)+IF(I13="x",C13*D13)+IF(I14="x",C14*D14)+IF(I15="x",C15*D15)+IF(I16="x",C16*D16)+IF(I17="x",C17*D17)+IF(I18="x",C18*D18)+IF(I19="x",C19*D19)+IF(I20="x",C20*D20)</f>
        <v>0</v>
      </c>
      <c r="J21" s="101">
        <f>IF(J11="x",C11*D11)+IF(J12="x",C12*D12)+IF(J13="x",C13*D13)+IF(J14="x",C14*D14)+IF(J15="x",C15*D15)+IF(J16="x",C16*D16)+IF(J17="x",C17*D17)+IF(J18="x",C18*D18)+IF(J19="x",C19*D19)+IF(J19="x",C19*D19)</f>
        <v>0</v>
      </c>
    </row>
    <row r="22" spans="1:10" ht="3" customHeight="1" x14ac:dyDescent="0.25">
      <c r="A22" s="531"/>
      <c r="B22" s="532"/>
      <c r="C22" s="532"/>
      <c r="D22" s="241"/>
      <c r="E22" s="531"/>
      <c r="F22" s="532"/>
      <c r="G22" s="532"/>
      <c r="H22" s="531"/>
      <c r="I22" s="532"/>
      <c r="J22" s="532"/>
    </row>
    <row r="23" spans="1:10" ht="42" customHeight="1" x14ac:dyDescent="0.25">
      <c r="A23" s="86" t="s">
        <v>246</v>
      </c>
      <c r="B23" s="86" t="s">
        <v>237</v>
      </c>
      <c r="C23" s="87" t="s">
        <v>238</v>
      </c>
      <c r="D23" s="87" t="s">
        <v>239</v>
      </c>
      <c r="E23" s="87" t="s">
        <v>240</v>
      </c>
      <c r="F23" s="87" t="s">
        <v>241</v>
      </c>
      <c r="G23" s="87" t="s">
        <v>57</v>
      </c>
      <c r="H23" s="87" t="s">
        <v>242</v>
      </c>
      <c r="I23" s="87" t="s">
        <v>243</v>
      </c>
      <c r="J23" s="87" t="s">
        <v>244</v>
      </c>
    </row>
    <row r="24" spans="1:10" s="103" customFormat="1" ht="27" customHeight="1" x14ac:dyDescent="0.25">
      <c r="A24" s="95" t="str">
        <f>'Resp. 1'!B32</f>
        <v>monitoraggio contributi DPCM del 24.09.2020 liquidati per annualità 2020 e liquidazione annualità 2021</v>
      </c>
      <c r="B24" s="94"/>
      <c r="C24" s="102">
        <v>20</v>
      </c>
      <c r="D24" s="91">
        <f>E24/100</f>
        <v>0</v>
      </c>
      <c r="E24" s="92"/>
      <c r="F24" s="93" t="str">
        <f t="shared" ref="F24:F34" si="6">IF(E24&lt;=20,"X","")</f>
        <v>X</v>
      </c>
      <c r="G24" s="93" t="str">
        <f t="shared" ref="G24:G34" si="7">IF(AND(E24&gt;20,E24&lt;=50),"X","")</f>
        <v/>
      </c>
      <c r="H24" s="93" t="str">
        <f t="shared" ref="H24:H34" si="8">IF(AND(E24&gt;50,E24&lt;=70),"X","")</f>
        <v/>
      </c>
      <c r="I24" s="93" t="str">
        <f t="shared" ref="I24:I34" si="9">IF(AND(E24&gt;70,E24&lt;=90),"X","")</f>
        <v/>
      </c>
      <c r="J24" s="93" t="str">
        <f>IF(AND(E24&gt;90,E24&lt;=100),"X","")</f>
        <v/>
      </c>
    </row>
    <row r="25" spans="1:10" s="103" customFormat="1" ht="27" customHeight="1" x14ac:dyDescent="0.25">
      <c r="A25" s="95" t="e">
        <f>'Resp. 1'!#REF!</f>
        <v>#REF!</v>
      </c>
      <c r="B25" s="95"/>
      <c r="C25" s="102"/>
      <c r="D25" s="91">
        <f t="shared" ref="D25:D31" si="10">E25/100</f>
        <v>0</v>
      </c>
      <c r="E25" s="92"/>
      <c r="F25" s="93" t="str">
        <f t="shared" si="6"/>
        <v>X</v>
      </c>
      <c r="G25" s="93" t="str">
        <f t="shared" si="7"/>
        <v/>
      </c>
      <c r="H25" s="93" t="str">
        <f t="shared" si="8"/>
        <v/>
      </c>
      <c r="I25" s="93" t="str">
        <f t="shared" si="9"/>
        <v/>
      </c>
      <c r="J25" s="93" t="str">
        <f t="shared" ref="J25:J31" si="11">IF(AND(E25&gt;90,E25&lt;=100),"X","")</f>
        <v/>
      </c>
    </row>
    <row r="26" spans="1:10" s="103" customFormat="1" ht="27" customHeight="1" x14ac:dyDescent="0.25">
      <c r="A26" s="95" t="str">
        <f>'Resp. 1'!B33</f>
        <v>istruttoria domande risarcimento patrimonio edilizio a seguito eventi alluvionali del novembre 2021</v>
      </c>
      <c r="B26" s="95"/>
      <c r="C26" s="102"/>
      <c r="D26" s="91">
        <f t="shared" si="10"/>
        <v>0</v>
      </c>
      <c r="E26" s="92"/>
      <c r="F26" s="93" t="str">
        <f t="shared" si="6"/>
        <v>X</v>
      </c>
      <c r="G26" s="93" t="str">
        <f t="shared" si="7"/>
        <v/>
      </c>
      <c r="H26" s="93" t="str">
        <f t="shared" si="8"/>
        <v/>
      </c>
      <c r="I26" s="93" t="str">
        <f t="shared" si="9"/>
        <v/>
      </c>
      <c r="J26" s="93" t="str">
        <f t="shared" si="11"/>
        <v/>
      </c>
    </row>
    <row r="27" spans="1:10" s="103" customFormat="1" ht="27" customHeight="1" x14ac:dyDescent="0.25">
      <c r="A27" s="95" t="str">
        <f>'Resp. 1'!B34</f>
        <v>Conferimento incarico trasformazione diritto superficie in diritto proprietà</v>
      </c>
      <c r="B27" s="95"/>
      <c r="C27" s="102"/>
      <c r="D27" s="91">
        <f t="shared" si="10"/>
        <v>0</v>
      </c>
      <c r="E27" s="92"/>
      <c r="F27" s="93" t="str">
        <f t="shared" si="6"/>
        <v>X</v>
      </c>
      <c r="G27" s="93" t="str">
        <f t="shared" si="7"/>
        <v/>
      </c>
      <c r="H27" s="93" t="str">
        <f t="shared" si="8"/>
        <v/>
      </c>
      <c r="I27" s="93" t="str">
        <f t="shared" si="9"/>
        <v/>
      </c>
      <c r="J27" s="93" t="str">
        <f t="shared" si="11"/>
        <v/>
      </c>
    </row>
    <row r="28" spans="1:10" s="103" customFormat="1" ht="27" customHeight="1" x14ac:dyDescent="0.25">
      <c r="A28" s="95" t="str">
        <f>'Resp. 1'!B35</f>
        <v>implementazione servizi con ufficio UTP</v>
      </c>
      <c r="B28" s="95"/>
      <c r="C28" s="104"/>
      <c r="D28" s="91">
        <f t="shared" si="10"/>
        <v>0</v>
      </c>
      <c r="E28" s="92"/>
      <c r="F28" s="93" t="str">
        <f t="shared" si="6"/>
        <v>X</v>
      </c>
      <c r="G28" s="93" t="str">
        <f t="shared" si="7"/>
        <v/>
      </c>
      <c r="H28" s="93" t="str">
        <f t="shared" si="8"/>
        <v/>
      </c>
      <c r="I28" s="93" t="str">
        <f t="shared" si="9"/>
        <v/>
      </c>
      <c r="J28" s="93" t="str">
        <f t="shared" si="11"/>
        <v/>
      </c>
    </row>
    <row r="29" spans="1:10" s="103" customFormat="1" ht="27" customHeight="1" x14ac:dyDescent="0.25">
      <c r="A29" s="95" t="str">
        <f>'Resp. 1'!B36</f>
        <v>Approvazione nuovo regolamento commercio mercato lunedì</v>
      </c>
      <c r="B29" s="95"/>
      <c r="C29" s="104"/>
      <c r="D29" s="91">
        <f t="shared" si="10"/>
        <v>0</v>
      </c>
      <c r="E29" s="92"/>
      <c r="F29" s="93" t="str">
        <f t="shared" si="6"/>
        <v>X</v>
      </c>
      <c r="G29" s="93" t="str">
        <f t="shared" si="7"/>
        <v/>
      </c>
      <c r="H29" s="93" t="str">
        <f t="shared" si="8"/>
        <v/>
      </c>
      <c r="I29" s="93" t="str">
        <f t="shared" si="9"/>
        <v/>
      </c>
      <c r="J29" s="93" t="str">
        <f t="shared" si="11"/>
        <v/>
      </c>
    </row>
    <row r="30" spans="1:10" s="103" customFormat="1" ht="27" customHeight="1" x14ac:dyDescent="0.25">
      <c r="A30" s="95" t="str">
        <f>'Resp. 1'!B37</f>
        <v>Ridistrubuzione servizi con nomina nuovo responsabile SUAPE</v>
      </c>
      <c r="B30" s="95"/>
      <c r="C30" s="104"/>
      <c r="D30" s="91">
        <f t="shared" si="10"/>
        <v>0</v>
      </c>
      <c r="E30" s="92"/>
      <c r="F30" s="93" t="str">
        <f t="shared" si="6"/>
        <v>X</v>
      </c>
      <c r="G30" s="93" t="str">
        <f t="shared" si="7"/>
        <v/>
      </c>
      <c r="H30" s="93" t="str">
        <f t="shared" si="8"/>
        <v/>
      </c>
      <c r="I30" s="93" t="str">
        <f t="shared" si="9"/>
        <v/>
      </c>
      <c r="J30" s="93" t="str">
        <f t="shared" si="11"/>
        <v/>
      </c>
    </row>
    <row r="31" spans="1:10" s="103" customFormat="1" ht="27" customHeight="1" x14ac:dyDescent="0.25">
      <c r="A31" s="95" t="str">
        <f>'Resp. 1'!B38</f>
        <v>Approvazione variante lottizzazione area PEEP</v>
      </c>
      <c r="B31" s="95"/>
      <c r="C31" s="104"/>
      <c r="D31" s="91">
        <f t="shared" si="10"/>
        <v>0</v>
      </c>
      <c r="E31" s="92"/>
      <c r="F31" s="93" t="str">
        <f t="shared" si="6"/>
        <v>X</v>
      </c>
      <c r="G31" s="93" t="str">
        <f t="shared" si="7"/>
        <v/>
      </c>
      <c r="H31" s="93" t="str">
        <f t="shared" si="8"/>
        <v/>
      </c>
      <c r="I31" s="93" t="str">
        <f t="shared" si="9"/>
        <v/>
      </c>
      <c r="J31" s="93" t="str">
        <f t="shared" si="11"/>
        <v/>
      </c>
    </row>
    <row r="32" spans="1:10" ht="42" customHeight="1" x14ac:dyDescent="0.25">
      <c r="A32" s="240" t="s">
        <v>247</v>
      </c>
      <c r="B32" s="240" t="s">
        <v>248</v>
      </c>
      <c r="C32" s="87" t="s">
        <v>238</v>
      </c>
      <c r="D32" s="87" t="s">
        <v>239</v>
      </c>
      <c r="E32" s="87" t="s">
        <v>240</v>
      </c>
      <c r="F32" s="105" t="s">
        <v>249</v>
      </c>
      <c r="G32" s="105" t="s">
        <v>250</v>
      </c>
      <c r="H32" s="105" t="s">
        <v>251</v>
      </c>
      <c r="I32" s="105" t="s">
        <v>252</v>
      </c>
      <c r="J32" s="105" t="s">
        <v>253</v>
      </c>
    </row>
    <row r="33" spans="1:11" s="103" customFormat="1" ht="49.5" customHeight="1" x14ac:dyDescent="0.25">
      <c r="A33" s="95" t="s">
        <v>316</v>
      </c>
      <c r="B33" s="95" t="s">
        <v>317</v>
      </c>
      <c r="C33" s="104">
        <v>20</v>
      </c>
      <c r="D33" s="91">
        <f>E33/100</f>
        <v>0</v>
      </c>
      <c r="E33" s="92"/>
      <c r="F33" s="93" t="str">
        <f t="shared" si="6"/>
        <v>X</v>
      </c>
      <c r="G33" s="93" t="str">
        <f t="shared" si="7"/>
        <v/>
      </c>
      <c r="H33" s="93" t="str">
        <f t="shared" si="8"/>
        <v/>
      </c>
      <c r="I33" s="93" t="str">
        <f t="shared" si="9"/>
        <v/>
      </c>
      <c r="J33" s="93" t="str">
        <f t="shared" ref="J33:J39" si="12">IF(AND(E33&gt;90,E33&lt;=100),"X","")</f>
        <v/>
      </c>
    </row>
    <row r="34" spans="1:11" s="103" customFormat="1" ht="18.75" customHeight="1" x14ac:dyDescent="0.25">
      <c r="A34" s="95"/>
      <c r="B34" s="95"/>
      <c r="C34" s="104"/>
      <c r="D34" s="91">
        <f t="shared" ref="D34:D39" si="13">E34/100</f>
        <v>0</v>
      </c>
      <c r="E34" s="92"/>
      <c r="F34" s="93" t="str">
        <f t="shared" si="6"/>
        <v>X</v>
      </c>
      <c r="G34" s="93" t="str">
        <f t="shared" si="7"/>
        <v/>
      </c>
      <c r="H34" s="93" t="str">
        <f t="shared" si="8"/>
        <v/>
      </c>
      <c r="I34" s="93" t="str">
        <f t="shared" si="9"/>
        <v/>
      </c>
      <c r="J34" s="93" t="str">
        <f t="shared" si="12"/>
        <v/>
      </c>
    </row>
    <row r="35" spans="1:11" s="103" customFormat="1" ht="18.75" customHeight="1" x14ac:dyDescent="0.25">
      <c r="A35" s="95"/>
      <c r="B35" s="95"/>
      <c r="C35" s="104"/>
      <c r="D35" s="91">
        <f t="shared" si="13"/>
        <v>0</v>
      </c>
      <c r="E35" s="92"/>
      <c r="F35" s="93" t="str">
        <f>IF(E35&lt;=20,"X","")</f>
        <v>X</v>
      </c>
      <c r="G35" s="93" t="str">
        <f>IF(AND(E35&gt;20,E35&lt;=50),"X","")</f>
        <v/>
      </c>
      <c r="H35" s="93" t="str">
        <f>IF(AND(E35&gt;50,E35&lt;=70),"X","")</f>
        <v/>
      </c>
      <c r="I35" s="93" t="str">
        <f>IF(AND(E35&gt;70,E35&lt;=90),"X","")</f>
        <v/>
      </c>
      <c r="J35" s="93" t="str">
        <f t="shared" si="12"/>
        <v/>
      </c>
    </row>
    <row r="36" spans="1:11" s="103" customFormat="1" ht="18.75" customHeight="1" x14ac:dyDescent="0.25">
      <c r="A36" s="95"/>
      <c r="B36" s="95"/>
      <c r="C36" s="104"/>
      <c r="D36" s="91">
        <f t="shared" si="13"/>
        <v>0</v>
      </c>
      <c r="E36" s="92"/>
      <c r="F36" s="93" t="str">
        <f>IF(E36&lt;=20,"X","")</f>
        <v>X</v>
      </c>
      <c r="G36" s="93" t="str">
        <f>IF(AND(E36&gt;20,E36&lt;=50),"X","")</f>
        <v/>
      </c>
      <c r="H36" s="93" t="str">
        <f>IF(AND(E36&gt;50,E36&lt;=70),"X","")</f>
        <v/>
      </c>
      <c r="I36" s="93" t="str">
        <f>IF(AND(E36&gt;70,E36&lt;=90),"X","")</f>
        <v/>
      </c>
      <c r="J36" s="93" t="str">
        <f t="shared" si="12"/>
        <v/>
      </c>
    </row>
    <row r="37" spans="1:11" s="103" customFormat="1" ht="18.75" customHeight="1" x14ac:dyDescent="0.25">
      <c r="A37" s="95"/>
      <c r="B37" s="95"/>
      <c r="C37" s="104"/>
      <c r="D37" s="91">
        <f t="shared" si="13"/>
        <v>0</v>
      </c>
      <c r="E37" s="92"/>
      <c r="F37" s="93" t="str">
        <f>IF(E37&lt;=20,"X","")</f>
        <v>X</v>
      </c>
      <c r="G37" s="93" t="str">
        <f>IF(AND(E37&gt;20,E37&lt;=50),"X","")</f>
        <v/>
      </c>
      <c r="H37" s="93" t="str">
        <f>IF(AND(E37&gt;50,E37&lt;=70),"X","")</f>
        <v/>
      </c>
      <c r="I37" s="93" t="str">
        <f>IF(AND(E37&gt;70,E37&lt;=90),"X","")</f>
        <v/>
      </c>
      <c r="J37" s="93" t="str">
        <f t="shared" si="12"/>
        <v/>
      </c>
    </row>
    <row r="38" spans="1:11" s="103" customFormat="1" ht="18.75" customHeight="1" x14ac:dyDescent="0.25">
      <c r="A38" s="95"/>
      <c r="B38" s="95"/>
      <c r="C38" s="104"/>
      <c r="D38" s="91">
        <f t="shared" si="13"/>
        <v>0</v>
      </c>
      <c r="E38" s="92"/>
      <c r="F38" s="93" t="str">
        <f>IF(E38&lt;=20,"X","")</f>
        <v>X</v>
      </c>
      <c r="G38" s="93" t="str">
        <f>IF(AND(E38&gt;20,E38&lt;=50),"X","")</f>
        <v/>
      </c>
      <c r="H38" s="93" t="str">
        <f>IF(AND(E38&gt;50,E38&lt;=70),"X","")</f>
        <v/>
      </c>
      <c r="I38" s="93" t="str">
        <f>IF(AND(E38&gt;70,E38&lt;=90),"X","")</f>
        <v/>
      </c>
      <c r="J38" s="93" t="str">
        <f t="shared" si="12"/>
        <v/>
      </c>
    </row>
    <row r="39" spans="1:11" s="103" customFormat="1" ht="18.75" customHeight="1" x14ac:dyDescent="0.25">
      <c r="A39" s="95"/>
      <c r="B39" s="95"/>
      <c r="C39" s="104"/>
      <c r="D39" s="91">
        <f t="shared" si="13"/>
        <v>0</v>
      </c>
      <c r="E39" s="92"/>
      <c r="F39" s="93" t="str">
        <f>IF(E39&lt;=20,"X","")</f>
        <v>X</v>
      </c>
      <c r="G39" s="93" t="str">
        <f>IF(AND(E39&gt;20,E39&lt;=50),"X","")</f>
        <v/>
      </c>
      <c r="H39" s="93" t="str">
        <f>IF(AND(E39&gt;50,E39&lt;=70),"X","")</f>
        <v/>
      </c>
      <c r="I39" s="93" t="str">
        <f>IF(AND(E39&gt;70,E39&lt;=90),"X","")</f>
        <v/>
      </c>
      <c r="J39" s="93" t="str">
        <f t="shared" si="12"/>
        <v/>
      </c>
    </row>
    <row r="40" spans="1:11" ht="25.5" x14ac:dyDescent="0.25">
      <c r="A40" s="96" t="s">
        <v>254</v>
      </c>
      <c r="B40" s="97" t="str">
        <f>IF(C40=40,"Pesatura Adeguata","Pesatura Inadeguata")</f>
        <v>Pesatura Adeguata</v>
      </c>
      <c r="C40" s="104">
        <f>SUM(C24:C35)</f>
        <v>40</v>
      </c>
      <c r="D40" s="240"/>
      <c r="E40" s="99">
        <f>SUM(G40:J40)/C40</f>
        <v>0</v>
      </c>
      <c r="F40" s="106"/>
      <c r="G40" s="107">
        <f>IF(G24="x",C24*D24)+IF(G25="x",C25*D25)+IF(G26="x",C26*D26)+IF(G27="x",C27*D27)+IF(G28="x",C28*D28)+IF(G29="x",C29*D29)+IF(G30="x",C30*D30)+IF(G31="x",C31*D31)+IF(G33="x",C33*D33)+IF(G34="x",C34*D34)+IF(G35="x",C35*D35)+IF(G36="x",C36*D36)+IF(G37="x",C37*D37)+IF(G38="x",C38*D38)+IF(G39="x",C39*D39)</f>
        <v>0</v>
      </c>
      <c r="H40" s="107">
        <f>IF(H24="x",C24*D24)+IF(H25="x",C25*D25)+IF(H26="x",C26*D26)+IF(H27="x",C27*D27)+IF(H28="x",C28*D28)+IF(H29="x",C29*D29)+IF(H30="x",C30*D30)+IF(H31="x",C31*D31)+IF(H33="x",C33*D33)+IF(H34="x",C34*D34)+IF(H35="x",C35*D35)+IF(H36="x",C36*D36)+IF(H37="x",C37*D37)+IF(H38="x",C38*D38)+IF(H39="x",C39*D39)</f>
        <v>0</v>
      </c>
      <c r="I40" s="107">
        <f>IF(I24="x",C24*D24)+IF(I25="x",C25*D25)+IF(I26="x",C26*D26)+IF(I27="x",C27*D27)+IF(I28="x",C28*D28)+IF(I29="x",C29*D29)+IF(I30="x",C30*D30)+IF(I31="x",C31*D31)+IF(I33="x",C33*D33)+IF(I34="x",C34*D34)+IF(I35="x",C35*D35)+IF(I36="x",C36*D36)+IF(I37="x",C37*D37)+IF(I38="x",C38*D38)+IF(I39="x",C39*D39)</f>
        <v>0</v>
      </c>
      <c r="J40" s="107">
        <f>IF(J24="x",C24*D24)+IF(J25="x",C25*D25)+IF(J26="x",C26*D26)+IF(J27="x",C27*D27)+IF(J28="x",C28*D28)+IF(J29="x",C29*D29)+IF(J30="x",C30*D30)+IF(J31="x",C31*D31)+IF(J33="x",C33*D33)+IF(J34="x",C34*D34)+IF(J35="x",C35*D35)+IF(J36="x",C36*D36)+IF(J37="x",C37*D37)+IF(J38="x",C38*D38)+IF(J39="x",C39*D39)</f>
        <v>0</v>
      </c>
    </row>
    <row r="41" spans="1:11" s="115" customFormat="1" ht="18" customHeight="1" x14ac:dyDescent="0.25">
      <c r="A41" s="108"/>
      <c r="B41" s="109"/>
      <c r="C41" s="110"/>
      <c r="D41" s="110" t="s">
        <v>255</v>
      </c>
      <c r="E41" s="111"/>
      <c r="F41" s="112"/>
      <c r="G41" s="112"/>
      <c r="H41" s="112"/>
      <c r="I41" s="112"/>
      <c r="J41" s="113"/>
      <c r="K41" s="114"/>
    </row>
    <row r="42" spans="1:11" ht="16.5" customHeight="1" x14ac:dyDescent="0.25">
      <c r="A42" s="521" t="s">
        <v>256</v>
      </c>
      <c r="B42" s="522"/>
      <c r="C42" s="98">
        <f>SUM(G21:J21)</f>
        <v>0</v>
      </c>
      <c r="D42" s="116">
        <f>C42/60</f>
        <v>0</v>
      </c>
      <c r="E42" s="117"/>
      <c r="F42" s="118"/>
      <c r="G42" s="118"/>
      <c r="H42" s="118"/>
      <c r="I42" s="118"/>
      <c r="J42" s="119"/>
      <c r="K42" s="120"/>
    </row>
    <row r="43" spans="1:11" ht="17.25" customHeight="1" x14ac:dyDescent="0.25">
      <c r="A43" s="121" t="s">
        <v>200</v>
      </c>
      <c r="B43" s="122"/>
      <c r="C43" s="123"/>
      <c r="D43" s="123"/>
      <c r="E43" s="523" t="s">
        <v>257</v>
      </c>
      <c r="F43" s="523"/>
      <c r="G43" s="524"/>
      <c r="H43" s="124">
        <f>C42+C44</f>
        <v>0</v>
      </c>
      <c r="I43" s="123" t="s">
        <v>258</v>
      </c>
      <c r="J43" s="125"/>
      <c r="K43" s="120"/>
    </row>
    <row r="44" spans="1:11" ht="16.5" customHeight="1" x14ac:dyDescent="0.25">
      <c r="A44" s="521" t="s">
        <v>259</v>
      </c>
      <c r="B44" s="522"/>
      <c r="C44" s="98">
        <f>SUM(F40:J40)</f>
        <v>0</v>
      </c>
      <c r="D44" s="116" t="s">
        <v>255</v>
      </c>
      <c r="E44" s="117"/>
      <c r="F44" s="118"/>
      <c r="G44" s="118"/>
      <c r="H44" s="118"/>
      <c r="I44" s="118"/>
      <c r="J44" s="119"/>
      <c r="K44" s="120"/>
    </row>
    <row r="45" spans="1:11" ht="26.25" customHeight="1" x14ac:dyDescent="0.25">
      <c r="A45" s="126"/>
      <c r="B45" s="127"/>
      <c r="C45" s="127"/>
      <c r="D45" s="127"/>
      <c r="E45" s="128"/>
      <c r="F45" s="129"/>
      <c r="G45" s="129"/>
      <c r="H45" s="129"/>
      <c r="I45" s="129"/>
      <c r="J45" s="130"/>
      <c r="K45" s="120"/>
    </row>
  </sheetData>
  <mergeCells count="10">
    <mergeCell ref="A42:B42"/>
    <mergeCell ref="E43:G43"/>
    <mergeCell ref="A44:B44"/>
    <mergeCell ref="A1:J1"/>
    <mergeCell ref="A6:E8"/>
    <mergeCell ref="F6:J6"/>
    <mergeCell ref="A9:J9"/>
    <mergeCell ref="A22:C22"/>
    <mergeCell ref="E22:G22"/>
    <mergeCell ref="H22:J22"/>
  </mergeCells>
  <conditionalFormatting sqref="B21 B40:B41">
    <cfRule type="cellIs" dxfId="61" priority="31" stopIfTrue="1" operator="equal">
      <formula>"Pesatura Inadeguata"</formula>
    </cfRule>
  </conditionalFormatting>
  <conditionalFormatting sqref="F11">
    <cfRule type="cellIs" dxfId="60" priority="30" stopIfTrue="1" operator="equal">
      <formula>"x"</formula>
    </cfRule>
  </conditionalFormatting>
  <conditionalFormatting sqref="G11">
    <cfRule type="cellIs" dxfId="59" priority="27" stopIfTrue="1" operator="equal">
      <formula>"x"</formula>
    </cfRule>
    <cfRule type="cellIs" dxfId="58" priority="29" stopIfTrue="1" operator="equal">
      <formula>"x"</formula>
    </cfRule>
  </conditionalFormatting>
  <conditionalFormatting sqref="H11">
    <cfRule type="cellIs" dxfId="57" priority="28" stopIfTrue="1" operator="equal">
      <formula>"x"</formula>
    </cfRule>
  </conditionalFormatting>
  <conditionalFormatting sqref="I11">
    <cfRule type="cellIs" dxfId="56" priority="26" stopIfTrue="1" operator="equal">
      <formula>"x"</formula>
    </cfRule>
  </conditionalFormatting>
  <conditionalFormatting sqref="J11">
    <cfRule type="cellIs" dxfId="55" priority="25" stopIfTrue="1" operator="equal">
      <formula>"x"</formula>
    </cfRule>
  </conditionalFormatting>
  <conditionalFormatting sqref="F12">
    <cfRule type="cellIs" dxfId="54" priority="24" stopIfTrue="1" operator="equal">
      <formula>"x"</formula>
    </cfRule>
  </conditionalFormatting>
  <conditionalFormatting sqref="G12">
    <cfRule type="cellIs" dxfId="53" priority="21" stopIfTrue="1" operator="equal">
      <formula>"x"</formula>
    </cfRule>
    <cfRule type="cellIs" dxfId="52" priority="23" stopIfTrue="1" operator="equal">
      <formula>"x"</formula>
    </cfRule>
  </conditionalFormatting>
  <conditionalFormatting sqref="H12">
    <cfRule type="cellIs" dxfId="51" priority="22" stopIfTrue="1" operator="equal">
      <formula>"x"</formula>
    </cfRule>
  </conditionalFormatting>
  <conditionalFormatting sqref="I12">
    <cfRule type="cellIs" dxfId="50" priority="20" stopIfTrue="1" operator="equal">
      <formula>"x"</formula>
    </cfRule>
  </conditionalFormatting>
  <conditionalFormatting sqref="J12">
    <cfRule type="cellIs" dxfId="49" priority="19" stopIfTrue="1" operator="equal">
      <formula>"x"</formula>
    </cfRule>
  </conditionalFormatting>
  <conditionalFormatting sqref="F24:F31">
    <cfRule type="cellIs" dxfId="48" priority="18" stopIfTrue="1" operator="equal">
      <formula>"x"</formula>
    </cfRule>
  </conditionalFormatting>
  <conditionalFormatting sqref="G24:G31">
    <cfRule type="cellIs" dxfId="47" priority="15" stopIfTrue="1" operator="equal">
      <formula>"x"</formula>
    </cfRule>
    <cfRule type="cellIs" dxfId="46" priority="17" stopIfTrue="1" operator="equal">
      <formula>"x"</formula>
    </cfRule>
  </conditionalFormatting>
  <conditionalFormatting sqref="H24:H31">
    <cfRule type="cellIs" dxfId="45" priority="16" stopIfTrue="1" operator="equal">
      <formula>"x"</formula>
    </cfRule>
  </conditionalFormatting>
  <conditionalFormatting sqref="I24:I31">
    <cfRule type="cellIs" dxfId="44" priority="14" stopIfTrue="1" operator="equal">
      <formula>"x"</formula>
    </cfRule>
  </conditionalFormatting>
  <conditionalFormatting sqref="J24:J31">
    <cfRule type="cellIs" dxfId="43" priority="13" stopIfTrue="1" operator="equal">
      <formula>"x"</formula>
    </cfRule>
  </conditionalFormatting>
  <conditionalFormatting sqref="F33:F39">
    <cfRule type="cellIs" dxfId="42" priority="12" stopIfTrue="1" operator="equal">
      <formula>"x"</formula>
    </cfRule>
  </conditionalFormatting>
  <conditionalFormatting sqref="G33:G39">
    <cfRule type="cellIs" dxfId="41" priority="9" stopIfTrue="1" operator="equal">
      <formula>"x"</formula>
    </cfRule>
    <cfRule type="cellIs" dxfId="40" priority="11" stopIfTrue="1" operator="equal">
      <formula>"x"</formula>
    </cfRule>
  </conditionalFormatting>
  <conditionalFormatting sqref="H33:H39">
    <cfRule type="cellIs" dxfId="39" priority="10" stopIfTrue="1" operator="equal">
      <formula>"x"</formula>
    </cfRule>
  </conditionalFormatting>
  <conditionalFormatting sqref="I33:I39">
    <cfRule type="cellIs" dxfId="38" priority="8" stopIfTrue="1" operator="equal">
      <formula>"x"</formula>
    </cfRule>
  </conditionalFormatting>
  <conditionalFormatting sqref="J33:J39">
    <cfRule type="cellIs" dxfId="37" priority="7" stopIfTrue="1" operator="equal">
      <formula>"x"</formula>
    </cfRule>
  </conditionalFormatting>
  <conditionalFormatting sqref="F13:F20">
    <cfRule type="cellIs" dxfId="36" priority="6" stopIfTrue="1" operator="equal">
      <formula>"x"</formula>
    </cfRule>
  </conditionalFormatting>
  <conditionalFormatting sqref="G13:G20">
    <cfRule type="cellIs" dxfId="35" priority="3" stopIfTrue="1" operator="equal">
      <formula>"x"</formula>
    </cfRule>
    <cfRule type="cellIs" dxfId="34" priority="5" stopIfTrue="1" operator="equal">
      <formula>"x"</formula>
    </cfRule>
  </conditionalFormatting>
  <conditionalFormatting sqref="H13:H20">
    <cfRule type="cellIs" dxfId="33" priority="4" stopIfTrue="1" operator="equal">
      <formula>"x"</formula>
    </cfRule>
  </conditionalFormatting>
  <conditionalFormatting sqref="I13:I20">
    <cfRule type="cellIs" dxfId="32" priority="2" stopIfTrue="1" operator="equal">
      <formula>"x"</formula>
    </cfRule>
  </conditionalFormatting>
  <conditionalFormatting sqref="J13:J20">
    <cfRule type="cellIs" dxfId="31" priority="1" stopIfTrue="1" operator="equal">
      <formula>"x"</formula>
    </cfRule>
  </conditionalFormatting>
  <dataValidations count="2">
    <dataValidation type="list" allowBlank="1" showInputMessage="1" showErrorMessage="1" sqref="WVJ983072:WVJ983079 IX32:IX39 ST32:ST39 ACP32:ACP39 AML32:AML39 AWH32:AWH39 BGD32:BGD39 BPZ32:BPZ39 BZV32:BZV39 CJR32:CJR39 CTN32:CTN39 DDJ32:DDJ39 DNF32:DNF39 DXB32:DXB39 EGX32:EGX39 EQT32:EQT39 FAP32:FAP39 FKL32:FKL39 FUH32:FUH39 GED32:GED39 GNZ32:GNZ39 GXV32:GXV39 HHR32:HHR39 HRN32:HRN39 IBJ32:IBJ39 ILF32:ILF39 IVB32:IVB39 JEX32:JEX39 JOT32:JOT39 JYP32:JYP39 KIL32:KIL39 KSH32:KSH39 LCD32:LCD39 LLZ32:LLZ39 LVV32:LVV39 MFR32:MFR39 MPN32:MPN39 MZJ32:MZJ39 NJF32:NJF39 NTB32:NTB39 OCX32:OCX39 OMT32:OMT39 OWP32:OWP39 PGL32:PGL39 PQH32:PQH39 QAD32:QAD39 QJZ32:QJZ39 QTV32:QTV39 RDR32:RDR39 RNN32:RNN39 RXJ32:RXJ39 SHF32:SHF39 SRB32:SRB39 TAX32:TAX39 TKT32:TKT39 TUP32:TUP39 UEL32:UEL39 UOH32:UOH39 UYD32:UYD39 VHZ32:VHZ39 VRV32:VRV39 WBR32:WBR39 WLN32:WLN39 WVJ32:WVJ39 B65568:B65575 IX65568:IX65575 ST65568:ST65575 ACP65568:ACP65575 AML65568:AML65575 AWH65568:AWH65575 BGD65568:BGD65575 BPZ65568:BPZ65575 BZV65568:BZV65575 CJR65568:CJR65575 CTN65568:CTN65575 DDJ65568:DDJ65575 DNF65568:DNF65575 DXB65568:DXB65575 EGX65568:EGX65575 EQT65568:EQT65575 FAP65568:FAP65575 FKL65568:FKL65575 FUH65568:FUH65575 GED65568:GED65575 GNZ65568:GNZ65575 GXV65568:GXV65575 HHR65568:HHR65575 HRN65568:HRN65575 IBJ65568:IBJ65575 ILF65568:ILF65575 IVB65568:IVB65575 JEX65568:JEX65575 JOT65568:JOT65575 JYP65568:JYP65575 KIL65568:KIL65575 KSH65568:KSH65575 LCD65568:LCD65575 LLZ65568:LLZ65575 LVV65568:LVV65575 MFR65568:MFR65575 MPN65568:MPN65575 MZJ65568:MZJ65575 NJF65568:NJF65575 NTB65568:NTB65575 OCX65568:OCX65575 OMT65568:OMT65575 OWP65568:OWP65575 PGL65568:PGL65575 PQH65568:PQH65575 QAD65568:QAD65575 QJZ65568:QJZ65575 QTV65568:QTV65575 RDR65568:RDR65575 RNN65568:RNN65575 RXJ65568:RXJ65575 SHF65568:SHF65575 SRB65568:SRB65575 TAX65568:TAX65575 TKT65568:TKT65575 TUP65568:TUP65575 UEL65568:UEL65575 UOH65568:UOH65575 UYD65568:UYD65575 VHZ65568:VHZ65575 VRV65568:VRV65575 WBR65568:WBR65575 WLN65568:WLN65575 WVJ65568:WVJ65575 B131104:B131111 IX131104:IX131111 ST131104:ST131111 ACP131104:ACP131111 AML131104:AML131111 AWH131104:AWH131111 BGD131104:BGD131111 BPZ131104:BPZ131111 BZV131104:BZV131111 CJR131104:CJR131111 CTN131104:CTN131111 DDJ131104:DDJ131111 DNF131104:DNF131111 DXB131104:DXB131111 EGX131104:EGX131111 EQT131104:EQT131111 FAP131104:FAP131111 FKL131104:FKL131111 FUH131104:FUH131111 GED131104:GED131111 GNZ131104:GNZ131111 GXV131104:GXV131111 HHR131104:HHR131111 HRN131104:HRN131111 IBJ131104:IBJ131111 ILF131104:ILF131111 IVB131104:IVB131111 JEX131104:JEX131111 JOT131104:JOT131111 JYP131104:JYP131111 KIL131104:KIL131111 KSH131104:KSH131111 LCD131104:LCD131111 LLZ131104:LLZ131111 LVV131104:LVV131111 MFR131104:MFR131111 MPN131104:MPN131111 MZJ131104:MZJ131111 NJF131104:NJF131111 NTB131104:NTB131111 OCX131104:OCX131111 OMT131104:OMT131111 OWP131104:OWP131111 PGL131104:PGL131111 PQH131104:PQH131111 QAD131104:QAD131111 QJZ131104:QJZ131111 QTV131104:QTV131111 RDR131104:RDR131111 RNN131104:RNN131111 RXJ131104:RXJ131111 SHF131104:SHF131111 SRB131104:SRB131111 TAX131104:TAX131111 TKT131104:TKT131111 TUP131104:TUP131111 UEL131104:UEL131111 UOH131104:UOH131111 UYD131104:UYD131111 VHZ131104:VHZ131111 VRV131104:VRV131111 WBR131104:WBR131111 WLN131104:WLN131111 WVJ131104:WVJ131111 B196640:B196647 IX196640:IX196647 ST196640:ST196647 ACP196640:ACP196647 AML196640:AML196647 AWH196640:AWH196647 BGD196640:BGD196647 BPZ196640:BPZ196647 BZV196640:BZV196647 CJR196640:CJR196647 CTN196640:CTN196647 DDJ196640:DDJ196647 DNF196640:DNF196647 DXB196640:DXB196647 EGX196640:EGX196647 EQT196640:EQT196647 FAP196640:FAP196647 FKL196640:FKL196647 FUH196640:FUH196647 GED196640:GED196647 GNZ196640:GNZ196647 GXV196640:GXV196647 HHR196640:HHR196647 HRN196640:HRN196647 IBJ196640:IBJ196647 ILF196640:ILF196647 IVB196640:IVB196647 JEX196640:JEX196647 JOT196640:JOT196647 JYP196640:JYP196647 KIL196640:KIL196647 KSH196640:KSH196647 LCD196640:LCD196647 LLZ196640:LLZ196647 LVV196640:LVV196647 MFR196640:MFR196647 MPN196640:MPN196647 MZJ196640:MZJ196647 NJF196640:NJF196647 NTB196640:NTB196647 OCX196640:OCX196647 OMT196640:OMT196647 OWP196640:OWP196647 PGL196640:PGL196647 PQH196640:PQH196647 QAD196640:QAD196647 QJZ196640:QJZ196647 QTV196640:QTV196647 RDR196640:RDR196647 RNN196640:RNN196647 RXJ196640:RXJ196647 SHF196640:SHF196647 SRB196640:SRB196647 TAX196640:TAX196647 TKT196640:TKT196647 TUP196640:TUP196647 UEL196640:UEL196647 UOH196640:UOH196647 UYD196640:UYD196647 VHZ196640:VHZ196647 VRV196640:VRV196647 WBR196640:WBR196647 WLN196640:WLN196647 WVJ196640:WVJ196647 B262176:B262183 IX262176:IX262183 ST262176:ST262183 ACP262176:ACP262183 AML262176:AML262183 AWH262176:AWH262183 BGD262176:BGD262183 BPZ262176:BPZ262183 BZV262176:BZV262183 CJR262176:CJR262183 CTN262176:CTN262183 DDJ262176:DDJ262183 DNF262176:DNF262183 DXB262176:DXB262183 EGX262176:EGX262183 EQT262176:EQT262183 FAP262176:FAP262183 FKL262176:FKL262183 FUH262176:FUH262183 GED262176:GED262183 GNZ262176:GNZ262183 GXV262176:GXV262183 HHR262176:HHR262183 HRN262176:HRN262183 IBJ262176:IBJ262183 ILF262176:ILF262183 IVB262176:IVB262183 JEX262176:JEX262183 JOT262176:JOT262183 JYP262176:JYP262183 KIL262176:KIL262183 KSH262176:KSH262183 LCD262176:LCD262183 LLZ262176:LLZ262183 LVV262176:LVV262183 MFR262176:MFR262183 MPN262176:MPN262183 MZJ262176:MZJ262183 NJF262176:NJF262183 NTB262176:NTB262183 OCX262176:OCX262183 OMT262176:OMT262183 OWP262176:OWP262183 PGL262176:PGL262183 PQH262176:PQH262183 QAD262176:QAD262183 QJZ262176:QJZ262183 QTV262176:QTV262183 RDR262176:RDR262183 RNN262176:RNN262183 RXJ262176:RXJ262183 SHF262176:SHF262183 SRB262176:SRB262183 TAX262176:TAX262183 TKT262176:TKT262183 TUP262176:TUP262183 UEL262176:UEL262183 UOH262176:UOH262183 UYD262176:UYD262183 VHZ262176:VHZ262183 VRV262176:VRV262183 WBR262176:WBR262183 WLN262176:WLN262183 WVJ262176:WVJ262183 B327712:B327719 IX327712:IX327719 ST327712:ST327719 ACP327712:ACP327719 AML327712:AML327719 AWH327712:AWH327719 BGD327712:BGD327719 BPZ327712:BPZ327719 BZV327712:BZV327719 CJR327712:CJR327719 CTN327712:CTN327719 DDJ327712:DDJ327719 DNF327712:DNF327719 DXB327712:DXB327719 EGX327712:EGX327719 EQT327712:EQT327719 FAP327712:FAP327719 FKL327712:FKL327719 FUH327712:FUH327719 GED327712:GED327719 GNZ327712:GNZ327719 GXV327712:GXV327719 HHR327712:HHR327719 HRN327712:HRN327719 IBJ327712:IBJ327719 ILF327712:ILF327719 IVB327712:IVB327719 JEX327712:JEX327719 JOT327712:JOT327719 JYP327712:JYP327719 KIL327712:KIL327719 KSH327712:KSH327719 LCD327712:LCD327719 LLZ327712:LLZ327719 LVV327712:LVV327719 MFR327712:MFR327719 MPN327712:MPN327719 MZJ327712:MZJ327719 NJF327712:NJF327719 NTB327712:NTB327719 OCX327712:OCX327719 OMT327712:OMT327719 OWP327712:OWP327719 PGL327712:PGL327719 PQH327712:PQH327719 QAD327712:QAD327719 QJZ327712:QJZ327719 QTV327712:QTV327719 RDR327712:RDR327719 RNN327712:RNN327719 RXJ327712:RXJ327719 SHF327712:SHF327719 SRB327712:SRB327719 TAX327712:TAX327719 TKT327712:TKT327719 TUP327712:TUP327719 UEL327712:UEL327719 UOH327712:UOH327719 UYD327712:UYD327719 VHZ327712:VHZ327719 VRV327712:VRV327719 WBR327712:WBR327719 WLN327712:WLN327719 WVJ327712:WVJ327719 B393248:B393255 IX393248:IX393255 ST393248:ST393255 ACP393248:ACP393255 AML393248:AML393255 AWH393248:AWH393255 BGD393248:BGD393255 BPZ393248:BPZ393255 BZV393248:BZV393255 CJR393248:CJR393255 CTN393248:CTN393255 DDJ393248:DDJ393255 DNF393248:DNF393255 DXB393248:DXB393255 EGX393248:EGX393255 EQT393248:EQT393255 FAP393248:FAP393255 FKL393248:FKL393255 FUH393248:FUH393255 GED393248:GED393255 GNZ393248:GNZ393255 GXV393248:GXV393255 HHR393248:HHR393255 HRN393248:HRN393255 IBJ393248:IBJ393255 ILF393248:ILF393255 IVB393248:IVB393255 JEX393248:JEX393255 JOT393248:JOT393255 JYP393248:JYP393255 KIL393248:KIL393255 KSH393248:KSH393255 LCD393248:LCD393255 LLZ393248:LLZ393255 LVV393248:LVV393255 MFR393248:MFR393255 MPN393248:MPN393255 MZJ393248:MZJ393255 NJF393248:NJF393255 NTB393248:NTB393255 OCX393248:OCX393255 OMT393248:OMT393255 OWP393248:OWP393255 PGL393248:PGL393255 PQH393248:PQH393255 QAD393248:QAD393255 QJZ393248:QJZ393255 QTV393248:QTV393255 RDR393248:RDR393255 RNN393248:RNN393255 RXJ393248:RXJ393255 SHF393248:SHF393255 SRB393248:SRB393255 TAX393248:TAX393255 TKT393248:TKT393255 TUP393248:TUP393255 UEL393248:UEL393255 UOH393248:UOH393255 UYD393248:UYD393255 VHZ393248:VHZ393255 VRV393248:VRV393255 WBR393248:WBR393255 WLN393248:WLN393255 WVJ393248:WVJ393255 B458784:B458791 IX458784:IX458791 ST458784:ST458791 ACP458784:ACP458791 AML458784:AML458791 AWH458784:AWH458791 BGD458784:BGD458791 BPZ458784:BPZ458791 BZV458784:BZV458791 CJR458784:CJR458791 CTN458784:CTN458791 DDJ458784:DDJ458791 DNF458784:DNF458791 DXB458784:DXB458791 EGX458784:EGX458791 EQT458784:EQT458791 FAP458784:FAP458791 FKL458784:FKL458791 FUH458784:FUH458791 GED458784:GED458791 GNZ458784:GNZ458791 GXV458784:GXV458791 HHR458784:HHR458791 HRN458784:HRN458791 IBJ458784:IBJ458791 ILF458784:ILF458791 IVB458784:IVB458791 JEX458784:JEX458791 JOT458784:JOT458791 JYP458784:JYP458791 KIL458784:KIL458791 KSH458784:KSH458791 LCD458784:LCD458791 LLZ458784:LLZ458791 LVV458784:LVV458791 MFR458784:MFR458791 MPN458784:MPN458791 MZJ458784:MZJ458791 NJF458784:NJF458791 NTB458784:NTB458791 OCX458784:OCX458791 OMT458784:OMT458791 OWP458784:OWP458791 PGL458784:PGL458791 PQH458784:PQH458791 QAD458784:QAD458791 QJZ458784:QJZ458791 QTV458784:QTV458791 RDR458784:RDR458791 RNN458784:RNN458791 RXJ458784:RXJ458791 SHF458784:SHF458791 SRB458784:SRB458791 TAX458784:TAX458791 TKT458784:TKT458791 TUP458784:TUP458791 UEL458784:UEL458791 UOH458784:UOH458791 UYD458784:UYD458791 VHZ458784:VHZ458791 VRV458784:VRV458791 WBR458784:WBR458791 WLN458784:WLN458791 WVJ458784:WVJ458791 B524320:B524327 IX524320:IX524327 ST524320:ST524327 ACP524320:ACP524327 AML524320:AML524327 AWH524320:AWH524327 BGD524320:BGD524327 BPZ524320:BPZ524327 BZV524320:BZV524327 CJR524320:CJR524327 CTN524320:CTN524327 DDJ524320:DDJ524327 DNF524320:DNF524327 DXB524320:DXB524327 EGX524320:EGX524327 EQT524320:EQT524327 FAP524320:FAP524327 FKL524320:FKL524327 FUH524320:FUH524327 GED524320:GED524327 GNZ524320:GNZ524327 GXV524320:GXV524327 HHR524320:HHR524327 HRN524320:HRN524327 IBJ524320:IBJ524327 ILF524320:ILF524327 IVB524320:IVB524327 JEX524320:JEX524327 JOT524320:JOT524327 JYP524320:JYP524327 KIL524320:KIL524327 KSH524320:KSH524327 LCD524320:LCD524327 LLZ524320:LLZ524327 LVV524320:LVV524327 MFR524320:MFR524327 MPN524320:MPN524327 MZJ524320:MZJ524327 NJF524320:NJF524327 NTB524320:NTB524327 OCX524320:OCX524327 OMT524320:OMT524327 OWP524320:OWP524327 PGL524320:PGL524327 PQH524320:PQH524327 QAD524320:QAD524327 QJZ524320:QJZ524327 QTV524320:QTV524327 RDR524320:RDR524327 RNN524320:RNN524327 RXJ524320:RXJ524327 SHF524320:SHF524327 SRB524320:SRB524327 TAX524320:TAX524327 TKT524320:TKT524327 TUP524320:TUP524327 UEL524320:UEL524327 UOH524320:UOH524327 UYD524320:UYD524327 VHZ524320:VHZ524327 VRV524320:VRV524327 WBR524320:WBR524327 WLN524320:WLN524327 WVJ524320:WVJ524327 B589856:B589863 IX589856:IX589863 ST589856:ST589863 ACP589856:ACP589863 AML589856:AML589863 AWH589856:AWH589863 BGD589856:BGD589863 BPZ589856:BPZ589863 BZV589856:BZV589863 CJR589856:CJR589863 CTN589856:CTN589863 DDJ589856:DDJ589863 DNF589856:DNF589863 DXB589856:DXB589863 EGX589856:EGX589863 EQT589856:EQT589863 FAP589856:FAP589863 FKL589856:FKL589863 FUH589856:FUH589863 GED589856:GED589863 GNZ589856:GNZ589863 GXV589856:GXV589863 HHR589856:HHR589863 HRN589856:HRN589863 IBJ589856:IBJ589863 ILF589856:ILF589863 IVB589856:IVB589863 JEX589856:JEX589863 JOT589856:JOT589863 JYP589856:JYP589863 KIL589856:KIL589863 KSH589856:KSH589863 LCD589856:LCD589863 LLZ589856:LLZ589863 LVV589856:LVV589863 MFR589856:MFR589863 MPN589856:MPN589863 MZJ589856:MZJ589863 NJF589856:NJF589863 NTB589856:NTB589863 OCX589856:OCX589863 OMT589856:OMT589863 OWP589856:OWP589863 PGL589856:PGL589863 PQH589856:PQH589863 QAD589856:QAD589863 QJZ589856:QJZ589863 QTV589856:QTV589863 RDR589856:RDR589863 RNN589856:RNN589863 RXJ589856:RXJ589863 SHF589856:SHF589863 SRB589856:SRB589863 TAX589856:TAX589863 TKT589856:TKT589863 TUP589856:TUP589863 UEL589856:UEL589863 UOH589856:UOH589863 UYD589856:UYD589863 VHZ589856:VHZ589863 VRV589856:VRV589863 WBR589856:WBR589863 WLN589856:WLN589863 WVJ589856:WVJ589863 B655392:B655399 IX655392:IX655399 ST655392:ST655399 ACP655392:ACP655399 AML655392:AML655399 AWH655392:AWH655399 BGD655392:BGD655399 BPZ655392:BPZ655399 BZV655392:BZV655399 CJR655392:CJR655399 CTN655392:CTN655399 DDJ655392:DDJ655399 DNF655392:DNF655399 DXB655392:DXB655399 EGX655392:EGX655399 EQT655392:EQT655399 FAP655392:FAP655399 FKL655392:FKL655399 FUH655392:FUH655399 GED655392:GED655399 GNZ655392:GNZ655399 GXV655392:GXV655399 HHR655392:HHR655399 HRN655392:HRN655399 IBJ655392:IBJ655399 ILF655392:ILF655399 IVB655392:IVB655399 JEX655392:JEX655399 JOT655392:JOT655399 JYP655392:JYP655399 KIL655392:KIL655399 KSH655392:KSH655399 LCD655392:LCD655399 LLZ655392:LLZ655399 LVV655392:LVV655399 MFR655392:MFR655399 MPN655392:MPN655399 MZJ655392:MZJ655399 NJF655392:NJF655399 NTB655392:NTB655399 OCX655392:OCX655399 OMT655392:OMT655399 OWP655392:OWP655399 PGL655392:PGL655399 PQH655392:PQH655399 QAD655392:QAD655399 QJZ655392:QJZ655399 QTV655392:QTV655399 RDR655392:RDR655399 RNN655392:RNN655399 RXJ655392:RXJ655399 SHF655392:SHF655399 SRB655392:SRB655399 TAX655392:TAX655399 TKT655392:TKT655399 TUP655392:TUP655399 UEL655392:UEL655399 UOH655392:UOH655399 UYD655392:UYD655399 VHZ655392:VHZ655399 VRV655392:VRV655399 WBR655392:WBR655399 WLN655392:WLN655399 WVJ655392:WVJ655399 B720928:B720935 IX720928:IX720935 ST720928:ST720935 ACP720928:ACP720935 AML720928:AML720935 AWH720928:AWH720935 BGD720928:BGD720935 BPZ720928:BPZ720935 BZV720928:BZV720935 CJR720928:CJR720935 CTN720928:CTN720935 DDJ720928:DDJ720935 DNF720928:DNF720935 DXB720928:DXB720935 EGX720928:EGX720935 EQT720928:EQT720935 FAP720928:FAP720935 FKL720928:FKL720935 FUH720928:FUH720935 GED720928:GED720935 GNZ720928:GNZ720935 GXV720928:GXV720935 HHR720928:HHR720935 HRN720928:HRN720935 IBJ720928:IBJ720935 ILF720928:ILF720935 IVB720928:IVB720935 JEX720928:JEX720935 JOT720928:JOT720935 JYP720928:JYP720935 KIL720928:KIL720935 KSH720928:KSH720935 LCD720928:LCD720935 LLZ720928:LLZ720935 LVV720928:LVV720935 MFR720928:MFR720935 MPN720928:MPN720935 MZJ720928:MZJ720935 NJF720928:NJF720935 NTB720928:NTB720935 OCX720928:OCX720935 OMT720928:OMT720935 OWP720928:OWP720935 PGL720928:PGL720935 PQH720928:PQH720935 QAD720928:QAD720935 QJZ720928:QJZ720935 QTV720928:QTV720935 RDR720928:RDR720935 RNN720928:RNN720935 RXJ720928:RXJ720935 SHF720928:SHF720935 SRB720928:SRB720935 TAX720928:TAX720935 TKT720928:TKT720935 TUP720928:TUP720935 UEL720928:UEL720935 UOH720928:UOH720935 UYD720928:UYD720935 VHZ720928:VHZ720935 VRV720928:VRV720935 WBR720928:WBR720935 WLN720928:WLN720935 WVJ720928:WVJ720935 B786464:B786471 IX786464:IX786471 ST786464:ST786471 ACP786464:ACP786471 AML786464:AML786471 AWH786464:AWH786471 BGD786464:BGD786471 BPZ786464:BPZ786471 BZV786464:BZV786471 CJR786464:CJR786471 CTN786464:CTN786471 DDJ786464:DDJ786471 DNF786464:DNF786471 DXB786464:DXB786471 EGX786464:EGX786471 EQT786464:EQT786471 FAP786464:FAP786471 FKL786464:FKL786471 FUH786464:FUH786471 GED786464:GED786471 GNZ786464:GNZ786471 GXV786464:GXV786471 HHR786464:HHR786471 HRN786464:HRN786471 IBJ786464:IBJ786471 ILF786464:ILF786471 IVB786464:IVB786471 JEX786464:JEX786471 JOT786464:JOT786471 JYP786464:JYP786471 KIL786464:KIL786471 KSH786464:KSH786471 LCD786464:LCD786471 LLZ786464:LLZ786471 LVV786464:LVV786471 MFR786464:MFR786471 MPN786464:MPN786471 MZJ786464:MZJ786471 NJF786464:NJF786471 NTB786464:NTB786471 OCX786464:OCX786471 OMT786464:OMT786471 OWP786464:OWP786471 PGL786464:PGL786471 PQH786464:PQH786471 QAD786464:QAD786471 QJZ786464:QJZ786471 QTV786464:QTV786471 RDR786464:RDR786471 RNN786464:RNN786471 RXJ786464:RXJ786471 SHF786464:SHF786471 SRB786464:SRB786471 TAX786464:TAX786471 TKT786464:TKT786471 TUP786464:TUP786471 UEL786464:UEL786471 UOH786464:UOH786471 UYD786464:UYD786471 VHZ786464:VHZ786471 VRV786464:VRV786471 WBR786464:WBR786471 WLN786464:WLN786471 WVJ786464:WVJ786471 B852000:B852007 IX852000:IX852007 ST852000:ST852007 ACP852000:ACP852007 AML852000:AML852007 AWH852000:AWH852007 BGD852000:BGD852007 BPZ852000:BPZ852007 BZV852000:BZV852007 CJR852000:CJR852007 CTN852000:CTN852007 DDJ852000:DDJ852007 DNF852000:DNF852007 DXB852000:DXB852007 EGX852000:EGX852007 EQT852000:EQT852007 FAP852000:FAP852007 FKL852000:FKL852007 FUH852000:FUH852007 GED852000:GED852007 GNZ852000:GNZ852007 GXV852000:GXV852007 HHR852000:HHR852007 HRN852000:HRN852007 IBJ852000:IBJ852007 ILF852000:ILF852007 IVB852000:IVB852007 JEX852000:JEX852007 JOT852000:JOT852007 JYP852000:JYP852007 KIL852000:KIL852007 KSH852000:KSH852007 LCD852000:LCD852007 LLZ852000:LLZ852007 LVV852000:LVV852007 MFR852000:MFR852007 MPN852000:MPN852007 MZJ852000:MZJ852007 NJF852000:NJF852007 NTB852000:NTB852007 OCX852000:OCX852007 OMT852000:OMT852007 OWP852000:OWP852007 PGL852000:PGL852007 PQH852000:PQH852007 QAD852000:QAD852007 QJZ852000:QJZ852007 QTV852000:QTV852007 RDR852000:RDR852007 RNN852000:RNN852007 RXJ852000:RXJ852007 SHF852000:SHF852007 SRB852000:SRB852007 TAX852000:TAX852007 TKT852000:TKT852007 TUP852000:TUP852007 UEL852000:UEL852007 UOH852000:UOH852007 UYD852000:UYD852007 VHZ852000:VHZ852007 VRV852000:VRV852007 WBR852000:WBR852007 WLN852000:WLN852007 WVJ852000:WVJ852007 B917536:B917543 IX917536:IX917543 ST917536:ST917543 ACP917536:ACP917543 AML917536:AML917543 AWH917536:AWH917543 BGD917536:BGD917543 BPZ917536:BPZ917543 BZV917536:BZV917543 CJR917536:CJR917543 CTN917536:CTN917543 DDJ917536:DDJ917543 DNF917536:DNF917543 DXB917536:DXB917543 EGX917536:EGX917543 EQT917536:EQT917543 FAP917536:FAP917543 FKL917536:FKL917543 FUH917536:FUH917543 GED917536:GED917543 GNZ917536:GNZ917543 GXV917536:GXV917543 HHR917536:HHR917543 HRN917536:HRN917543 IBJ917536:IBJ917543 ILF917536:ILF917543 IVB917536:IVB917543 JEX917536:JEX917543 JOT917536:JOT917543 JYP917536:JYP917543 KIL917536:KIL917543 KSH917536:KSH917543 LCD917536:LCD917543 LLZ917536:LLZ917543 LVV917536:LVV917543 MFR917536:MFR917543 MPN917536:MPN917543 MZJ917536:MZJ917543 NJF917536:NJF917543 NTB917536:NTB917543 OCX917536:OCX917543 OMT917536:OMT917543 OWP917536:OWP917543 PGL917536:PGL917543 PQH917536:PQH917543 QAD917536:QAD917543 QJZ917536:QJZ917543 QTV917536:QTV917543 RDR917536:RDR917543 RNN917536:RNN917543 RXJ917536:RXJ917543 SHF917536:SHF917543 SRB917536:SRB917543 TAX917536:TAX917543 TKT917536:TKT917543 TUP917536:TUP917543 UEL917536:UEL917543 UOH917536:UOH917543 UYD917536:UYD917543 VHZ917536:VHZ917543 VRV917536:VRV917543 WBR917536:WBR917543 WLN917536:WLN917543 WVJ917536:WVJ917543 B983072:B983079 IX983072:IX983079 ST983072:ST983079 ACP983072:ACP983079 AML983072:AML983079 AWH983072:AWH983079 BGD983072:BGD983079 BPZ983072:BPZ983079 BZV983072:BZV983079 CJR983072:CJR983079 CTN983072:CTN983079 DDJ983072:DDJ983079 DNF983072:DNF983079 DXB983072:DXB983079 EGX983072:EGX983079 EQT983072:EQT983079 FAP983072:FAP983079 FKL983072:FKL983079 FUH983072:FUH983079 GED983072:GED983079 GNZ983072:GNZ983079 GXV983072:GXV983079 HHR983072:HHR983079 HRN983072:HRN983079 IBJ983072:IBJ983079 ILF983072:ILF983079 IVB983072:IVB983079 JEX983072:JEX983079 JOT983072:JOT983079 JYP983072:JYP983079 KIL983072:KIL983079 KSH983072:KSH983079 LCD983072:LCD983079 LLZ983072:LLZ983079 LVV983072:LVV983079 MFR983072:MFR983079 MPN983072:MPN983079 MZJ983072:MZJ983079 NJF983072:NJF983079 NTB983072:NTB983079 OCX983072:OCX983079 OMT983072:OMT983079 OWP983072:OWP983079 PGL983072:PGL983079 PQH983072:PQH983079 QAD983072:QAD983079 QJZ983072:QJZ983079 QTV983072:QTV983079 RDR983072:RDR983079 RNN983072:RNN983079 RXJ983072:RXJ983079 SHF983072:SHF983079 SRB983072:SRB983079 TAX983072:TAX983079 TKT983072:TKT983079 TUP983072:TUP983079 UEL983072:UEL983079 UOH983072:UOH983079 UYD983072:UYD983079 VHZ983072:VHZ983079 VRV983072:VRV983079 WBR983072:WBR983079 WLN983072:WLN983079 B32" xr:uid="{00000000-0002-0000-0F00-000000000000}">
      <formula1>Valore</formula1>
    </dataValidation>
    <dataValidation type="list" allowBlank="1" showInputMessage="1" showErrorMessage="1" sqref="WVI983072:WVI983079 IW32:IW39 SS32:SS39 ACO32:ACO39 AMK32:AMK39 AWG32:AWG39 BGC32:BGC39 BPY32:BPY39 BZU32:BZU39 CJQ32:CJQ39 CTM32:CTM39 DDI32:DDI39 DNE32:DNE39 DXA32:DXA39 EGW32:EGW39 EQS32:EQS39 FAO32:FAO39 FKK32:FKK39 FUG32:FUG39 GEC32:GEC39 GNY32:GNY39 GXU32:GXU39 HHQ32:HHQ39 HRM32:HRM39 IBI32:IBI39 ILE32:ILE39 IVA32:IVA39 JEW32:JEW39 JOS32:JOS39 JYO32:JYO39 KIK32:KIK39 KSG32:KSG39 LCC32:LCC39 LLY32:LLY39 LVU32:LVU39 MFQ32:MFQ39 MPM32:MPM39 MZI32:MZI39 NJE32:NJE39 NTA32:NTA39 OCW32:OCW39 OMS32:OMS39 OWO32:OWO39 PGK32:PGK39 PQG32:PQG39 QAC32:QAC39 QJY32:QJY39 QTU32:QTU39 RDQ32:RDQ39 RNM32:RNM39 RXI32:RXI39 SHE32:SHE39 SRA32:SRA39 TAW32:TAW39 TKS32:TKS39 TUO32:TUO39 UEK32:UEK39 UOG32:UOG39 UYC32:UYC39 VHY32:VHY39 VRU32:VRU39 WBQ32:WBQ39 WLM32:WLM39 WVI32:WVI39 A65568:A65575 IW65568:IW65575 SS65568:SS65575 ACO65568:ACO65575 AMK65568:AMK65575 AWG65568:AWG65575 BGC65568:BGC65575 BPY65568:BPY65575 BZU65568:BZU65575 CJQ65568:CJQ65575 CTM65568:CTM65575 DDI65568:DDI65575 DNE65568:DNE65575 DXA65568:DXA65575 EGW65568:EGW65575 EQS65568:EQS65575 FAO65568:FAO65575 FKK65568:FKK65575 FUG65568:FUG65575 GEC65568:GEC65575 GNY65568:GNY65575 GXU65568:GXU65575 HHQ65568:HHQ65575 HRM65568:HRM65575 IBI65568:IBI65575 ILE65568:ILE65575 IVA65568:IVA65575 JEW65568:JEW65575 JOS65568:JOS65575 JYO65568:JYO65575 KIK65568:KIK65575 KSG65568:KSG65575 LCC65568:LCC65575 LLY65568:LLY65575 LVU65568:LVU65575 MFQ65568:MFQ65575 MPM65568:MPM65575 MZI65568:MZI65575 NJE65568:NJE65575 NTA65568:NTA65575 OCW65568:OCW65575 OMS65568:OMS65575 OWO65568:OWO65575 PGK65568:PGK65575 PQG65568:PQG65575 QAC65568:QAC65575 QJY65568:QJY65575 QTU65568:QTU65575 RDQ65568:RDQ65575 RNM65568:RNM65575 RXI65568:RXI65575 SHE65568:SHE65575 SRA65568:SRA65575 TAW65568:TAW65575 TKS65568:TKS65575 TUO65568:TUO65575 UEK65568:UEK65575 UOG65568:UOG65575 UYC65568:UYC65575 VHY65568:VHY65575 VRU65568:VRU65575 WBQ65568:WBQ65575 WLM65568:WLM65575 WVI65568:WVI65575 A131104:A131111 IW131104:IW131111 SS131104:SS131111 ACO131104:ACO131111 AMK131104:AMK131111 AWG131104:AWG131111 BGC131104:BGC131111 BPY131104:BPY131111 BZU131104:BZU131111 CJQ131104:CJQ131111 CTM131104:CTM131111 DDI131104:DDI131111 DNE131104:DNE131111 DXA131104:DXA131111 EGW131104:EGW131111 EQS131104:EQS131111 FAO131104:FAO131111 FKK131104:FKK131111 FUG131104:FUG131111 GEC131104:GEC131111 GNY131104:GNY131111 GXU131104:GXU131111 HHQ131104:HHQ131111 HRM131104:HRM131111 IBI131104:IBI131111 ILE131104:ILE131111 IVA131104:IVA131111 JEW131104:JEW131111 JOS131104:JOS131111 JYO131104:JYO131111 KIK131104:KIK131111 KSG131104:KSG131111 LCC131104:LCC131111 LLY131104:LLY131111 LVU131104:LVU131111 MFQ131104:MFQ131111 MPM131104:MPM131111 MZI131104:MZI131111 NJE131104:NJE131111 NTA131104:NTA131111 OCW131104:OCW131111 OMS131104:OMS131111 OWO131104:OWO131111 PGK131104:PGK131111 PQG131104:PQG131111 QAC131104:QAC131111 QJY131104:QJY131111 QTU131104:QTU131111 RDQ131104:RDQ131111 RNM131104:RNM131111 RXI131104:RXI131111 SHE131104:SHE131111 SRA131104:SRA131111 TAW131104:TAW131111 TKS131104:TKS131111 TUO131104:TUO131111 UEK131104:UEK131111 UOG131104:UOG131111 UYC131104:UYC131111 VHY131104:VHY131111 VRU131104:VRU131111 WBQ131104:WBQ131111 WLM131104:WLM131111 WVI131104:WVI131111 A196640:A196647 IW196640:IW196647 SS196640:SS196647 ACO196640:ACO196647 AMK196640:AMK196647 AWG196640:AWG196647 BGC196640:BGC196647 BPY196640:BPY196647 BZU196640:BZU196647 CJQ196640:CJQ196647 CTM196640:CTM196647 DDI196640:DDI196647 DNE196640:DNE196647 DXA196640:DXA196647 EGW196640:EGW196647 EQS196640:EQS196647 FAO196640:FAO196647 FKK196640:FKK196647 FUG196640:FUG196647 GEC196640:GEC196647 GNY196640:GNY196647 GXU196640:GXU196647 HHQ196640:HHQ196647 HRM196640:HRM196647 IBI196640:IBI196647 ILE196640:ILE196647 IVA196640:IVA196647 JEW196640:JEW196647 JOS196640:JOS196647 JYO196640:JYO196647 KIK196640:KIK196647 KSG196640:KSG196647 LCC196640:LCC196647 LLY196640:LLY196647 LVU196640:LVU196647 MFQ196640:MFQ196647 MPM196640:MPM196647 MZI196640:MZI196647 NJE196640:NJE196647 NTA196640:NTA196647 OCW196640:OCW196647 OMS196640:OMS196647 OWO196640:OWO196647 PGK196640:PGK196647 PQG196640:PQG196647 QAC196640:QAC196647 QJY196640:QJY196647 QTU196640:QTU196647 RDQ196640:RDQ196647 RNM196640:RNM196647 RXI196640:RXI196647 SHE196640:SHE196647 SRA196640:SRA196647 TAW196640:TAW196647 TKS196640:TKS196647 TUO196640:TUO196647 UEK196640:UEK196647 UOG196640:UOG196647 UYC196640:UYC196647 VHY196640:VHY196647 VRU196640:VRU196647 WBQ196640:WBQ196647 WLM196640:WLM196647 WVI196640:WVI196647 A262176:A262183 IW262176:IW262183 SS262176:SS262183 ACO262176:ACO262183 AMK262176:AMK262183 AWG262176:AWG262183 BGC262176:BGC262183 BPY262176:BPY262183 BZU262176:BZU262183 CJQ262176:CJQ262183 CTM262176:CTM262183 DDI262176:DDI262183 DNE262176:DNE262183 DXA262176:DXA262183 EGW262176:EGW262183 EQS262176:EQS262183 FAO262176:FAO262183 FKK262176:FKK262183 FUG262176:FUG262183 GEC262176:GEC262183 GNY262176:GNY262183 GXU262176:GXU262183 HHQ262176:HHQ262183 HRM262176:HRM262183 IBI262176:IBI262183 ILE262176:ILE262183 IVA262176:IVA262183 JEW262176:JEW262183 JOS262176:JOS262183 JYO262176:JYO262183 KIK262176:KIK262183 KSG262176:KSG262183 LCC262176:LCC262183 LLY262176:LLY262183 LVU262176:LVU262183 MFQ262176:MFQ262183 MPM262176:MPM262183 MZI262176:MZI262183 NJE262176:NJE262183 NTA262176:NTA262183 OCW262176:OCW262183 OMS262176:OMS262183 OWO262176:OWO262183 PGK262176:PGK262183 PQG262176:PQG262183 QAC262176:QAC262183 QJY262176:QJY262183 QTU262176:QTU262183 RDQ262176:RDQ262183 RNM262176:RNM262183 RXI262176:RXI262183 SHE262176:SHE262183 SRA262176:SRA262183 TAW262176:TAW262183 TKS262176:TKS262183 TUO262176:TUO262183 UEK262176:UEK262183 UOG262176:UOG262183 UYC262176:UYC262183 VHY262176:VHY262183 VRU262176:VRU262183 WBQ262176:WBQ262183 WLM262176:WLM262183 WVI262176:WVI262183 A327712:A327719 IW327712:IW327719 SS327712:SS327719 ACO327712:ACO327719 AMK327712:AMK327719 AWG327712:AWG327719 BGC327712:BGC327719 BPY327712:BPY327719 BZU327712:BZU327719 CJQ327712:CJQ327719 CTM327712:CTM327719 DDI327712:DDI327719 DNE327712:DNE327719 DXA327712:DXA327719 EGW327712:EGW327719 EQS327712:EQS327719 FAO327712:FAO327719 FKK327712:FKK327719 FUG327712:FUG327719 GEC327712:GEC327719 GNY327712:GNY327719 GXU327712:GXU327719 HHQ327712:HHQ327719 HRM327712:HRM327719 IBI327712:IBI327719 ILE327712:ILE327719 IVA327712:IVA327719 JEW327712:JEW327719 JOS327712:JOS327719 JYO327712:JYO327719 KIK327712:KIK327719 KSG327712:KSG327719 LCC327712:LCC327719 LLY327712:LLY327719 LVU327712:LVU327719 MFQ327712:MFQ327719 MPM327712:MPM327719 MZI327712:MZI327719 NJE327712:NJE327719 NTA327712:NTA327719 OCW327712:OCW327719 OMS327712:OMS327719 OWO327712:OWO327719 PGK327712:PGK327719 PQG327712:PQG327719 QAC327712:QAC327719 QJY327712:QJY327719 QTU327712:QTU327719 RDQ327712:RDQ327719 RNM327712:RNM327719 RXI327712:RXI327719 SHE327712:SHE327719 SRA327712:SRA327719 TAW327712:TAW327719 TKS327712:TKS327719 TUO327712:TUO327719 UEK327712:UEK327719 UOG327712:UOG327719 UYC327712:UYC327719 VHY327712:VHY327719 VRU327712:VRU327719 WBQ327712:WBQ327719 WLM327712:WLM327719 WVI327712:WVI327719 A393248:A393255 IW393248:IW393255 SS393248:SS393255 ACO393248:ACO393255 AMK393248:AMK393255 AWG393248:AWG393255 BGC393248:BGC393255 BPY393248:BPY393255 BZU393248:BZU393255 CJQ393248:CJQ393255 CTM393248:CTM393255 DDI393248:DDI393255 DNE393248:DNE393255 DXA393248:DXA393255 EGW393248:EGW393255 EQS393248:EQS393255 FAO393248:FAO393255 FKK393248:FKK393255 FUG393248:FUG393255 GEC393248:GEC393255 GNY393248:GNY393255 GXU393248:GXU393255 HHQ393248:HHQ393255 HRM393248:HRM393255 IBI393248:IBI393255 ILE393248:ILE393255 IVA393248:IVA393255 JEW393248:JEW393255 JOS393248:JOS393255 JYO393248:JYO393255 KIK393248:KIK393255 KSG393248:KSG393255 LCC393248:LCC393255 LLY393248:LLY393255 LVU393248:LVU393255 MFQ393248:MFQ393255 MPM393248:MPM393255 MZI393248:MZI393255 NJE393248:NJE393255 NTA393248:NTA393255 OCW393248:OCW393255 OMS393248:OMS393255 OWO393248:OWO393255 PGK393248:PGK393255 PQG393248:PQG393255 QAC393248:QAC393255 QJY393248:QJY393255 QTU393248:QTU393255 RDQ393248:RDQ393255 RNM393248:RNM393255 RXI393248:RXI393255 SHE393248:SHE393255 SRA393248:SRA393255 TAW393248:TAW393255 TKS393248:TKS393255 TUO393248:TUO393255 UEK393248:UEK393255 UOG393248:UOG393255 UYC393248:UYC393255 VHY393248:VHY393255 VRU393248:VRU393255 WBQ393248:WBQ393255 WLM393248:WLM393255 WVI393248:WVI393255 A458784:A458791 IW458784:IW458791 SS458784:SS458791 ACO458784:ACO458791 AMK458784:AMK458791 AWG458784:AWG458791 BGC458784:BGC458791 BPY458784:BPY458791 BZU458784:BZU458791 CJQ458784:CJQ458791 CTM458784:CTM458791 DDI458784:DDI458791 DNE458784:DNE458791 DXA458784:DXA458791 EGW458784:EGW458791 EQS458784:EQS458791 FAO458784:FAO458791 FKK458784:FKK458791 FUG458784:FUG458791 GEC458784:GEC458791 GNY458784:GNY458791 GXU458784:GXU458791 HHQ458784:HHQ458791 HRM458784:HRM458791 IBI458784:IBI458791 ILE458784:ILE458791 IVA458784:IVA458791 JEW458784:JEW458791 JOS458784:JOS458791 JYO458784:JYO458791 KIK458784:KIK458791 KSG458784:KSG458791 LCC458784:LCC458791 LLY458784:LLY458791 LVU458784:LVU458791 MFQ458784:MFQ458791 MPM458784:MPM458791 MZI458784:MZI458791 NJE458784:NJE458791 NTA458784:NTA458791 OCW458784:OCW458791 OMS458784:OMS458791 OWO458784:OWO458791 PGK458784:PGK458791 PQG458784:PQG458791 QAC458784:QAC458791 QJY458784:QJY458791 QTU458784:QTU458791 RDQ458784:RDQ458791 RNM458784:RNM458791 RXI458784:RXI458791 SHE458784:SHE458791 SRA458784:SRA458791 TAW458784:TAW458791 TKS458784:TKS458791 TUO458784:TUO458791 UEK458784:UEK458791 UOG458784:UOG458791 UYC458784:UYC458791 VHY458784:VHY458791 VRU458784:VRU458791 WBQ458784:WBQ458791 WLM458784:WLM458791 WVI458784:WVI458791 A524320:A524327 IW524320:IW524327 SS524320:SS524327 ACO524320:ACO524327 AMK524320:AMK524327 AWG524320:AWG524327 BGC524320:BGC524327 BPY524320:BPY524327 BZU524320:BZU524327 CJQ524320:CJQ524327 CTM524320:CTM524327 DDI524320:DDI524327 DNE524320:DNE524327 DXA524320:DXA524327 EGW524320:EGW524327 EQS524320:EQS524327 FAO524320:FAO524327 FKK524320:FKK524327 FUG524320:FUG524327 GEC524320:GEC524327 GNY524320:GNY524327 GXU524320:GXU524327 HHQ524320:HHQ524327 HRM524320:HRM524327 IBI524320:IBI524327 ILE524320:ILE524327 IVA524320:IVA524327 JEW524320:JEW524327 JOS524320:JOS524327 JYO524320:JYO524327 KIK524320:KIK524327 KSG524320:KSG524327 LCC524320:LCC524327 LLY524320:LLY524327 LVU524320:LVU524327 MFQ524320:MFQ524327 MPM524320:MPM524327 MZI524320:MZI524327 NJE524320:NJE524327 NTA524320:NTA524327 OCW524320:OCW524327 OMS524320:OMS524327 OWO524320:OWO524327 PGK524320:PGK524327 PQG524320:PQG524327 QAC524320:QAC524327 QJY524320:QJY524327 QTU524320:QTU524327 RDQ524320:RDQ524327 RNM524320:RNM524327 RXI524320:RXI524327 SHE524320:SHE524327 SRA524320:SRA524327 TAW524320:TAW524327 TKS524320:TKS524327 TUO524320:TUO524327 UEK524320:UEK524327 UOG524320:UOG524327 UYC524320:UYC524327 VHY524320:VHY524327 VRU524320:VRU524327 WBQ524320:WBQ524327 WLM524320:WLM524327 WVI524320:WVI524327 A589856:A589863 IW589856:IW589863 SS589856:SS589863 ACO589856:ACO589863 AMK589856:AMK589863 AWG589856:AWG589863 BGC589856:BGC589863 BPY589856:BPY589863 BZU589856:BZU589863 CJQ589856:CJQ589863 CTM589856:CTM589863 DDI589856:DDI589863 DNE589856:DNE589863 DXA589856:DXA589863 EGW589856:EGW589863 EQS589856:EQS589863 FAO589856:FAO589863 FKK589856:FKK589863 FUG589856:FUG589863 GEC589856:GEC589863 GNY589856:GNY589863 GXU589856:GXU589863 HHQ589856:HHQ589863 HRM589856:HRM589863 IBI589856:IBI589863 ILE589856:ILE589863 IVA589856:IVA589863 JEW589856:JEW589863 JOS589856:JOS589863 JYO589856:JYO589863 KIK589856:KIK589863 KSG589856:KSG589863 LCC589856:LCC589863 LLY589856:LLY589863 LVU589856:LVU589863 MFQ589856:MFQ589863 MPM589856:MPM589863 MZI589856:MZI589863 NJE589856:NJE589863 NTA589856:NTA589863 OCW589856:OCW589863 OMS589856:OMS589863 OWO589856:OWO589863 PGK589856:PGK589863 PQG589856:PQG589863 QAC589856:QAC589863 QJY589856:QJY589863 QTU589856:QTU589863 RDQ589856:RDQ589863 RNM589856:RNM589863 RXI589856:RXI589863 SHE589856:SHE589863 SRA589856:SRA589863 TAW589856:TAW589863 TKS589856:TKS589863 TUO589856:TUO589863 UEK589856:UEK589863 UOG589856:UOG589863 UYC589856:UYC589863 VHY589856:VHY589863 VRU589856:VRU589863 WBQ589856:WBQ589863 WLM589856:WLM589863 WVI589856:WVI589863 A655392:A655399 IW655392:IW655399 SS655392:SS655399 ACO655392:ACO655399 AMK655392:AMK655399 AWG655392:AWG655399 BGC655392:BGC655399 BPY655392:BPY655399 BZU655392:BZU655399 CJQ655392:CJQ655399 CTM655392:CTM655399 DDI655392:DDI655399 DNE655392:DNE655399 DXA655392:DXA655399 EGW655392:EGW655399 EQS655392:EQS655399 FAO655392:FAO655399 FKK655392:FKK655399 FUG655392:FUG655399 GEC655392:GEC655399 GNY655392:GNY655399 GXU655392:GXU655399 HHQ655392:HHQ655399 HRM655392:HRM655399 IBI655392:IBI655399 ILE655392:ILE655399 IVA655392:IVA655399 JEW655392:JEW655399 JOS655392:JOS655399 JYO655392:JYO655399 KIK655392:KIK655399 KSG655392:KSG655399 LCC655392:LCC655399 LLY655392:LLY655399 LVU655392:LVU655399 MFQ655392:MFQ655399 MPM655392:MPM655399 MZI655392:MZI655399 NJE655392:NJE655399 NTA655392:NTA655399 OCW655392:OCW655399 OMS655392:OMS655399 OWO655392:OWO655399 PGK655392:PGK655399 PQG655392:PQG655399 QAC655392:QAC655399 QJY655392:QJY655399 QTU655392:QTU655399 RDQ655392:RDQ655399 RNM655392:RNM655399 RXI655392:RXI655399 SHE655392:SHE655399 SRA655392:SRA655399 TAW655392:TAW655399 TKS655392:TKS655399 TUO655392:TUO655399 UEK655392:UEK655399 UOG655392:UOG655399 UYC655392:UYC655399 VHY655392:VHY655399 VRU655392:VRU655399 WBQ655392:WBQ655399 WLM655392:WLM655399 WVI655392:WVI655399 A720928:A720935 IW720928:IW720935 SS720928:SS720935 ACO720928:ACO720935 AMK720928:AMK720935 AWG720928:AWG720935 BGC720928:BGC720935 BPY720928:BPY720935 BZU720928:BZU720935 CJQ720928:CJQ720935 CTM720928:CTM720935 DDI720928:DDI720935 DNE720928:DNE720935 DXA720928:DXA720935 EGW720928:EGW720935 EQS720928:EQS720935 FAO720928:FAO720935 FKK720928:FKK720935 FUG720928:FUG720935 GEC720928:GEC720935 GNY720928:GNY720935 GXU720928:GXU720935 HHQ720928:HHQ720935 HRM720928:HRM720935 IBI720928:IBI720935 ILE720928:ILE720935 IVA720928:IVA720935 JEW720928:JEW720935 JOS720928:JOS720935 JYO720928:JYO720935 KIK720928:KIK720935 KSG720928:KSG720935 LCC720928:LCC720935 LLY720928:LLY720935 LVU720928:LVU720935 MFQ720928:MFQ720935 MPM720928:MPM720935 MZI720928:MZI720935 NJE720928:NJE720935 NTA720928:NTA720935 OCW720928:OCW720935 OMS720928:OMS720935 OWO720928:OWO720935 PGK720928:PGK720935 PQG720928:PQG720935 QAC720928:QAC720935 QJY720928:QJY720935 QTU720928:QTU720935 RDQ720928:RDQ720935 RNM720928:RNM720935 RXI720928:RXI720935 SHE720928:SHE720935 SRA720928:SRA720935 TAW720928:TAW720935 TKS720928:TKS720935 TUO720928:TUO720935 UEK720928:UEK720935 UOG720928:UOG720935 UYC720928:UYC720935 VHY720928:VHY720935 VRU720928:VRU720935 WBQ720928:WBQ720935 WLM720928:WLM720935 WVI720928:WVI720935 A786464:A786471 IW786464:IW786471 SS786464:SS786471 ACO786464:ACO786471 AMK786464:AMK786471 AWG786464:AWG786471 BGC786464:BGC786471 BPY786464:BPY786471 BZU786464:BZU786471 CJQ786464:CJQ786471 CTM786464:CTM786471 DDI786464:DDI786471 DNE786464:DNE786471 DXA786464:DXA786471 EGW786464:EGW786471 EQS786464:EQS786471 FAO786464:FAO786471 FKK786464:FKK786471 FUG786464:FUG786471 GEC786464:GEC786471 GNY786464:GNY786471 GXU786464:GXU786471 HHQ786464:HHQ786471 HRM786464:HRM786471 IBI786464:IBI786471 ILE786464:ILE786471 IVA786464:IVA786471 JEW786464:JEW786471 JOS786464:JOS786471 JYO786464:JYO786471 KIK786464:KIK786471 KSG786464:KSG786471 LCC786464:LCC786471 LLY786464:LLY786471 LVU786464:LVU786471 MFQ786464:MFQ786471 MPM786464:MPM786471 MZI786464:MZI786471 NJE786464:NJE786471 NTA786464:NTA786471 OCW786464:OCW786471 OMS786464:OMS786471 OWO786464:OWO786471 PGK786464:PGK786471 PQG786464:PQG786471 QAC786464:QAC786471 QJY786464:QJY786471 QTU786464:QTU786471 RDQ786464:RDQ786471 RNM786464:RNM786471 RXI786464:RXI786471 SHE786464:SHE786471 SRA786464:SRA786471 TAW786464:TAW786471 TKS786464:TKS786471 TUO786464:TUO786471 UEK786464:UEK786471 UOG786464:UOG786471 UYC786464:UYC786471 VHY786464:VHY786471 VRU786464:VRU786471 WBQ786464:WBQ786471 WLM786464:WLM786471 WVI786464:WVI786471 A852000:A852007 IW852000:IW852007 SS852000:SS852007 ACO852000:ACO852007 AMK852000:AMK852007 AWG852000:AWG852007 BGC852000:BGC852007 BPY852000:BPY852007 BZU852000:BZU852007 CJQ852000:CJQ852007 CTM852000:CTM852007 DDI852000:DDI852007 DNE852000:DNE852007 DXA852000:DXA852007 EGW852000:EGW852007 EQS852000:EQS852007 FAO852000:FAO852007 FKK852000:FKK852007 FUG852000:FUG852007 GEC852000:GEC852007 GNY852000:GNY852007 GXU852000:GXU852007 HHQ852000:HHQ852007 HRM852000:HRM852007 IBI852000:IBI852007 ILE852000:ILE852007 IVA852000:IVA852007 JEW852000:JEW852007 JOS852000:JOS852007 JYO852000:JYO852007 KIK852000:KIK852007 KSG852000:KSG852007 LCC852000:LCC852007 LLY852000:LLY852007 LVU852000:LVU852007 MFQ852000:MFQ852007 MPM852000:MPM852007 MZI852000:MZI852007 NJE852000:NJE852007 NTA852000:NTA852007 OCW852000:OCW852007 OMS852000:OMS852007 OWO852000:OWO852007 PGK852000:PGK852007 PQG852000:PQG852007 QAC852000:QAC852007 QJY852000:QJY852007 QTU852000:QTU852007 RDQ852000:RDQ852007 RNM852000:RNM852007 RXI852000:RXI852007 SHE852000:SHE852007 SRA852000:SRA852007 TAW852000:TAW852007 TKS852000:TKS852007 TUO852000:TUO852007 UEK852000:UEK852007 UOG852000:UOG852007 UYC852000:UYC852007 VHY852000:VHY852007 VRU852000:VRU852007 WBQ852000:WBQ852007 WLM852000:WLM852007 WVI852000:WVI852007 A917536:A917543 IW917536:IW917543 SS917536:SS917543 ACO917536:ACO917543 AMK917536:AMK917543 AWG917536:AWG917543 BGC917536:BGC917543 BPY917536:BPY917543 BZU917536:BZU917543 CJQ917536:CJQ917543 CTM917536:CTM917543 DDI917536:DDI917543 DNE917536:DNE917543 DXA917536:DXA917543 EGW917536:EGW917543 EQS917536:EQS917543 FAO917536:FAO917543 FKK917536:FKK917543 FUG917536:FUG917543 GEC917536:GEC917543 GNY917536:GNY917543 GXU917536:GXU917543 HHQ917536:HHQ917543 HRM917536:HRM917543 IBI917536:IBI917543 ILE917536:ILE917543 IVA917536:IVA917543 JEW917536:JEW917543 JOS917536:JOS917543 JYO917536:JYO917543 KIK917536:KIK917543 KSG917536:KSG917543 LCC917536:LCC917543 LLY917536:LLY917543 LVU917536:LVU917543 MFQ917536:MFQ917543 MPM917536:MPM917543 MZI917536:MZI917543 NJE917536:NJE917543 NTA917536:NTA917543 OCW917536:OCW917543 OMS917536:OMS917543 OWO917536:OWO917543 PGK917536:PGK917543 PQG917536:PQG917543 QAC917536:QAC917543 QJY917536:QJY917543 QTU917536:QTU917543 RDQ917536:RDQ917543 RNM917536:RNM917543 RXI917536:RXI917543 SHE917536:SHE917543 SRA917536:SRA917543 TAW917536:TAW917543 TKS917536:TKS917543 TUO917536:TUO917543 UEK917536:UEK917543 UOG917536:UOG917543 UYC917536:UYC917543 VHY917536:VHY917543 VRU917536:VRU917543 WBQ917536:WBQ917543 WLM917536:WLM917543 WVI917536:WVI917543 A983072:A983079 IW983072:IW983079 SS983072:SS983079 ACO983072:ACO983079 AMK983072:AMK983079 AWG983072:AWG983079 BGC983072:BGC983079 BPY983072:BPY983079 BZU983072:BZU983079 CJQ983072:CJQ983079 CTM983072:CTM983079 DDI983072:DDI983079 DNE983072:DNE983079 DXA983072:DXA983079 EGW983072:EGW983079 EQS983072:EQS983079 FAO983072:FAO983079 FKK983072:FKK983079 FUG983072:FUG983079 GEC983072:GEC983079 GNY983072:GNY983079 GXU983072:GXU983079 HHQ983072:HHQ983079 HRM983072:HRM983079 IBI983072:IBI983079 ILE983072:ILE983079 IVA983072:IVA983079 JEW983072:JEW983079 JOS983072:JOS983079 JYO983072:JYO983079 KIK983072:KIK983079 KSG983072:KSG983079 LCC983072:LCC983079 LLY983072:LLY983079 LVU983072:LVU983079 MFQ983072:MFQ983079 MPM983072:MPM983079 MZI983072:MZI983079 NJE983072:NJE983079 NTA983072:NTA983079 OCW983072:OCW983079 OMS983072:OMS983079 OWO983072:OWO983079 PGK983072:PGK983079 PQG983072:PQG983079 QAC983072:QAC983079 QJY983072:QJY983079 QTU983072:QTU983079 RDQ983072:RDQ983079 RNM983072:RNM983079 RXI983072:RXI983079 SHE983072:SHE983079 SRA983072:SRA983079 TAW983072:TAW983079 TKS983072:TKS983079 TUO983072:TUO983079 UEK983072:UEK983079 UOG983072:UOG983079 UYC983072:UYC983079 VHY983072:VHY983079 VRU983072:VRU983079 WBQ983072:WBQ983079 WLM983072:WLM983079 A32" xr:uid="{00000000-0002-0000-0F00-000001000000}">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F00-000002000000}">
          <x14:formula1>
            <xm:f>Foglio1!$B$2:$B$10</xm:f>
          </x14:formula1>
          <xm:sqref>B33:B39</xm:sqref>
        </x14:dataValidation>
        <x14:dataValidation type="list" allowBlank="1" showInputMessage="1" showErrorMessage="1" xr:uid="{00000000-0002-0000-0F00-000003000000}">
          <x14:formula1>
            <xm:f>Foglio1!$A$2:$A$10</xm:f>
          </x14:formula1>
          <xm:sqref>A33:A39</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45"/>
  <sheetViews>
    <sheetView workbookViewId="0">
      <selection activeCell="J12" sqref="J12"/>
    </sheetView>
  </sheetViews>
  <sheetFormatPr defaultRowHeight="12.75" x14ac:dyDescent="0.25"/>
  <cols>
    <col min="1" max="1" width="48.5703125" style="83" customWidth="1"/>
    <col min="2" max="2" width="52.5703125" style="83" customWidth="1"/>
    <col min="3" max="3" width="10.140625" style="83" customWidth="1"/>
    <col min="4" max="4" width="8.85546875" style="83" hidden="1" customWidth="1"/>
    <col min="5" max="5" width="9.28515625" style="83" customWidth="1"/>
    <col min="6" max="10" width="16" style="83" customWidth="1"/>
    <col min="11" max="256" width="9.140625" style="83"/>
    <col min="257" max="257" width="42.42578125" style="83" customWidth="1"/>
    <col min="258" max="258" width="46.42578125" style="83" customWidth="1"/>
    <col min="259" max="259" width="10.140625" style="83" customWidth="1"/>
    <col min="260" max="260" width="8.85546875" style="83" customWidth="1"/>
    <col min="261" max="261" width="9.28515625" style="83" customWidth="1"/>
    <col min="262" max="266" width="16" style="83" customWidth="1"/>
    <col min="267" max="512" width="9.140625" style="83"/>
    <col min="513" max="513" width="42.42578125" style="83" customWidth="1"/>
    <col min="514" max="514" width="46.42578125" style="83" customWidth="1"/>
    <col min="515" max="515" width="10.140625" style="83" customWidth="1"/>
    <col min="516" max="516" width="8.85546875" style="83" customWidth="1"/>
    <col min="517" max="517" width="9.28515625" style="83" customWidth="1"/>
    <col min="518" max="522" width="16" style="83" customWidth="1"/>
    <col min="523" max="768" width="9.140625" style="83"/>
    <col min="769" max="769" width="42.42578125" style="83" customWidth="1"/>
    <col min="770" max="770" width="46.42578125" style="83" customWidth="1"/>
    <col min="771" max="771" width="10.140625" style="83" customWidth="1"/>
    <col min="772" max="772" width="8.85546875" style="83" customWidth="1"/>
    <col min="773" max="773" width="9.28515625" style="83" customWidth="1"/>
    <col min="774" max="778" width="16" style="83" customWidth="1"/>
    <col min="779" max="1024" width="9.140625" style="83"/>
    <col min="1025" max="1025" width="42.42578125" style="83" customWidth="1"/>
    <col min="1026" max="1026" width="46.42578125" style="83" customWidth="1"/>
    <col min="1027" max="1027" width="10.140625" style="83" customWidth="1"/>
    <col min="1028" max="1028" width="8.85546875" style="83" customWidth="1"/>
    <col min="1029" max="1029" width="9.28515625" style="83" customWidth="1"/>
    <col min="1030" max="1034" width="16" style="83" customWidth="1"/>
    <col min="1035" max="1280" width="9.140625" style="83"/>
    <col min="1281" max="1281" width="42.42578125" style="83" customWidth="1"/>
    <col min="1282" max="1282" width="46.42578125" style="83" customWidth="1"/>
    <col min="1283" max="1283" width="10.140625" style="83" customWidth="1"/>
    <col min="1284" max="1284" width="8.85546875" style="83" customWidth="1"/>
    <col min="1285" max="1285" width="9.28515625" style="83" customWidth="1"/>
    <col min="1286" max="1290" width="16" style="83" customWidth="1"/>
    <col min="1291" max="1536" width="9.140625" style="83"/>
    <col min="1537" max="1537" width="42.42578125" style="83" customWidth="1"/>
    <col min="1538" max="1538" width="46.42578125" style="83" customWidth="1"/>
    <col min="1539" max="1539" width="10.140625" style="83" customWidth="1"/>
    <col min="1540" max="1540" width="8.85546875" style="83" customWidth="1"/>
    <col min="1541" max="1541" width="9.28515625" style="83" customWidth="1"/>
    <col min="1542" max="1546" width="16" style="83" customWidth="1"/>
    <col min="1547" max="1792" width="9.140625" style="83"/>
    <col min="1793" max="1793" width="42.42578125" style="83" customWidth="1"/>
    <col min="1794" max="1794" width="46.42578125" style="83" customWidth="1"/>
    <col min="1795" max="1795" width="10.140625" style="83" customWidth="1"/>
    <col min="1796" max="1796" width="8.85546875" style="83" customWidth="1"/>
    <col min="1797" max="1797" width="9.28515625" style="83" customWidth="1"/>
    <col min="1798" max="1802" width="16" style="83" customWidth="1"/>
    <col min="1803" max="2048" width="9.140625" style="83"/>
    <col min="2049" max="2049" width="42.42578125" style="83" customWidth="1"/>
    <col min="2050" max="2050" width="46.42578125" style="83" customWidth="1"/>
    <col min="2051" max="2051" width="10.140625" style="83" customWidth="1"/>
    <col min="2052" max="2052" width="8.85546875" style="83" customWidth="1"/>
    <col min="2053" max="2053" width="9.28515625" style="83" customWidth="1"/>
    <col min="2054" max="2058" width="16" style="83" customWidth="1"/>
    <col min="2059" max="2304" width="9.140625" style="83"/>
    <col min="2305" max="2305" width="42.42578125" style="83" customWidth="1"/>
    <col min="2306" max="2306" width="46.42578125" style="83" customWidth="1"/>
    <col min="2307" max="2307" width="10.140625" style="83" customWidth="1"/>
    <col min="2308" max="2308" width="8.85546875" style="83" customWidth="1"/>
    <col min="2309" max="2309" width="9.28515625" style="83" customWidth="1"/>
    <col min="2310" max="2314" width="16" style="83" customWidth="1"/>
    <col min="2315" max="2560" width="9.140625" style="83"/>
    <col min="2561" max="2561" width="42.42578125" style="83" customWidth="1"/>
    <col min="2562" max="2562" width="46.42578125" style="83" customWidth="1"/>
    <col min="2563" max="2563" width="10.140625" style="83" customWidth="1"/>
    <col min="2564" max="2564" width="8.85546875" style="83" customWidth="1"/>
    <col min="2565" max="2565" width="9.28515625" style="83" customWidth="1"/>
    <col min="2566" max="2570" width="16" style="83" customWidth="1"/>
    <col min="2571" max="2816" width="9.140625" style="83"/>
    <col min="2817" max="2817" width="42.42578125" style="83" customWidth="1"/>
    <col min="2818" max="2818" width="46.42578125" style="83" customWidth="1"/>
    <col min="2819" max="2819" width="10.140625" style="83" customWidth="1"/>
    <col min="2820" max="2820" width="8.85546875" style="83" customWidth="1"/>
    <col min="2821" max="2821" width="9.28515625" style="83" customWidth="1"/>
    <col min="2822" max="2826" width="16" style="83" customWidth="1"/>
    <col min="2827" max="3072" width="9.140625" style="83"/>
    <col min="3073" max="3073" width="42.42578125" style="83" customWidth="1"/>
    <col min="3074" max="3074" width="46.42578125" style="83" customWidth="1"/>
    <col min="3075" max="3075" width="10.140625" style="83" customWidth="1"/>
    <col min="3076" max="3076" width="8.85546875" style="83" customWidth="1"/>
    <col min="3077" max="3077" width="9.28515625" style="83" customWidth="1"/>
    <col min="3078" max="3082" width="16" style="83" customWidth="1"/>
    <col min="3083" max="3328" width="9.140625" style="83"/>
    <col min="3329" max="3329" width="42.42578125" style="83" customWidth="1"/>
    <col min="3330" max="3330" width="46.42578125" style="83" customWidth="1"/>
    <col min="3331" max="3331" width="10.140625" style="83" customWidth="1"/>
    <col min="3332" max="3332" width="8.85546875" style="83" customWidth="1"/>
    <col min="3333" max="3333" width="9.28515625" style="83" customWidth="1"/>
    <col min="3334" max="3338" width="16" style="83" customWidth="1"/>
    <col min="3339" max="3584" width="9.140625" style="83"/>
    <col min="3585" max="3585" width="42.42578125" style="83" customWidth="1"/>
    <col min="3586" max="3586" width="46.42578125" style="83" customWidth="1"/>
    <col min="3587" max="3587" width="10.140625" style="83" customWidth="1"/>
    <col min="3588" max="3588" width="8.85546875" style="83" customWidth="1"/>
    <col min="3589" max="3589" width="9.28515625" style="83" customWidth="1"/>
    <col min="3590" max="3594" width="16" style="83" customWidth="1"/>
    <col min="3595" max="3840" width="9.140625" style="83"/>
    <col min="3841" max="3841" width="42.42578125" style="83" customWidth="1"/>
    <col min="3842" max="3842" width="46.42578125" style="83" customWidth="1"/>
    <col min="3843" max="3843" width="10.140625" style="83" customWidth="1"/>
    <col min="3844" max="3844" width="8.85546875" style="83" customWidth="1"/>
    <col min="3845" max="3845" width="9.28515625" style="83" customWidth="1"/>
    <col min="3846" max="3850" width="16" style="83" customWidth="1"/>
    <col min="3851" max="4096" width="9.140625" style="83"/>
    <col min="4097" max="4097" width="42.42578125" style="83" customWidth="1"/>
    <col min="4098" max="4098" width="46.42578125" style="83" customWidth="1"/>
    <col min="4099" max="4099" width="10.140625" style="83" customWidth="1"/>
    <col min="4100" max="4100" width="8.85546875" style="83" customWidth="1"/>
    <col min="4101" max="4101" width="9.28515625" style="83" customWidth="1"/>
    <col min="4102" max="4106" width="16" style="83" customWidth="1"/>
    <col min="4107" max="4352" width="9.140625" style="83"/>
    <col min="4353" max="4353" width="42.42578125" style="83" customWidth="1"/>
    <col min="4354" max="4354" width="46.42578125" style="83" customWidth="1"/>
    <col min="4355" max="4355" width="10.140625" style="83" customWidth="1"/>
    <col min="4356" max="4356" width="8.85546875" style="83" customWidth="1"/>
    <col min="4357" max="4357" width="9.28515625" style="83" customWidth="1"/>
    <col min="4358" max="4362" width="16" style="83" customWidth="1"/>
    <col min="4363" max="4608" width="9.140625" style="83"/>
    <col min="4609" max="4609" width="42.42578125" style="83" customWidth="1"/>
    <col min="4610" max="4610" width="46.42578125" style="83" customWidth="1"/>
    <col min="4611" max="4611" width="10.140625" style="83" customWidth="1"/>
    <col min="4612" max="4612" width="8.85546875" style="83" customWidth="1"/>
    <col min="4613" max="4613" width="9.28515625" style="83" customWidth="1"/>
    <col min="4614" max="4618" width="16" style="83" customWidth="1"/>
    <col min="4619" max="4864" width="9.140625" style="83"/>
    <col min="4865" max="4865" width="42.42578125" style="83" customWidth="1"/>
    <col min="4866" max="4866" width="46.42578125" style="83" customWidth="1"/>
    <col min="4867" max="4867" width="10.140625" style="83" customWidth="1"/>
    <col min="4868" max="4868" width="8.85546875" style="83" customWidth="1"/>
    <col min="4869" max="4869" width="9.28515625" style="83" customWidth="1"/>
    <col min="4870" max="4874" width="16" style="83" customWidth="1"/>
    <col min="4875" max="5120" width="9.140625" style="83"/>
    <col min="5121" max="5121" width="42.42578125" style="83" customWidth="1"/>
    <col min="5122" max="5122" width="46.42578125" style="83" customWidth="1"/>
    <col min="5123" max="5123" width="10.140625" style="83" customWidth="1"/>
    <col min="5124" max="5124" width="8.85546875" style="83" customWidth="1"/>
    <col min="5125" max="5125" width="9.28515625" style="83" customWidth="1"/>
    <col min="5126" max="5130" width="16" style="83" customWidth="1"/>
    <col min="5131" max="5376" width="9.140625" style="83"/>
    <col min="5377" max="5377" width="42.42578125" style="83" customWidth="1"/>
    <col min="5378" max="5378" width="46.42578125" style="83" customWidth="1"/>
    <col min="5379" max="5379" width="10.140625" style="83" customWidth="1"/>
    <col min="5380" max="5380" width="8.85546875" style="83" customWidth="1"/>
    <col min="5381" max="5381" width="9.28515625" style="83" customWidth="1"/>
    <col min="5382" max="5386" width="16" style="83" customWidth="1"/>
    <col min="5387" max="5632" width="9.140625" style="83"/>
    <col min="5633" max="5633" width="42.42578125" style="83" customWidth="1"/>
    <col min="5634" max="5634" width="46.42578125" style="83" customWidth="1"/>
    <col min="5635" max="5635" width="10.140625" style="83" customWidth="1"/>
    <col min="5636" max="5636" width="8.85546875" style="83" customWidth="1"/>
    <col min="5637" max="5637" width="9.28515625" style="83" customWidth="1"/>
    <col min="5638" max="5642" width="16" style="83" customWidth="1"/>
    <col min="5643" max="5888" width="9.140625" style="83"/>
    <col min="5889" max="5889" width="42.42578125" style="83" customWidth="1"/>
    <col min="5890" max="5890" width="46.42578125" style="83" customWidth="1"/>
    <col min="5891" max="5891" width="10.140625" style="83" customWidth="1"/>
    <col min="5892" max="5892" width="8.85546875" style="83" customWidth="1"/>
    <col min="5893" max="5893" width="9.28515625" style="83" customWidth="1"/>
    <col min="5894" max="5898" width="16" style="83" customWidth="1"/>
    <col min="5899" max="6144" width="9.140625" style="83"/>
    <col min="6145" max="6145" width="42.42578125" style="83" customWidth="1"/>
    <col min="6146" max="6146" width="46.42578125" style="83" customWidth="1"/>
    <col min="6147" max="6147" width="10.140625" style="83" customWidth="1"/>
    <col min="6148" max="6148" width="8.85546875" style="83" customWidth="1"/>
    <col min="6149" max="6149" width="9.28515625" style="83" customWidth="1"/>
    <col min="6150" max="6154" width="16" style="83" customWidth="1"/>
    <col min="6155" max="6400" width="9.140625" style="83"/>
    <col min="6401" max="6401" width="42.42578125" style="83" customWidth="1"/>
    <col min="6402" max="6402" width="46.42578125" style="83" customWidth="1"/>
    <col min="6403" max="6403" width="10.140625" style="83" customWidth="1"/>
    <col min="6404" max="6404" width="8.85546875" style="83" customWidth="1"/>
    <col min="6405" max="6405" width="9.28515625" style="83" customWidth="1"/>
    <col min="6406" max="6410" width="16" style="83" customWidth="1"/>
    <col min="6411" max="6656" width="9.140625" style="83"/>
    <col min="6657" max="6657" width="42.42578125" style="83" customWidth="1"/>
    <col min="6658" max="6658" width="46.42578125" style="83" customWidth="1"/>
    <col min="6659" max="6659" width="10.140625" style="83" customWidth="1"/>
    <col min="6660" max="6660" width="8.85546875" style="83" customWidth="1"/>
    <col min="6661" max="6661" width="9.28515625" style="83" customWidth="1"/>
    <col min="6662" max="6666" width="16" style="83" customWidth="1"/>
    <col min="6667" max="6912" width="9.140625" style="83"/>
    <col min="6913" max="6913" width="42.42578125" style="83" customWidth="1"/>
    <col min="6914" max="6914" width="46.42578125" style="83" customWidth="1"/>
    <col min="6915" max="6915" width="10.140625" style="83" customWidth="1"/>
    <col min="6916" max="6916" width="8.85546875" style="83" customWidth="1"/>
    <col min="6917" max="6917" width="9.28515625" style="83" customWidth="1"/>
    <col min="6918" max="6922" width="16" style="83" customWidth="1"/>
    <col min="6923" max="7168" width="9.140625" style="83"/>
    <col min="7169" max="7169" width="42.42578125" style="83" customWidth="1"/>
    <col min="7170" max="7170" width="46.42578125" style="83" customWidth="1"/>
    <col min="7171" max="7171" width="10.140625" style="83" customWidth="1"/>
    <col min="7172" max="7172" width="8.85546875" style="83" customWidth="1"/>
    <col min="7173" max="7173" width="9.28515625" style="83" customWidth="1"/>
    <col min="7174" max="7178" width="16" style="83" customWidth="1"/>
    <col min="7179" max="7424" width="9.140625" style="83"/>
    <col min="7425" max="7425" width="42.42578125" style="83" customWidth="1"/>
    <col min="7426" max="7426" width="46.42578125" style="83" customWidth="1"/>
    <col min="7427" max="7427" width="10.140625" style="83" customWidth="1"/>
    <col min="7428" max="7428" width="8.85546875" style="83" customWidth="1"/>
    <col min="7429" max="7429" width="9.28515625" style="83" customWidth="1"/>
    <col min="7430" max="7434" width="16" style="83" customWidth="1"/>
    <col min="7435" max="7680" width="9.140625" style="83"/>
    <col min="7681" max="7681" width="42.42578125" style="83" customWidth="1"/>
    <col min="7682" max="7682" width="46.42578125" style="83" customWidth="1"/>
    <col min="7683" max="7683" width="10.140625" style="83" customWidth="1"/>
    <col min="7684" max="7684" width="8.85546875" style="83" customWidth="1"/>
    <col min="7685" max="7685" width="9.28515625" style="83" customWidth="1"/>
    <col min="7686" max="7690" width="16" style="83" customWidth="1"/>
    <col min="7691" max="7936" width="9.140625" style="83"/>
    <col min="7937" max="7937" width="42.42578125" style="83" customWidth="1"/>
    <col min="7938" max="7938" width="46.42578125" style="83" customWidth="1"/>
    <col min="7939" max="7939" width="10.140625" style="83" customWidth="1"/>
    <col min="7940" max="7940" width="8.85546875" style="83" customWidth="1"/>
    <col min="7941" max="7941" width="9.28515625" style="83" customWidth="1"/>
    <col min="7942" max="7946" width="16" style="83" customWidth="1"/>
    <col min="7947" max="8192" width="9.140625" style="83"/>
    <col min="8193" max="8193" width="42.42578125" style="83" customWidth="1"/>
    <col min="8194" max="8194" width="46.42578125" style="83" customWidth="1"/>
    <col min="8195" max="8195" width="10.140625" style="83" customWidth="1"/>
    <col min="8196" max="8196" width="8.85546875" style="83" customWidth="1"/>
    <col min="8197" max="8197" width="9.28515625" style="83" customWidth="1"/>
    <col min="8198" max="8202" width="16" style="83" customWidth="1"/>
    <col min="8203" max="8448" width="9.140625" style="83"/>
    <col min="8449" max="8449" width="42.42578125" style="83" customWidth="1"/>
    <col min="8450" max="8450" width="46.42578125" style="83" customWidth="1"/>
    <col min="8451" max="8451" width="10.140625" style="83" customWidth="1"/>
    <col min="8452" max="8452" width="8.85546875" style="83" customWidth="1"/>
    <col min="8453" max="8453" width="9.28515625" style="83" customWidth="1"/>
    <col min="8454" max="8458" width="16" style="83" customWidth="1"/>
    <col min="8459" max="8704" width="9.140625" style="83"/>
    <col min="8705" max="8705" width="42.42578125" style="83" customWidth="1"/>
    <col min="8706" max="8706" width="46.42578125" style="83" customWidth="1"/>
    <col min="8707" max="8707" width="10.140625" style="83" customWidth="1"/>
    <col min="8708" max="8708" width="8.85546875" style="83" customWidth="1"/>
    <col min="8709" max="8709" width="9.28515625" style="83" customWidth="1"/>
    <col min="8710" max="8714" width="16" style="83" customWidth="1"/>
    <col min="8715" max="8960" width="9.140625" style="83"/>
    <col min="8961" max="8961" width="42.42578125" style="83" customWidth="1"/>
    <col min="8962" max="8962" width="46.42578125" style="83" customWidth="1"/>
    <col min="8963" max="8963" width="10.140625" style="83" customWidth="1"/>
    <col min="8964" max="8964" width="8.85546875" style="83" customWidth="1"/>
    <col min="8965" max="8965" width="9.28515625" style="83" customWidth="1"/>
    <col min="8966" max="8970" width="16" style="83" customWidth="1"/>
    <col min="8971" max="9216" width="9.140625" style="83"/>
    <col min="9217" max="9217" width="42.42578125" style="83" customWidth="1"/>
    <col min="9218" max="9218" width="46.42578125" style="83" customWidth="1"/>
    <col min="9219" max="9219" width="10.140625" style="83" customWidth="1"/>
    <col min="9220" max="9220" width="8.85546875" style="83" customWidth="1"/>
    <col min="9221" max="9221" width="9.28515625" style="83" customWidth="1"/>
    <col min="9222" max="9226" width="16" style="83" customWidth="1"/>
    <col min="9227" max="9472" width="9.140625" style="83"/>
    <col min="9473" max="9473" width="42.42578125" style="83" customWidth="1"/>
    <col min="9474" max="9474" width="46.42578125" style="83" customWidth="1"/>
    <col min="9475" max="9475" width="10.140625" style="83" customWidth="1"/>
    <col min="9476" max="9476" width="8.85546875" style="83" customWidth="1"/>
    <col min="9477" max="9477" width="9.28515625" style="83" customWidth="1"/>
    <col min="9478" max="9482" width="16" style="83" customWidth="1"/>
    <col min="9483" max="9728" width="9.140625" style="83"/>
    <col min="9729" max="9729" width="42.42578125" style="83" customWidth="1"/>
    <col min="9730" max="9730" width="46.42578125" style="83" customWidth="1"/>
    <col min="9731" max="9731" width="10.140625" style="83" customWidth="1"/>
    <col min="9732" max="9732" width="8.85546875" style="83" customWidth="1"/>
    <col min="9733" max="9733" width="9.28515625" style="83" customWidth="1"/>
    <col min="9734" max="9738" width="16" style="83" customWidth="1"/>
    <col min="9739" max="9984" width="9.140625" style="83"/>
    <col min="9985" max="9985" width="42.42578125" style="83" customWidth="1"/>
    <col min="9986" max="9986" width="46.42578125" style="83" customWidth="1"/>
    <col min="9987" max="9987" width="10.140625" style="83" customWidth="1"/>
    <col min="9988" max="9988" width="8.85546875" style="83" customWidth="1"/>
    <col min="9989" max="9989" width="9.28515625" style="83" customWidth="1"/>
    <col min="9990" max="9994" width="16" style="83" customWidth="1"/>
    <col min="9995" max="10240" width="9.140625" style="83"/>
    <col min="10241" max="10241" width="42.42578125" style="83" customWidth="1"/>
    <col min="10242" max="10242" width="46.42578125" style="83" customWidth="1"/>
    <col min="10243" max="10243" width="10.140625" style="83" customWidth="1"/>
    <col min="10244" max="10244" width="8.85546875" style="83" customWidth="1"/>
    <col min="10245" max="10245" width="9.28515625" style="83" customWidth="1"/>
    <col min="10246" max="10250" width="16" style="83" customWidth="1"/>
    <col min="10251" max="10496" width="9.140625" style="83"/>
    <col min="10497" max="10497" width="42.42578125" style="83" customWidth="1"/>
    <col min="10498" max="10498" width="46.42578125" style="83" customWidth="1"/>
    <col min="10499" max="10499" width="10.140625" style="83" customWidth="1"/>
    <col min="10500" max="10500" width="8.85546875" style="83" customWidth="1"/>
    <col min="10501" max="10501" width="9.28515625" style="83" customWidth="1"/>
    <col min="10502" max="10506" width="16" style="83" customWidth="1"/>
    <col min="10507" max="10752" width="9.140625" style="83"/>
    <col min="10753" max="10753" width="42.42578125" style="83" customWidth="1"/>
    <col min="10754" max="10754" width="46.42578125" style="83" customWidth="1"/>
    <col min="10755" max="10755" width="10.140625" style="83" customWidth="1"/>
    <col min="10756" max="10756" width="8.85546875" style="83" customWidth="1"/>
    <col min="10757" max="10757" width="9.28515625" style="83" customWidth="1"/>
    <col min="10758" max="10762" width="16" style="83" customWidth="1"/>
    <col min="10763" max="11008" width="9.140625" style="83"/>
    <col min="11009" max="11009" width="42.42578125" style="83" customWidth="1"/>
    <col min="11010" max="11010" width="46.42578125" style="83" customWidth="1"/>
    <col min="11011" max="11011" width="10.140625" style="83" customWidth="1"/>
    <col min="11012" max="11012" width="8.85546875" style="83" customWidth="1"/>
    <col min="11013" max="11013" width="9.28515625" style="83" customWidth="1"/>
    <col min="11014" max="11018" width="16" style="83" customWidth="1"/>
    <col min="11019" max="11264" width="9.140625" style="83"/>
    <col min="11265" max="11265" width="42.42578125" style="83" customWidth="1"/>
    <col min="11266" max="11266" width="46.42578125" style="83" customWidth="1"/>
    <col min="11267" max="11267" width="10.140625" style="83" customWidth="1"/>
    <col min="11268" max="11268" width="8.85546875" style="83" customWidth="1"/>
    <col min="11269" max="11269" width="9.28515625" style="83" customWidth="1"/>
    <col min="11270" max="11274" width="16" style="83" customWidth="1"/>
    <col min="11275" max="11520" width="9.140625" style="83"/>
    <col min="11521" max="11521" width="42.42578125" style="83" customWidth="1"/>
    <col min="11522" max="11522" width="46.42578125" style="83" customWidth="1"/>
    <col min="11523" max="11523" width="10.140625" style="83" customWidth="1"/>
    <col min="11524" max="11524" width="8.85546875" style="83" customWidth="1"/>
    <col min="11525" max="11525" width="9.28515625" style="83" customWidth="1"/>
    <col min="11526" max="11530" width="16" style="83" customWidth="1"/>
    <col min="11531" max="11776" width="9.140625" style="83"/>
    <col min="11777" max="11777" width="42.42578125" style="83" customWidth="1"/>
    <col min="11778" max="11778" width="46.42578125" style="83" customWidth="1"/>
    <col min="11779" max="11779" width="10.140625" style="83" customWidth="1"/>
    <col min="11780" max="11780" width="8.85546875" style="83" customWidth="1"/>
    <col min="11781" max="11781" width="9.28515625" style="83" customWidth="1"/>
    <col min="11782" max="11786" width="16" style="83" customWidth="1"/>
    <col min="11787" max="12032" width="9.140625" style="83"/>
    <col min="12033" max="12033" width="42.42578125" style="83" customWidth="1"/>
    <col min="12034" max="12034" width="46.42578125" style="83" customWidth="1"/>
    <col min="12035" max="12035" width="10.140625" style="83" customWidth="1"/>
    <col min="12036" max="12036" width="8.85546875" style="83" customWidth="1"/>
    <col min="12037" max="12037" width="9.28515625" style="83" customWidth="1"/>
    <col min="12038" max="12042" width="16" style="83" customWidth="1"/>
    <col min="12043" max="12288" width="9.140625" style="83"/>
    <col min="12289" max="12289" width="42.42578125" style="83" customWidth="1"/>
    <col min="12290" max="12290" width="46.42578125" style="83" customWidth="1"/>
    <col min="12291" max="12291" width="10.140625" style="83" customWidth="1"/>
    <col min="12292" max="12292" width="8.85546875" style="83" customWidth="1"/>
    <col min="12293" max="12293" width="9.28515625" style="83" customWidth="1"/>
    <col min="12294" max="12298" width="16" style="83" customWidth="1"/>
    <col min="12299" max="12544" width="9.140625" style="83"/>
    <col min="12545" max="12545" width="42.42578125" style="83" customWidth="1"/>
    <col min="12546" max="12546" width="46.42578125" style="83" customWidth="1"/>
    <col min="12547" max="12547" width="10.140625" style="83" customWidth="1"/>
    <col min="12548" max="12548" width="8.85546875" style="83" customWidth="1"/>
    <col min="12549" max="12549" width="9.28515625" style="83" customWidth="1"/>
    <col min="12550" max="12554" width="16" style="83" customWidth="1"/>
    <col min="12555" max="12800" width="9.140625" style="83"/>
    <col min="12801" max="12801" width="42.42578125" style="83" customWidth="1"/>
    <col min="12802" max="12802" width="46.42578125" style="83" customWidth="1"/>
    <col min="12803" max="12803" width="10.140625" style="83" customWidth="1"/>
    <col min="12804" max="12804" width="8.85546875" style="83" customWidth="1"/>
    <col min="12805" max="12805" width="9.28515625" style="83" customWidth="1"/>
    <col min="12806" max="12810" width="16" style="83" customWidth="1"/>
    <col min="12811" max="13056" width="9.140625" style="83"/>
    <col min="13057" max="13057" width="42.42578125" style="83" customWidth="1"/>
    <col min="13058" max="13058" width="46.42578125" style="83" customWidth="1"/>
    <col min="13059" max="13059" width="10.140625" style="83" customWidth="1"/>
    <col min="13060" max="13060" width="8.85546875" style="83" customWidth="1"/>
    <col min="13061" max="13061" width="9.28515625" style="83" customWidth="1"/>
    <col min="13062" max="13066" width="16" style="83" customWidth="1"/>
    <col min="13067" max="13312" width="9.140625" style="83"/>
    <col min="13313" max="13313" width="42.42578125" style="83" customWidth="1"/>
    <col min="13314" max="13314" width="46.42578125" style="83" customWidth="1"/>
    <col min="13315" max="13315" width="10.140625" style="83" customWidth="1"/>
    <col min="13316" max="13316" width="8.85546875" style="83" customWidth="1"/>
    <col min="13317" max="13317" width="9.28515625" style="83" customWidth="1"/>
    <col min="13318" max="13322" width="16" style="83" customWidth="1"/>
    <col min="13323" max="13568" width="9.140625" style="83"/>
    <col min="13569" max="13569" width="42.42578125" style="83" customWidth="1"/>
    <col min="13570" max="13570" width="46.42578125" style="83" customWidth="1"/>
    <col min="13571" max="13571" width="10.140625" style="83" customWidth="1"/>
    <col min="13572" max="13572" width="8.85546875" style="83" customWidth="1"/>
    <col min="13573" max="13573" width="9.28515625" style="83" customWidth="1"/>
    <col min="13574" max="13578" width="16" style="83" customWidth="1"/>
    <col min="13579" max="13824" width="9.140625" style="83"/>
    <col min="13825" max="13825" width="42.42578125" style="83" customWidth="1"/>
    <col min="13826" max="13826" width="46.42578125" style="83" customWidth="1"/>
    <col min="13827" max="13827" width="10.140625" style="83" customWidth="1"/>
    <col min="13828" max="13828" width="8.85546875" style="83" customWidth="1"/>
    <col min="13829" max="13829" width="9.28515625" style="83" customWidth="1"/>
    <col min="13830" max="13834" width="16" style="83" customWidth="1"/>
    <col min="13835" max="14080" width="9.140625" style="83"/>
    <col min="14081" max="14081" width="42.42578125" style="83" customWidth="1"/>
    <col min="14082" max="14082" width="46.42578125" style="83" customWidth="1"/>
    <col min="14083" max="14083" width="10.140625" style="83" customWidth="1"/>
    <col min="14084" max="14084" width="8.85546875" style="83" customWidth="1"/>
    <col min="14085" max="14085" width="9.28515625" style="83" customWidth="1"/>
    <col min="14086" max="14090" width="16" style="83" customWidth="1"/>
    <col min="14091" max="14336" width="9.140625" style="83"/>
    <col min="14337" max="14337" width="42.42578125" style="83" customWidth="1"/>
    <col min="14338" max="14338" width="46.42578125" style="83" customWidth="1"/>
    <col min="14339" max="14339" width="10.140625" style="83" customWidth="1"/>
    <col min="14340" max="14340" width="8.85546875" style="83" customWidth="1"/>
    <col min="14341" max="14341" width="9.28515625" style="83" customWidth="1"/>
    <col min="14342" max="14346" width="16" style="83" customWidth="1"/>
    <col min="14347" max="14592" width="9.140625" style="83"/>
    <col min="14593" max="14593" width="42.42578125" style="83" customWidth="1"/>
    <col min="14594" max="14594" width="46.42578125" style="83" customWidth="1"/>
    <col min="14595" max="14595" width="10.140625" style="83" customWidth="1"/>
    <col min="14596" max="14596" width="8.85546875" style="83" customWidth="1"/>
    <col min="14597" max="14597" width="9.28515625" style="83" customWidth="1"/>
    <col min="14598" max="14602" width="16" style="83" customWidth="1"/>
    <col min="14603" max="14848" width="9.140625" style="83"/>
    <col min="14849" max="14849" width="42.42578125" style="83" customWidth="1"/>
    <col min="14850" max="14850" width="46.42578125" style="83" customWidth="1"/>
    <col min="14851" max="14851" width="10.140625" style="83" customWidth="1"/>
    <col min="14852" max="14852" width="8.85546875" style="83" customWidth="1"/>
    <col min="14853" max="14853" width="9.28515625" style="83" customWidth="1"/>
    <col min="14854" max="14858" width="16" style="83" customWidth="1"/>
    <col min="14859" max="15104" width="9.140625" style="83"/>
    <col min="15105" max="15105" width="42.42578125" style="83" customWidth="1"/>
    <col min="15106" max="15106" width="46.42578125" style="83" customWidth="1"/>
    <col min="15107" max="15107" width="10.140625" style="83" customWidth="1"/>
    <col min="15108" max="15108" width="8.85546875" style="83" customWidth="1"/>
    <col min="15109" max="15109" width="9.28515625" style="83" customWidth="1"/>
    <col min="15110" max="15114" width="16" style="83" customWidth="1"/>
    <col min="15115" max="15360" width="9.140625" style="83"/>
    <col min="15361" max="15361" width="42.42578125" style="83" customWidth="1"/>
    <col min="15362" max="15362" width="46.42578125" style="83" customWidth="1"/>
    <col min="15363" max="15363" width="10.140625" style="83" customWidth="1"/>
    <col min="15364" max="15364" width="8.85546875" style="83" customWidth="1"/>
    <col min="15365" max="15365" width="9.28515625" style="83" customWidth="1"/>
    <col min="15366" max="15370" width="16" style="83" customWidth="1"/>
    <col min="15371" max="15616" width="9.140625" style="83"/>
    <col min="15617" max="15617" width="42.42578125" style="83" customWidth="1"/>
    <col min="15618" max="15618" width="46.42578125" style="83" customWidth="1"/>
    <col min="15619" max="15619" width="10.140625" style="83" customWidth="1"/>
    <col min="15620" max="15620" width="8.85546875" style="83" customWidth="1"/>
    <col min="15621" max="15621" width="9.28515625" style="83" customWidth="1"/>
    <col min="15622" max="15626" width="16" style="83" customWidth="1"/>
    <col min="15627" max="15872" width="9.140625" style="83"/>
    <col min="15873" max="15873" width="42.42578125" style="83" customWidth="1"/>
    <col min="15874" max="15874" width="46.42578125" style="83" customWidth="1"/>
    <col min="15875" max="15875" width="10.140625" style="83" customWidth="1"/>
    <col min="15876" max="15876" width="8.85546875" style="83" customWidth="1"/>
    <col min="15877" max="15877" width="9.28515625" style="83" customWidth="1"/>
    <col min="15878" max="15882" width="16" style="83" customWidth="1"/>
    <col min="15883" max="16128" width="9.140625" style="83"/>
    <col min="16129" max="16129" width="42.42578125" style="83" customWidth="1"/>
    <col min="16130" max="16130" width="46.42578125" style="83" customWidth="1"/>
    <col min="16131" max="16131" width="10.140625" style="83" customWidth="1"/>
    <col min="16132" max="16132" width="8.85546875" style="83" customWidth="1"/>
    <col min="16133" max="16133" width="9.28515625" style="83" customWidth="1"/>
    <col min="16134" max="16138" width="16" style="83" customWidth="1"/>
    <col min="16139" max="16384" width="9.140625" style="83"/>
  </cols>
  <sheetData>
    <row r="1" spans="1:10" s="67" customFormat="1" ht="21.75" customHeight="1" x14ac:dyDescent="0.25">
      <c r="A1" s="525" t="str">
        <f>'Elenco P.I.'!B2</f>
        <v>Comune di Golfo Aranci</v>
      </c>
      <c r="B1" s="526"/>
      <c r="C1" s="526"/>
      <c r="D1" s="526"/>
      <c r="E1" s="526"/>
      <c r="F1" s="526"/>
      <c r="G1" s="526"/>
      <c r="H1" s="526"/>
      <c r="I1" s="526"/>
      <c r="J1" s="527"/>
    </row>
    <row r="2" spans="1:10" s="67" customFormat="1" ht="19.5" customHeight="1" x14ac:dyDescent="0.25">
      <c r="A2" s="68" t="s">
        <v>0</v>
      </c>
      <c r="B2" s="69" t="str">
        <f>'Elenco P.I.'!B7</f>
        <v xml:space="preserve">Area:  </v>
      </c>
      <c r="C2" s="70"/>
      <c r="D2" s="70"/>
      <c r="E2" s="70"/>
      <c r="F2" s="71" t="s">
        <v>224</v>
      </c>
      <c r="G2" s="71" t="s">
        <v>225</v>
      </c>
      <c r="H2" s="70"/>
      <c r="I2" s="71" t="s">
        <v>226</v>
      </c>
      <c r="J2" s="72"/>
    </row>
    <row r="3" spans="1:10" s="67" customFormat="1" ht="19.5" customHeight="1" x14ac:dyDescent="0.25">
      <c r="A3" s="68" t="s">
        <v>227</v>
      </c>
      <c r="B3" s="73"/>
      <c r="C3" s="70"/>
      <c r="D3" s="70"/>
      <c r="E3" s="70"/>
      <c r="F3" s="74"/>
      <c r="G3" s="74"/>
      <c r="H3" s="70"/>
      <c r="I3" s="75">
        <v>2020</v>
      </c>
      <c r="J3" s="72"/>
    </row>
    <row r="4" spans="1:10" s="67" customFormat="1" ht="19.5" customHeight="1" x14ac:dyDescent="0.25">
      <c r="A4" s="68" t="s">
        <v>228</v>
      </c>
      <c r="B4" s="76"/>
      <c r="C4" s="70"/>
      <c r="D4" s="70"/>
      <c r="E4" s="70"/>
      <c r="F4" s="70"/>
      <c r="G4" s="70"/>
      <c r="H4" s="70"/>
      <c r="I4" s="70"/>
      <c r="J4" s="72"/>
    </row>
    <row r="5" spans="1:10" ht="9.75" customHeight="1" x14ac:dyDescent="0.25">
      <c r="A5" s="77"/>
      <c r="B5" s="78"/>
      <c r="C5" s="79"/>
      <c r="D5" s="79"/>
      <c r="E5" s="79"/>
      <c r="F5" s="79"/>
      <c r="G5" s="80"/>
      <c r="H5" s="81"/>
      <c r="I5" s="81"/>
      <c r="J5" s="82"/>
    </row>
    <row r="6" spans="1:10" ht="12.75" customHeight="1" x14ac:dyDescent="0.25">
      <c r="A6" s="528" t="s">
        <v>229</v>
      </c>
      <c r="B6" s="528"/>
      <c r="C6" s="528"/>
      <c r="D6" s="528"/>
      <c r="E6" s="528"/>
      <c r="F6" s="530" t="s">
        <v>230</v>
      </c>
      <c r="G6" s="530"/>
      <c r="H6" s="530"/>
      <c r="I6" s="530"/>
      <c r="J6" s="530"/>
    </row>
    <row r="7" spans="1:10" ht="15.75" customHeight="1" x14ac:dyDescent="0.25">
      <c r="A7" s="529"/>
      <c r="B7" s="529"/>
      <c r="C7" s="529"/>
      <c r="D7" s="529"/>
      <c r="E7" s="529"/>
      <c r="F7" s="240">
        <v>1</v>
      </c>
      <c r="G7" s="240">
        <v>2</v>
      </c>
      <c r="H7" s="240">
        <v>3</v>
      </c>
      <c r="I7" s="240">
        <v>4</v>
      </c>
      <c r="J7" s="240">
        <v>5</v>
      </c>
    </row>
    <row r="8" spans="1:10" ht="15.75" customHeight="1" x14ac:dyDescent="0.25">
      <c r="A8" s="529"/>
      <c r="B8" s="529"/>
      <c r="C8" s="529"/>
      <c r="D8" s="529"/>
      <c r="E8" s="529"/>
      <c r="F8" s="84" t="s">
        <v>231</v>
      </c>
      <c r="G8" s="84" t="s">
        <v>232</v>
      </c>
      <c r="H8" s="85" t="s">
        <v>233</v>
      </c>
      <c r="I8" s="85" t="s">
        <v>234</v>
      </c>
      <c r="J8" s="85" t="s">
        <v>235</v>
      </c>
    </row>
    <row r="9" spans="1:10" ht="4.5" customHeight="1" x14ac:dyDescent="0.25">
      <c r="A9" s="531"/>
      <c r="B9" s="531"/>
      <c r="C9" s="531"/>
      <c r="D9" s="531"/>
      <c r="E9" s="531"/>
      <c r="F9" s="531"/>
      <c r="G9" s="531"/>
      <c r="H9" s="531"/>
      <c r="I9" s="531"/>
      <c r="J9" s="531"/>
    </row>
    <row r="10" spans="1:10" ht="32.25" customHeight="1" x14ac:dyDescent="0.25">
      <c r="A10" s="86" t="s">
        <v>236</v>
      </c>
      <c r="B10" s="86" t="s">
        <v>237</v>
      </c>
      <c r="C10" s="87" t="s">
        <v>238</v>
      </c>
      <c r="D10" s="87" t="s">
        <v>239</v>
      </c>
      <c r="E10" s="87" t="s">
        <v>240</v>
      </c>
      <c r="F10" s="87" t="s">
        <v>241</v>
      </c>
      <c r="G10" s="87" t="s">
        <v>57</v>
      </c>
      <c r="H10" s="87" t="s">
        <v>242</v>
      </c>
      <c r="I10" s="87" t="s">
        <v>243</v>
      </c>
      <c r="J10" s="87" t="s">
        <v>244</v>
      </c>
    </row>
    <row r="11" spans="1:10" ht="57.75" customHeight="1" x14ac:dyDescent="0.25">
      <c r="A11" s="88" t="str">
        <f>'Resp. 1'!B16</f>
        <v xml:space="preserve">Prevenzione della Corruzione e della Trasparenza –  Revisione struttura del PTPCT. </v>
      </c>
      <c r="B11" s="89"/>
      <c r="C11" s="90"/>
      <c r="D11" s="91">
        <f t="shared" ref="D11:D20" si="0">E11/100</f>
        <v>0</v>
      </c>
      <c r="E11" s="92"/>
      <c r="F11" s="93" t="str">
        <f>IF(E11&lt;=20,"X","")</f>
        <v>X</v>
      </c>
      <c r="G11" s="93" t="str">
        <f>IF(AND(E11&gt;20,E11&lt;=50),"X","")</f>
        <v/>
      </c>
      <c r="H11" s="93" t="str">
        <f>IF(AND(E11&gt;50,E11&lt;=70),"X","")</f>
        <v/>
      </c>
      <c r="I11" s="93" t="str">
        <f>IF(AND(E11&gt;70,E11&lt;=90),"X","")</f>
        <v/>
      </c>
      <c r="J11" s="93" t="str">
        <f>IF(AND(E11&gt;90,E11&lt;=100),"X","")</f>
        <v/>
      </c>
    </row>
    <row r="12" spans="1:10" ht="105" customHeight="1" x14ac:dyDescent="0.25">
      <c r="A12" s="88" t="e">
        <f>'Resp. 1'!#REF!</f>
        <v>#REF!</v>
      </c>
      <c r="B12" s="95"/>
      <c r="C12" s="90"/>
      <c r="D12" s="91">
        <f t="shared" si="0"/>
        <v>0</v>
      </c>
      <c r="E12" s="92"/>
      <c r="F12" s="93" t="str">
        <f t="shared" ref="F12:F20" si="1">IF(E12&lt;=20,"X","")</f>
        <v>X</v>
      </c>
      <c r="G12" s="93" t="str">
        <f t="shared" ref="G12:G20" si="2">IF(AND(E12&gt;20,E12&lt;=50),"X","")</f>
        <v/>
      </c>
      <c r="H12" s="93" t="str">
        <f t="shared" ref="H12:H20" si="3">IF(AND(E12&gt;50,E12&lt;=70),"X","")</f>
        <v/>
      </c>
      <c r="I12" s="93" t="str">
        <f t="shared" ref="I12:I20" si="4">IF(AND(E12&gt;70,E12&lt;=90),"X","")</f>
        <v/>
      </c>
      <c r="J12" s="93" t="str">
        <f t="shared" ref="J12:J20" si="5">IF(AND(E12&gt;90,E12&lt;=100),"X","")</f>
        <v/>
      </c>
    </row>
    <row r="13" spans="1:10" ht="102.75" customHeight="1" x14ac:dyDescent="0.25">
      <c r="A13" s="88" t="e">
        <f>'Resp. 1'!#REF!</f>
        <v>#REF!</v>
      </c>
      <c r="B13" s="95"/>
      <c r="C13" s="92"/>
      <c r="D13" s="91">
        <f t="shared" si="0"/>
        <v>0</v>
      </c>
      <c r="E13" s="92"/>
      <c r="F13" s="93" t="str">
        <f t="shared" si="1"/>
        <v>X</v>
      </c>
      <c r="G13" s="93" t="str">
        <f t="shared" si="2"/>
        <v/>
      </c>
      <c r="H13" s="93" t="str">
        <f t="shared" si="3"/>
        <v/>
      </c>
      <c r="I13" s="93" t="str">
        <f t="shared" si="4"/>
        <v/>
      </c>
      <c r="J13" s="93" t="str">
        <f t="shared" si="5"/>
        <v/>
      </c>
    </row>
    <row r="14" spans="1:10" ht="57.75" customHeight="1" x14ac:dyDescent="0.25">
      <c r="A14" s="88" t="e">
        <f>'Resp. 1'!#REF!</f>
        <v>#REF!</v>
      </c>
      <c r="B14" s="95"/>
      <c r="C14" s="92"/>
      <c r="D14" s="91">
        <f t="shared" si="0"/>
        <v>0</v>
      </c>
      <c r="E14" s="92"/>
      <c r="F14" s="93" t="str">
        <f t="shared" si="1"/>
        <v>X</v>
      </c>
      <c r="G14" s="93" t="str">
        <f t="shared" si="2"/>
        <v/>
      </c>
      <c r="H14" s="93" t="str">
        <f t="shared" si="3"/>
        <v/>
      </c>
      <c r="I14" s="93" t="str">
        <f t="shared" si="4"/>
        <v/>
      </c>
      <c r="J14" s="93" t="str">
        <f t="shared" si="5"/>
        <v/>
      </c>
    </row>
    <row r="15" spans="1:10" ht="57.75" customHeight="1" x14ac:dyDescent="0.25">
      <c r="A15" s="88"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5" s="95"/>
      <c r="C15" s="92"/>
      <c r="D15" s="91">
        <f t="shared" si="0"/>
        <v>0</v>
      </c>
      <c r="E15" s="92"/>
      <c r="F15" s="93" t="str">
        <f t="shared" si="1"/>
        <v>X</v>
      </c>
      <c r="G15" s="93" t="str">
        <f t="shared" si="2"/>
        <v/>
      </c>
      <c r="H15" s="93" t="str">
        <f t="shared" si="3"/>
        <v/>
      </c>
      <c r="I15" s="93" t="str">
        <f t="shared" si="4"/>
        <v/>
      </c>
      <c r="J15" s="93" t="str">
        <f t="shared" si="5"/>
        <v/>
      </c>
    </row>
    <row r="16" spans="1:10" ht="57.75" customHeight="1" x14ac:dyDescent="0.25">
      <c r="A16" s="88"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6" s="95"/>
      <c r="C16" s="92"/>
      <c r="D16" s="91">
        <f t="shared" si="0"/>
        <v>0</v>
      </c>
      <c r="E16" s="92"/>
      <c r="F16" s="93" t="str">
        <f t="shared" si="1"/>
        <v>X</v>
      </c>
      <c r="G16" s="93" t="str">
        <f t="shared" si="2"/>
        <v/>
      </c>
      <c r="H16" s="93" t="str">
        <f t="shared" si="3"/>
        <v/>
      </c>
      <c r="I16" s="93" t="str">
        <f t="shared" si="4"/>
        <v/>
      </c>
      <c r="J16" s="93" t="str">
        <f t="shared" si="5"/>
        <v/>
      </c>
    </row>
    <row r="17" spans="1:10" ht="57.75" customHeight="1" x14ac:dyDescent="0.25">
      <c r="A17" s="88" t="e">
        <f>'Resp. 1'!#REF!</f>
        <v>#REF!</v>
      </c>
      <c r="B17" s="88"/>
      <c r="C17" s="92">
        <v>60</v>
      </c>
      <c r="D17" s="91">
        <f t="shared" si="0"/>
        <v>0</v>
      </c>
      <c r="E17" s="92"/>
      <c r="F17" s="93" t="str">
        <f t="shared" si="1"/>
        <v>X</v>
      </c>
      <c r="G17" s="93" t="str">
        <f t="shared" si="2"/>
        <v/>
      </c>
      <c r="H17" s="93" t="str">
        <f t="shared" si="3"/>
        <v/>
      </c>
      <c r="I17" s="93" t="str">
        <f t="shared" si="4"/>
        <v/>
      </c>
      <c r="J17" s="93" t="str">
        <f t="shared" si="5"/>
        <v/>
      </c>
    </row>
    <row r="18" spans="1:10" ht="26.25" customHeight="1" x14ac:dyDescent="0.25">
      <c r="A18" s="88">
        <f>'Resp. 1'!B20</f>
        <v>0</v>
      </c>
      <c r="B18" s="95"/>
      <c r="C18" s="92"/>
      <c r="D18" s="91">
        <f t="shared" si="0"/>
        <v>0</v>
      </c>
      <c r="E18" s="92"/>
      <c r="F18" s="93" t="str">
        <f t="shared" si="1"/>
        <v>X</v>
      </c>
      <c r="G18" s="93" t="str">
        <f t="shared" si="2"/>
        <v/>
      </c>
      <c r="H18" s="93" t="str">
        <f t="shared" si="3"/>
        <v/>
      </c>
      <c r="I18" s="93" t="str">
        <f t="shared" si="4"/>
        <v/>
      </c>
      <c r="J18" s="93" t="str">
        <f t="shared" si="5"/>
        <v/>
      </c>
    </row>
    <row r="19" spans="1:10" ht="26.25" customHeight="1" x14ac:dyDescent="0.25">
      <c r="A19" s="88">
        <f>'Resp. 1'!B21</f>
        <v>0</v>
      </c>
      <c r="B19" s="95"/>
      <c r="C19" s="92"/>
      <c r="D19" s="91">
        <f t="shared" si="0"/>
        <v>0</v>
      </c>
      <c r="E19" s="92"/>
      <c r="F19" s="93" t="str">
        <f t="shared" si="1"/>
        <v>X</v>
      </c>
      <c r="G19" s="93" t="str">
        <f t="shared" si="2"/>
        <v/>
      </c>
      <c r="H19" s="93" t="str">
        <f t="shared" si="3"/>
        <v/>
      </c>
      <c r="I19" s="93" t="str">
        <f t="shared" si="4"/>
        <v/>
      </c>
      <c r="J19" s="93" t="str">
        <f t="shared" si="5"/>
        <v/>
      </c>
    </row>
    <row r="20" spans="1:10" ht="26.25" customHeight="1" x14ac:dyDescent="0.25">
      <c r="A20" s="88">
        <f>'Resp. 1'!B22</f>
        <v>0</v>
      </c>
      <c r="B20" s="95"/>
      <c r="C20" s="92"/>
      <c r="D20" s="91">
        <f t="shared" si="0"/>
        <v>0</v>
      </c>
      <c r="E20" s="92"/>
      <c r="F20" s="93" t="str">
        <f t="shared" si="1"/>
        <v>X</v>
      </c>
      <c r="G20" s="93" t="str">
        <f t="shared" si="2"/>
        <v/>
      </c>
      <c r="H20" s="93" t="str">
        <f t="shared" si="3"/>
        <v/>
      </c>
      <c r="I20" s="93" t="str">
        <f t="shared" si="4"/>
        <v/>
      </c>
      <c r="J20" s="93" t="str">
        <f t="shared" si="5"/>
        <v/>
      </c>
    </row>
    <row r="21" spans="1:10" x14ac:dyDescent="0.25">
      <c r="A21" s="96" t="s">
        <v>245</v>
      </c>
      <c r="B21" s="97" t="str">
        <f>IF(C21=60,"Pesatura Adeguata","Pesatura Inadeguata")</f>
        <v>Pesatura Adeguata</v>
      </c>
      <c r="C21" s="98">
        <f>SUM(C11:C20)</f>
        <v>60</v>
      </c>
      <c r="D21" s="98"/>
      <c r="E21" s="99">
        <f>SUM(G21:J21)/C21</f>
        <v>0</v>
      </c>
      <c r="F21" s="100"/>
      <c r="G21" s="101">
        <f>IF(G11="x",C11*D11)+IF(G12="x",C12*D12)+IF(G13="x",C13*D13)+IF(G14="x",C14*D14)+IF(G15="x",C15*D15)+IF(G16="x",C16*D16)+IF(G17="x",C17*D17)+IF(G18="x",C18*D18)+IF(G19="x",C19*D19)+IF(G20="x",C20*D20)</f>
        <v>0</v>
      </c>
      <c r="H21" s="101">
        <f>IF(H11="x",C11*D11)+IF(H12="x",C12*D12)+IF(H13="x",C13*D13)+IF(H14="x",C14*D14)+IF(H15="x",C15*D15)+IF(H16="x",C16*D16)+IF(H17="x",C17*D17)+IF(H18="x",C18*D18)+IF(H19="x",C19*D19)+IF(H20="x",C20*D20)</f>
        <v>0</v>
      </c>
      <c r="I21" s="101">
        <f>IF(I11="x",C11*D11)+IF(I12="x",C12*D12)+IF(I13="x",C13*D13)+IF(I14="x",C14*D14)+IF(I15="x",C15*D15)+IF(I16="x",C16*D16)+IF(I17="x",C17*D17)+IF(I18="x",C18*D18)+IF(I19="x",C19*D19)+IF(I20="x",C20*D20)</f>
        <v>0</v>
      </c>
      <c r="J21" s="101">
        <f>IF(J11="x",C11*D11)+IF(J12="x",C12*D12)+IF(J13="x",C13*D13)+IF(J14="x",C14*D14)+IF(J15="x",C15*D15)+IF(J16="x",C16*D16)+IF(J17="x",C17*D17)+IF(J18="x",C18*D18)+IF(J19="x",C19*D19)+IF(J19="x",C19*D19)</f>
        <v>0</v>
      </c>
    </row>
    <row r="22" spans="1:10" ht="3" customHeight="1" x14ac:dyDescent="0.25">
      <c r="A22" s="531"/>
      <c r="B22" s="532"/>
      <c r="C22" s="532"/>
      <c r="D22" s="241"/>
      <c r="E22" s="531"/>
      <c r="F22" s="532"/>
      <c r="G22" s="532"/>
      <c r="H22" s="531"/>
      <c r="I22" s="532"/>
      <c r="J22" s="532"/>
    </row>
    <row r="23" spans="1:10" ht="42" customHeight="1" x14ac:dyDescent="0.25">
      <c r="A23" s="86" t="s">
        <v>246</v>
      </c>
      <c r="B23" s="86" t="s">
        <v>237</v>
      </c>
      <c r="C23" s="87" t="s">
        <v>238</v>
      </c>
      <c r="D23" s="87" t="s">
        <v>239</v>
      </c>
      <c r="E23" s="87" t="s">
        <v>240</v>
      </c>
      <c r="F23" s="87" t="s">
        <v>241</v>
      </c>
      <c r="G23" s="87" t="s">
        <v>57</v>
      </c>
      <c r="H23" s="87" t="s">
        <v>242</v>
      </c>
      <c r="I23" s="87" t="s">
        <v>243</v>
      </c>
      <c r="J23" s="87" t="s">
        <v>244</v>
      </c>
    </row>
    <row r="24" spans="1:10" s="103" customFormat="1" ht="27" customHeight="1" x14ac:dyDescent="0.25">
      <c r="A24" s="95" t="str">
        <f>'Resp. 1'!B32</f>
        <v>monitoraggio contributi DPCM del 24.09.2020 liquidati per annualità 2020 e liquidazione annualità 2021</v>
      </c>
      <c r="B24" s="94"/>
      <c r="C24" s="102">
        <v>20</v>
      </c>
      <c r="D24" s="91">
        <f>E24/100</f>
        <v>0</v>
      </c>
      <c r="E24" s="92"/>
      <c r="F24" s="93" t="str">
        <f t="shared" ref="F24:F34" si="6">IF(E24&lt;=20,"X","")</f>
        <v>X</v>
      </c>
      <c r="G24" s="93" t="str">
        <f t="shared" ref="G24:G34" si="7">IF(AND(E24&gt;20,E24&lt;=50),"X","")</f>
        <v/>
      </c>
      <c r="H24" s="93" t="str">
        <f t="shared" ref="H24:H34" si="8">IF(AND(E24&gt;50,E24&lt;=70),"X","")</f>
        <v/>
      </c>
      <c r="I24" s="93" t="str">
        <f t="shared" ref="I24:I34" si="9">IF(AND(E24&gt;70,E24&lt;=90),"X","")</f>
        <v/>
      </c>
      <c r="J24" s="93" t="str">
        <f>IF(AND(E24&gt;90,E24&lt;=100),"X","")</f>
        <v/>
      </c>
    </row>
    <row r="25" spans="1:10" s="103" customFormat="1" ht="27" customHeight="1" x14ac:dyDescent="0.25">
      <c r="A25" s="95" t="e">
        <f>'Resp. 1'!#REF!</f>
        <v>#REF!</v>
      </c>
      <c r="B25" s="95"/>
      <c r="C25" s="102"/>
      <c r="D25" s="91">
        <f t="shared" ref="D25:D31" si="10">E25/100</f>
        <v>0</v>
      </c>
      <c r="E25" s="92"/>
      <c r="F25" s="93" t="str">
        <f t="shared" si="6"/>
        <v>X</v>
      </c>
      <c r="G25" s="93" t="str">
        <f t="shared" si="7"/>
        <v/>
      </c>
      <c r="H25" s="93" t="str">
        <f t="shared" si="8"/>
        <v/>
      </c>
      <c r="I25" s="93" t="str">
        <f t="shared" si="9"/>
        <v/>
      </c>
      <c r="J25" s="93" t="str">
        <f t="shared" ref="J25:J31" si="11">IF(AND(E25&gt;90,E25&lt;=100),"X","")</f>
        <v/>
      </c>
    </row>
    <row r="26" spans="1:10" s="103" customFormat="1" ht="27" customHeight="1" x14ac:dyDescent="0.25">
      <c r="A26" s="95" t="str">
        <f>'Resp. 1'!B33</f>
        <v>istruttoria domande risarcimento patrimonio edilizio a seguito eventi alluvionali del novembre 2021</v>
      </c>
      <c r="B26" s="95"/>
      <c r="C26" s="102"/>
      <c r="D26" s="91">
        <f t="shared" si="10"/>
        <v>0</v>
      </c>
      <c r="E26" s="92"/>
      <c r="F26" s="93" t="str">
        <f t="shared" si="6"/>
        <v>X</v>
      </c>
      <c r="G26" s="93" t="str">
        <f t="shared" si="7"/>
        <v/>
      </c>
      <c r="H26" s="93" t="str">
        <f t="shared" si="8"/>
        <v/>
      </c>
      <c r="I26" s="93" t="str">
        <f t="shared" si="9"/>
        <v/>
      </c>
      <c r="J26" s="93" t="str">
        <f t="shared" si="11"/>
        <v/>
      </c>
    </row>
    <row r="27" spans="1:10" s="103" customFormat="1" ht="27" customHeight="1" x14ac:dyDescent="0.25">
      <c r="A27" s="95" t="str">
        <f>'Resp. 1'!B34</f>
        <v>Conferimento incarico trasformazione diritto superficie in diritto proprietà</v>
      </c>
      <c r="B27" s="95"/>
      <c r="C27" s="102"/>
      <c r="D27" s="91">
        <f t="shared" si="10"/>
        <v>0</v>
      </c>
      <c r="E27" s="92"/>
      <c r="F27" s="93" t="str">
        <f t="shared" si="6"/>
        <v>X</v>
      </c>
      <c r="G27" s="93" t="str">
        <f t="shared" si="7"/>
        <v/>
      </c>
      <c r="H27" s="93" t="str">
        <f t="shared" si="8"/>
        <v/>
      </c>
      <c r="I27" s="93" t="str">
        <f t="shared" si="9"/>
        <v/>
      </c>
      <c r="J27" s="93" t="str">
        <f t="shared" si="11"/>
        <v/>
      </c>
    </row>
    <row r="28" spans="1:10" s="103" customFormat="1" ht="27" customHeight="1" x14ac:dyDescent="0.25">
      <c r="A28" s="95" t="str">
        <f>'Resp. 1'!B35</f>
        <v>implementazione servizi con ufficio UTP</v>
      </c>
      <c r="B28" s="95"/>
      <c r="C28" s="104"/>
      <c r="D28" s="91">
        <f t="shared" si="10"/>
        <v>0</v>
      </c>
      <c r="E28" s="92"/>
      <c r="F28" s="93" t="str">
        <f t="shared" si="6"/>
        <v>X</v>
      </c>
      <c r="G28" s="93" t="str">
        <f t="shared" si="7"/>
        <v/>
      </c>
      <c r="H28" s="93" t="str">
        <f t="shared" si="8"/>
        <v/>
      </c>
      <c r="I28" s="93" t="str">
        <f t="shared" si="9"/>
        <v/>
      </c>
      <c r="J28" s="93" t="str">
        <f t="shared" si="11"/>
        <v/>
      </c>
    </row>
    <row r="29" spans="1:10" s="103" customFormat="1" ht="27" customHeight="1" x14ac:dyDescent="0.25">
      <c r="A29" s="95" t="str">
        <f>'Resp. 1'!B36</f>
        <v>Approvazione nuovo regolamento commercio mercato lunedì</v>
      </c>
      <c r="B29" s="95"/>
      <c r="C29" s="104"/>
      <c r="D29" s="91">
        <f t="shared" si="10"/>
        <v>0</v>
      </c>
      <c r="E29" s="92"/>
      <c r="F29" s="93" t="str">
        <f t="shared" si="6"/>
        <v>X</v>
      </c>
      <c r="G29" s="93" t="str">
        <f t="shared" si="7"/>
        <v/>
      </c>
      <c r="H29" s="93" t="str">
        <f t="shared" si="8"/>
        <v/>
      </c>
      <c r="I29" s="93" t="str">
        <f t="shared" si="9"/>
        <v/>
      </c>
      <c r="J29" s="93" t="str">
        <f t="shared" si="11"/>
        <v/>
      </c>
    </row>
    <row r="30" spans="1:10" s="103" customFormat="1" ht="27" customHeight="1" x14ac:dyDescent="0.25">
      <c r="A30" s="95" t="str">
        <f>'Resp. 1'!B37</f>
        <v>Ridistrubuzione servizi con nomina nuovo responsabile SUAPE</v>
      </c>
      <c r="B30" s="95"/>
      <c r="C30" s="104"/>
      <c r="D30" s="91">
        <f t="shared" si="10"/>
        <v>0</v>
      </c>
      <c r="E30" s="92"/>
      <c r="F30" s="93" t="str">
        <f t="shared" si="6"/>
        <v>X</v>
      </c>
      <c r="G30" s="93" t="str">
        <f t="shared" si="7"/>
        <v/>
      </c>
      <c r="H30" s="93" t="str">
        <f t="shared" si="8"/>
        <v/>
      </c>
      <c r="I30" s="93" t="str">
        <f t="shared" si="9"/>
        <v/>
      </c>
      <c r="J30" s="93" t="str">
        <f t="shared" si="11"/>
        <v/>
      </c>
    </row>
    <row r="31" spans="1:10" s="103" customFormat="1" ht="27" customHeight="1" x14ac:dyDescent="0.25">
      <c r="A31" s="95" t="str">
        <f>'Resp. 1'!B38</f>
        <v>Approvazione variante lottizzazione area PEEP</v>
      </c>
      <c r="B31" s="95"/>
      <c r="C31" s="104"/>
      <c r="D31" s="91">
        <f t="shared" si="10"/>
        <v>0</v>
      </c>
      <c r="E31" s="92"/>
      <c r="F31" s="93" t="str">
        <f t="shared" si="6"/>
        <v>X</v>
      </c>
      <c r="G31" s="93" t="str">
        <f t="shared" si="7"/>
        <v/>
      </c>
      <c r="H31" s="93" t="str">
        <f t="shared" si="8"/>
        <v/>
      </c>
      <c r="I31" s="93" t="str">
        <f t="shared" si="9"/>
        <v/>
      </c>
      <c r="J31" s="93" t="str">
        <f t="shared" si="11"/>
        <v/>
      </c>
    </row>
    <row r="32" spans="1:10" ht="42" customHeight="1" x14ac:dyDescent="0.25">
      <c r="A32" s="240" t="s">
        <v>247</v>
      </c>
      <c r="B32" s="240" t="s">
        <v>248</v>
      </c>
      <c r="C32" s="87" t="s">
        <v>238</v>
      </c>
      <c r="D32" s="87" t="s">
        <v>239</v>
      </c>
      <c r="E32" s="87" t="s">
        <v>240</v>
      </c>
      <c r="F32" s="105" t="s">
        <v>249</v>
      </c>
      <c r="G32" s="105" t="s">
        <v>250</v>
      </c>
      <c r="H32" s="105" t="s">
        <v>251</v>
      </c>
      <c r="I32" s="105" t="s">
        <v>252</v>
      </c>
      <c r="J32" s="105" t="s">
        <v>253</v>
      </c>
    </row>
    <row r="33" spans="1:11" s="103" customFormat="1" ht="49.5" customHeight="1" x14ac:dyDescent="0.25">
      <c r="A33" s="95" t="s">
        <v>316</v>
      </c>
      <c r="B33" s="95" t="s">
        <v>317</v>
      </c>
      <c r="C33" s="104">
        <v>20</v>
      </c>
      <c r="D33" s="91">
        <f>E33/100</f>
        <v>0</v>
      </c>
      <c r="E33" s="92"/>
      <c r="F33" s="93" t="str">
        <f t="shared" si="6"/>
        <v>X</v>
      </c>
      <c r="G33" s="93" t="str">
        <f t="shared" si="7"/>
        <v/>
      </c>
      <c r="H33" s="93" t="str">
        <f t="shared" si="8"/>
        <v/>
      </c>
      <c r="I33" s="93" t="str">
        <f t="shared" si="9"/>
        <v/>
      </c>
      <c r="J33" s="93" t="str">
        <f t="shared" ref="J33:J39" si="12">IF(AND(E33&gt;90,E33&lt;=100),"X","")</f>
        <v/>
      </c>
    </row>
    <row r="34" spans="1:11" s="103" customFormat="1" ht="18.75" customHeight="1" x14ac:dyDescent="0.25">
      <c r="A34" s="95"/>
      <c r="B34" s="95"/>
      <c r="C34" s="104"/>
      <c r="D34" s="91">
        <f t="shared" ref="D34:D39" si="13">E34/100</f>
        <v>0</v>
      </c>
      <c r="E34" s="92"/>
      <c r="F34" s="93" t="str">
        <f t="shared" si="6"/>
        <v>X</v>
      </c>
      <c r="G34" s="93" t="str">
        <f t="shared" si="7"/>
        <v/>
      </c>
      <c r="H34" s="93" t="str">
        <f t="shared" si="8"/>
        <v/>
      </c>
      <c r="I34" s="93" t="str">
        <f t="shared" si="9"/>
        <v/>
      </c>
      <c r="J34" s="93" t="str">
        <f t="shared" si="12"/>
        <v/>
      </c>
    </row>
    <row r="35" spans="1:11" s="103" customFormat="1" ht="18.75" customHeight="1" x14ac:dyDescent="0.25">
      <c r="A35" s="95"/>
      <c r="B35" s="95"/>
      <c r="C35" s="104"/>
      <c r="D35" s="91">
        <f t="shared" si="13"/>
        <v>0</v>
      </c>
      <c r="E35" s="92"/>
      <c r="F35" s="93" t="str">
        <f>IF(E35&lt;=20,"X","")</f>
        <v>X</v>
      </c>
      <c r="G35" s="93" t="str">
        <f>IF(AND(E35&gt;20,E35&lt;=50),"X","")</f>
        <v/>
      </c>
      <c r="H35" s="93" t="str">
        <f>IF(AND(E35&gt;50,E35&lt;=70),"X","")</f>
        <v/>
      </c>
      <c r="I35" s="93" t="str">
        <f>IF(AND(E35&gt;70,E35&lt;=90),"X","")</f>
        <v/>
      </c>
      <c r="J35" s="93" t="str">
        <f t="shared" si="12"/>
        <v/>
      </c>
    </row>
    <row r="36" spans="1:11" s="103" customFormat="1" ht="18.75" customHeight="1" x14ac:dyDescent="0.25">
      <c r="A36" s="95"/>
      <c r="B36" s="95"/>
      <c r="C36" s="104"/>
      <c r="D36" s="91">
        <f t="shared" si="13"/>
        <v>0</v>
      </c>
      <c r="E36" s="92"/>
      <c r="F36" s="93" t="str">
        <f>IF(E36&lt;=20,"X","")</f>
        <v>X</v>
      </c>
      <c r="G36" s="93" t="str">
        <f>IF(AND(E36&gt;20,E36&lt;=50),"X","")</f>
        <v/>
      </c>
      <c r="H36" s="93" t="str">
        <f>IF(AND(E36&gt;50,E36&lt;=70),"X","")</f>
        <v/>
      </c>
      <c r="I36" s="93" t="str">
        <f>IF(AND(E36&gt;70,E36&lt;=90),"X","")</f>
        <v/>
      </c>
      <c r="J36" s="93" t="str">
        <f t="shared" si="12"/>
        <v/>
      </c>
    </row>
    <row r="37" spans="1:11" s="103" customFormat="1" ht="18.75" customHeight="1" x14ac:dyDescent="0.25">
      <c r="A37" s="95"/>
      <c r="B37" s="95"/>
      <c r="C37" s="104"/>
      <c r="D37" s="91">
        <f t="shared" si="13"/>
        <v>0</v>
      </c>
      <c r="E37" s="92"/>
      <c r="F37" s="93" t="str">
        <f>IF(E37&lt;=20,"X","")</f>
        <v>X</v>
      </c>
      <c r="G37" s="93" t="str">
        <f>IF(AND(E37&gt;20,E37&lt;=50),"X","")</f>
        <v/>
      </c>
      <c r="H37" s="93" t="str">
        <f>IF(AND(E37&gt;50,E37&lt;=70),"X","")</f>
        <v/>
      </c>
      <c r="I37" s="93" t="str">
        <f>IF(AND(E37&gt;70,E37&lt;=90),"X","")</f>
        <v/>
      </c>
      <c r="J37" s="93" t="str">
        <f t="shared" si="12"/>
        <v/>
      </c>
    </row>
    <row r="38" spans="1:11" s="103" customFormat="1" ht="18.75" customHeight="1" x14ac:dyDescent="0.25">
      <c r="A38" s="95"/>
      <c r="B38" s="95"/>
      <c r="C38" s="104"/>
      <c r="D38" s="91">
        <f t="shared" si="13"/>
        <v>0</v>
      </c>
      <c r="E38" s="92"/>
      <c r="F38" s="93" t="str">
        <f>IF(E38&lt;=20,"X","")</f>
        <v>X</v>
      </c>
      <c r="G38" s="93" t="str">
        <f>IF(AND(E38&gt;20,E38&lt;=50),"X","")</f>
        <v/>
      </c>
      <c r="H38" s="93" t="str">
        <f>IF(AND(E38&gt;50,E38&lt;=70),"X","")</f>
        <v/>
      </c>
      <c r="I38" s="93" t="str">
        <f>IF(AND(E38&gt;70,E38&lt;=90),"X","")</f>
        <v/>
      </c>
      <c r="J38" s="93" t="str">
        <f t="shared" si="12"/>
        <v/>
      </c>
    </row>
    <row r="39" spans="1:11" s="103" customFormat="1" ht="18.75" customHeight="1" x14ac:dyDescent="0.25">
      <c r="A39" s="95"/>
      <c r="B39" s="95"/>
      <c r="C39" s="104"/>
      <c r="D39" s="91">
        <f t="shared" si="13"/>
        <v>0</v>
      </c>
      <c r="E39" s="92"/>
      <c r="F39" s="93" t="str">
        <f>IF(E39&lt;=20,"X","")</f>
        <v>X</v>
      </c>
      <c r="G39" s="93" t="str">
        <f>IF(AND(E39&gt;20,E39&lt;=50),"X","")</f>
        <v/>
      </c>
      <c r="H39" s="93" t="str">
        <f>IF(AND(E39&gt;50,E39&lt;=70),"X","")</f>
        <v/>
      </c>
      <c r="I39" s="93" t="str">
        <f>IF(AND(E39&gt;70,E39&lt;=90),"X","")</f>
        <v/>
      </c>
      <c r="J39" s="93" t="str">
        <f t="shared" si="12"/>
        <v/>
      </c>
    </row>
    <row r="40" spans="1:11" ht="25.5" x14ac:dyDescent="0.25">
      <c r="A40" s="96" t="s">
        <v>254</v>
      </c>
      <c r="B40" s="97" t="str">
        <f>IF(C40=40,"Pesatura Adeguata","Pesatura Inadeguata")</f>
        <v>Pesatura Adeguata</v>
      </c>
      <c r="C40" s="104">
        <f>SUM(C24:C35)</f>
        <v>40</v>
      </c>
      <c r="D40" s="240"/>
      <c r="E40" s="99">
        <f>SUM(G40:J40)/C40</f>
        <v>0</v>
      </c>
      <c r="F40" s="106"/>
      <c r="G40" s="107">
        <f>IF(G24="x",C24*D24)+IF(G25="x",C25*D25)+IF(G26="x",C26*D26)+IF(G27="x",C27*D27)+IF(G28="x",C28*D28)+IF(G29="x",C29*D29)+IF(G30="x",C30*D30)+IF(G31="x",C31*D31)+IF(G33="x",C33*D33)+IF(G34="x",C34*D34)+IF(G35="x",C35*D35)+IF(G36="x",C36*D36)+IF(G37="x",C37*D37)+IF(G38="x",C38*D38)+IF(G39="x",C39*D39)</f>
        <v>0</v>
      </c>
      <c r="H40" s="107">
        <f>IF(H24="x",C24*D24)+IF(H25="x",C25*D25)+IF(H26="x",C26*D26)+IF(H27="x",C27*D27)+IF(H28="x",C28*D28)+IF(H29="x",C29*D29)+IF(H30="x",C30*D30)+IF(H31="x",C31*D31)+IF(H33="x",C33*D33)+IF(H34="x",C34*D34)+IF(H35="x",C35*D35)+IF(H36="x",C36*D36)+IF(H37="x",C37*D37)+IF(H38="x",C38*D38)+IF(H39="x",C39*D39)</f>
        <v>0</v>
      </c>
      <c r="I40" s="107">
        <f>IF(I24="x",C24*D24)+IF(I25="x",C25*D25)+IF(I26="x",C26*D26)+IF(I27="x",C27*D27)+IF(I28="x",C28*D28)+IF(I29="x",C29*D29)+IF(I30="x",C30*D30)+IF(I31="x",C31*D31)+IF(I33="x",C33*D33)+IF(I34="x",C34*D34)+IF(I35="x",C35*D35)+IF(I36="x",C36*D36)+IF(I37="x",C37*D37)+IF(I38="x",C38*D38)+IF(I39="x",C39*D39)</f>
        <v>0</v>
      </c>
      <c r="J40" s="107">
        <f>IF(J24="x",C24*D24)+IF(J25="x",C25*D25)+IF(J26="x",C26*D26)+IF(J27="x",C27*D27)+IF(J28="x",C28*D28)+IF(J29="x",C29*D29)+IF(J30="x",C30*D30)+IF(J31="x",C31*D31)+IF(J33="x",C33*D33)+IF(J34="x",C34*D34)+IF(J35="x",C35*D35)+IF(J36="x",C36*D36)+IF(J37="x",C37*D37)+IF(J38="x",C38*D38)+IF(J39="x",C39*D39)</f>
        <v>0</v>
      </c>
    </row>
    <row r="41" spans="1:11" s="115" customFormat="1" ht="18" customHeight="1" x14ac:dyDescent="0.25">
      <c r="A41" s="108"/>
      <c r="B41" s="109"/>
      <c r="C41" s="110"/>
      <c r="D41" s="110" t="s">
        <v>255</v>
      </c>
      <c r="E41" s="111"/>
      <c r="F41" s="112"/>
      <c r="G41" s="112"/>
      <c r="H41" s="112"/>
      <c r="I41" s="112"/>
      <c r="J41" s="113"/>
      <c r="K41" s="114"/>
    </row>
    <row r="42" spans="1:11" ht="16.5" customHeight="1" x14ac:dyDescent="0.25">
      <c r="A42" s="521" t="s">
        <v>256</v>
      </c>
      <c r="B42" s="522"/>
      <c r="C42" s="98">
        <f>SUM(G21:J21)</f>
        <v>0</v>
      </c>
      <c r="D42" s="116">
        <f>C42/60</f>
        <v>0</v>
      </c>
      <c r="E42" s="117"/>
      <c r="F42" s="118"/>
      <c r="G42" s="118"/>
      <c r="H42" s="118"/>
      <c r="I42" s="118"/>
      <c r="J42" s="119"/>
      <c r="K42" s="120"/>
    </row>
    <row r="43" spans="1:11" ht="17.25" customHeight="1" x14ac:dyDescent="0.25">
      <c r="A43" s="121" t="s">
        <v>200</v>
      </c>
      <c r="B43" s="122"/>
      <c r="C43" s="123"/>
      <c r="D43" s="123"/>
      <c r="E43" s="523" t="s">
        <v>257</v>
      </c>
      <c r="F43" s="523"/>
      <c r="G43" s="524"/>
      <c r="H43" s="124">
        <f>C42+C44</f>
        <v>0</v>
      </c>
      <c r="I43" s="123" t="s">
        <v>258</v>
      </c>
      <c r="J43" s="125"/>
      <c r="K43" s="120"/>
    </row>
    <row r="44" spans="1:11" ht="16.5" customHeight="1" x14ac:dyDescent="0.25">
      <c r="A44" s="521" t="s">
        <v>259</v>
      </c>
      <c r="B44" s="522"/>
      <c r="C44" s="98">
        <f>SUM(F40:J40)</f>
        <v>0</v>
      </c>
      <c r="D44" s="116" t="s">
        <v>255</v>
      </c>
      <c r="E44" s="117"/>
      <c r="F44" s="118"/>
      <c r="G44" s="118"/>
      <c r="H44" s="118"/>
      <c r="I44" s="118"/>
      <c r="J44" s="119"/>
      <c r="K44" s="120"/>
    </row>
    <row r="45" spans="1:11" ht="26.25" customHeight="1" x14ac:dyDescent="0.25">
      <c r="A45" s="126"/>
      <c r="B45" s="127"/>
      <c r="C45" s="127"/>
      <c r="D45" s="127"/>
      <c r="E45" s="128"/>
      <c r="F45" s="129"/>
      <c r="G45" s="129"/>
      <c r="H45" s="129"/>
      <c r="I45" s="129"/>
      <c r="J45" s="130"/>
      <c r="K45" s="120"/>
    </row>
  </sheetData>
  <mergeCells count="10">
    <mergeCell ref="A42:B42"/>
    <mergeCell ref="E43:G43"/>
    <mergeCell ref="A44:B44"/>
    <mergeCell ref="A1:J1"/>
    <mergeCell ref="A6:E8"/>
    <mergeCell ref="F6:J6"/>
    <mergeCell ref="A9:J9"/>
    <mergeCell ref="A22:C22"/>
    <mergeCell ref="E22:G22"/>
    <mergeCell ref="H22:J22"/>
  </mergeCells>
  <conditionalFormatting sqref="B21 B40:B41">
    <cfRule type="cellIs" dxfId="30" priority="31" stopIfTrue="1" operator="equal">
      <formula>"Pesatura Inadeguata"</formula>
    </cfRule>
  </conditionalFormatting>
  <conditionalFormatting sqref="F11">
    <cfRule type="cellIs" dxfId="29" priority="30" stopIfTrue="1" operator="equal">
      <formula>"x"</formula>
    </cfRule>
  </conditionalFormatting>
  <conditionalFormatting sqref="G11">
    <cfRule type="cellIs" dxfId="28" priority="27" stopIfTrue="1" operator="equal">
      <formula>"x"</formula>
    </cfRule>
    <cfRule type="cellIs" dxfId="27" priority="29" stopIfTrue="1" operator="equal">
      <formula>"x"</formula>
    </cfRule>
  </conditionalFormatting>
  <conditionalFormatting sqref="H11">
    <cfRule type="cellIs" dxfId="26" priority="28" stopIfTrue="1" operator="equal">
      <formula>"x"</formula>
    </cfRule>
  </conditionalFormatting>
  <conditionalFormatting sqref="I11">
    <cfRule type="cellIs" dxfId="25" priority="26" stopIfTrue="1" operator="equal">
      <formula>"x"</formula>
    </cfRule>
  </conditionalFormatting>
  <conditionalFormatting sqref="J11">
    <cfRule type="cellIs" dxfId="24" priority="25" stopIfTrue="1" operator="equal">
      <formula>"x"</formula>
    </cfRule>
  </conditionalFormatting>
  <conditionalFormatting sqref="F12">
    <cfRule type="cellIs" dxfId="23" priority="24" stopIfTrue="1" operator="equal">
      <formula>"x"</formula>
    </cfRule>
  </conditionalFormatting>
  <conditionalFormatting sqref="G12">
    <cfRule type="cellIs" dxfId="22" priority="21" stopIfTrue="1" operator="equal">
      <formula>"x"</formula>
    </cfRule>
    <cfRule type="cellIs" dxfId="21" priority="23" stopIfTrue="1" operator="equal">
      <formula>"x"</formula>
    </cfRule>
  </conditionalFormatting>
  <conditionalFormatting sqref="H12">
    <cfRule type="cellIs" dxfId="20" priority="22" stopIfTrue="1" operator="equal">
      <formula>"x"</formula>
    </cfRule>
  </conditionalFormatting>
  <conditionalFormatting sqref="I12">
    <cfRule type="cellIs" dxfId="19" priority="20" stopIfTrue="1" operator="equal">
      <formula>"x"</formula>
    </cfRule>
  </conditionalFormatting>
  <conditionalFormatting sqref="J12">
    <cfRule type="cellIs" dxfId="18" priority="19" stopIfTrue="1" operator="equal">
      <formula>"x"</formula>
    </cfRule>
  </conditionalFormatting>
  <conditionalFormatting sqref="F24:F31">
    <cfRule type="cellIs" dxfId="17" priority="18" stopIfTrue="1" operator="equal">
      <formula>"x"</formula>
    </cfRule>
  </conditionalFormatting>
  <conditionalFormatting sqref="G24:G31">
    <cfRule type="cellIs" dxfId="16" priority="15" stopIfTrue="1" operator="equal">
      <formula>"x"</formula>
    </cfRule>
    <cfRule type="cellIs" dxfId="15" priority="17" stopIfTrue="1" operator="equal">
      <formula>"x"</formula>
    </cfRule>
  </conditionalFormatting>
  <conditionalFormatting sqref="H24:H31">
    <cfRule type="cellIs" dxfId="14" priority="16" stopIfTrue="1" operator="equal">
      <formula>"x"</formula>
    </cfRule>
  </conditionalFormatting>
  <conditionalFormatting sqref="I24:I31">
    <cfRule type="cellIs" dxfId="13" priority="14" stopIfTrue="1" operator="equal">
      <formula>"x"</formula>
    </cfRule>
  </conditionalFormatting>
  <conditionalFormatting sqref="J24:J31">
    <cfRule type="cellIs" dxfId="12" priority="13" stopIfTrue="1" operator="equal">
      <formula>"x"</formula>
    </cfRule>
  </conditionalFormatting>
  <conditionalFormatting sqref="F33:F39">
    <cfRule type="cellIs" dxfId="11" priority="12" stopIfTrue="1" operator="equal">
      <formula>"x"</formula>
    </cfRule>
  </conditionalFormatting>
  <conditionalFormatting sqref="G33:G39">
    <cfRule type="cellIs" dxfId="10" priority="9" stopIfTrue="1" operator="equal">
      <formula>"x"</formula>
    </cfRule>
    <cfRule type="cellIs" dxfId="9" priority="11" stopIfTrue="1" operator="equal">
      <formula>"x"</formula>
    </cfRule>
  </conditionalFormatting>
  <conditionalFormatting sqref="H33:H39">
    <cfRule type="cellIs" dxfId="8" priority="10" stopIfTrue="1" operator="equal">
      <formula>"x"</formula>
    </cfRule>
  </conditionalFormatting>
  <conditionalFormatting sqref="I33:I39">
    <cfRule type="cellIs" dxfId="7" priority="8" stopIfTrue="1" operator="equal">
      <formula>"x"</formula>
    </cfRule>
  </conditionalFormatting>
  <conditionalFormatting sqref="J33:J39">
    <cfRule type="cellIs" dxfId="6" priority="7" stopIfTrue="1" operator="equal">
      <formula>"x"</formula>
    </cfRule>
  </conditionalFormatting>
  <conditionalFormatting sqref="F13:F20">
    <cfRule type="cellIs" dxfId="5" priority="6" stopIfTrue="1" operator="equal">
      <formula>"x"</formula>
    </cfRule>
  </conditionalFormatting>
  <conditionalFormatting sqref="G13:G20">
    <cfRule type="cellIs" dxfId="4" priority="3" stopIfTrue="1" operator="equal">
      <formula>"x"</formula>
    </cfRule>
    <cfRule type="cellIs" dxfId="3" priority="5" stopIfTrue="1" operator="equal">
      <formula>"x"</formula>
    </cfRule>
  </conditionalFormatting>
  <conditionalFormatting sqref="H13:H20">
    <cfRule type="cellIs" dxfId="2" priority="4" stopIfTrue="1" operator="equal">
      <formula>"x"</formula>
    </cfRule>
  </conditionalFormatting>
  <conditionalFormatting sqref="I13:I20">
    <cfRule type="cellIs" dxfId="1" priority="2" stopIfTrue="1" operator="equal">
      <formula>"x"</formula>
    </cfRule>
  </conditionalFormatting>
  <conditionalFormatting sqref="J13:J20">
    <cfRule type="cellIs" dxfId="0" priority="1" stopIfTrue="1" operator="equal">
      <formula>"x"</formula>
    </cfRule>
  </conditionalFormatting>
  <dataValidations count="2">
    <dataValidation type="list" allowBlank="1" showInputMessage="1" showErrorMessage="1" sqref="WVI983072:WVI983079 IW32:IW39 SS32:SS39 ACO32:ACO39 AMK32:AMK39 AWG32:AWG39 BGC32:BGC39 BPY32:BPY39 BZU32:BZU39 CJQ32:CJQ39 CTM32:CTM39 DDI32:DDI39 DNE32:DNE39 DXA32:DXA39 EGW32:EGW39 EQS32:EQS39 FAO32:FAO39 FKK32:FKK39 FUG32:FUG39 GEC32:GEC39 GNY32:GNY39 GXU32:GXU39 HHQ32:HHQ39 HRM32:HRM39 IBI32:IBI39 ILE32:ILE39 IVA32:IVA39 JEW32:JEW39 JOS32:JOS39 JYO32:JYO39 KIK32:KIK39 KSG32:KSG39 LCC32:LCC39 LLY32:LLY39 LVU32:LVU39 MFQ32:MFQ39 MPM32:MPM39 MZI32:MZI39 NJE32:NJE39 NTA32:NTA39 OCW32:OCW39 OMS32:OMS39 OWO32:OWO39 PGK32:PGK39 PQG32:PQG39 QAC32:QAC39 QJY32:QJY39 QTU32:QTU39 RDQ32:RDQ39 RNM32:RNM39 RXI32:RXI39 SHE32:SHE39 SRA32:SRA39 TAW32:TAW39 TKS32:TKS39 TUO32:TUO39 UEK32:UEK39 UOG32:UOG39 UYC32:UYC39 VHY32:VHY39 VRU32:VRU39 WBQ32:WBQ39 WLM32:WLM39 WVI32:WVI39 A65568:A65575 IW65568:IW65575 SS65568:SS65575 ACO65568:ACO65575 AMK65568:AMK65575 AWG65568:AWG65575 BGC65568:BGC65575 BPY65568:BPY65575 BZU65568:BZU65575 CJQ65568:CJQ65575 CTM65568:CTM65575 DDI65568:DDI65575 DNE65568:DNE65575 DXA65568:DXA65575 EGW65568:EGW65575 EQS65568:EQS65575 FAO65568:FAO65575 FKK65568:FKK65575 FUG65568:FUG65575 GEC65568:GEC65575 GNY65568:GNY65575 GXU65568:GXU65575 HHQ65568:HHQ65575 HRM65568:HRM65575 IBI65568:IBI65575 ILE65568:ILE65575 IVA65568:IVA65575 JEW65568:JEW65575 JOS65568:JOS65575 JYO65568:JYO65575 KIK65568:KIK65575 KSG65568:KSG65575 LCC65568:LCC65575 LLY65568:LLY65575 LVU65568:LVU65575 MFQ65568:MFQ65575 MPM65568:MPM65575 MZI65568:MZI65575 NJE65568:NJE65575 NTA65568:NTA65575 OCW65568:OCW65575 OMS65568:OMS65575 OWO65568:OWO65575 PGK65568:PGK65575 PQG65568:PQG65575 QAC65568:QAC65575 QJY65568:QJY65575 QTU65568:QTU65575 RDQ65568:RDQ65575 RNM65568:RNM65575 RXI65568:RXI65575 SHE65568:SHE65575 SRA65568:SRA65575 TAW65568:TAW65575 TKS65568:TKS65575 TUO65568:TUO65575 UEK65568:UEK65575 UOG65568:UOG65575 UYC65568:UYC65575 VHY65568:VHY65575 VRU65568:VRU65575 WBQ65568:WBQ65575 WLM65568:WLM65575 WVI65568:WVI65575 A131104:A131111 IW131104:IW131111 SS131104:SS131111 ACO131104:ACO131111 AMK131104:AMK131111 AWG131104:AWG131111 BGC131104:BGC131111 BPY131104:BPY131111 BZU131104:BZU131111 CJQ131104:CJQ131111 CTM131104:CTM131111 DDI131104:DDI131111 DNE131104:DNE131111 DXA131104:DXA131111 EGW131104:EGW131111 EQS131104:EQS131111 FAO131104:FAO131111 FKK131104:FKK131111 FUG131104:FUG131111 GEC131104:GEC131111 GNY131104:GNY131111 GXU131104:GXU131111 HHQ131104:HHQ131111 HRM131104:HRM131111 IBI131104:IBI131111 ILE131104:ILE131111 IVA131104:IVA131111 JEW131104:JEW131111 JOS131104:JOS131111 JYO131104:JYO131111 KIK131104:KIK131111 KSG131104:KSG131111 LCC131104:LCC131111 LLY131104:LLY131111 LVU131104:LVU131111 MFQ131104:MFQ131111 MPM131104:MPM131111 MZI131104:MZI131111 NJE131104:NJE131111 NTA131104:NTA131111 OCW131104:OCW131111 OMS131104:OMS131111 OWO131104:OWO131111 PGK131104:PGK131111 PQG131104:PQG131111 QAC131104:QAC131111 QJY131104:QJY131111 QTU131104:QTU131111 RDQ131104:RDQ131111 RNM131104:RNM131111 RXI131104:RXI131111 SHE131104:SHE131111 SRA131104:SRA131111 TAW131104:TAW131111 TKS131104:TKS131111 TUO131104:TUO131111 UEK131104:UEK131111 UOG131104:UOG131111 UYC131104:UYC131111 VHY131104:VHY131111 VRU131104:VRU131111 WBQ131104:WBQ131111 WLM131104:WLM131111 WVI131104:WVI131111 A196640:A196647 IW196640:IW196647 SS196640:SS196647 ACO196640:ACO196647 AMK196640:AMK196647 AWG196640:AWG196647 BGC196640:BGC196647 BPY196640:BPY196647 BZU196640:BZU196647 CJQ196640:CJQ196647 CTM196640:CTM196647 DDI196640:DDI196647 DNE196640:DNE196647 DXA196640:DXA196647 EGW196640:EGW196647 EQS196640:EQS196647 FAO196640:FAO196647 FKK196640:FKK196647 FUG196640:FUG196647 GEC196640:GEC196647 GNY196640:GNY196647 GXU196640:GXU196647 HHQ196640:HHQ196647 HRM196640:HRM196647 IBI196640:IBI196647 ILE196640:ILE196647 IVA196640:IVA196647 JEW196640:JEW196647 JOS196640:JOS196647 JYO196640:JYO196647 KIK196640:KIK196647 KSG196640:KSG196647 LCC196640:LCC196647 LLY196640:LLY196647 LVU196640:LVU196647 MFQ196640:MFQ196647 MPM196640:MPM196647 MZI196640:MZI196647 NJE196640:NJE196647 NTA196640:NTA196647 OCW196640:OCW196647 OMS196640:OMS196647 OWO196640:OWO196647 PGK196640:PGK196647 PQG196640:PQG196647 QAC196640:QAC196647 QJY196640:QJY196647 QTU196640:QTU196647 RDQ196640:RDQ196647 RNM196640:RNM196647 RXI196640:RXI196647 SHE196640:SHE196647 SRA196640:SRA196647 TAW196640:TAW196647 TKS196640:TKS196647 TUO196640:TUO196647 UEK196640:UEK196647 UOG196640:UOG196647 UYC196640:UYC196647 VHY196640:VHY196647 VRU196640:VRU196647 WBQ196640:WBQ196647 WLM196640:WLM196647 WVI196640:WVI196647 A262176:A262183 IW262176:IW262183 SS262176:SS262183 ACO262176:ACO262183 AMK262176:AMK262183 AWG262176:AWG262183 BGC262176:BGC262183 BPY262176:BPY262183 BZU262176:BZU262183 CJQ262176:CJQ262183 CTM262176:CTM262183 DDI262176:DDI262183 DNE262176:DNE262183 DXA262176:DXA262183 EGW262176:EGW262183 EQS262176:EQS262183 FAO262176:FAO262183 FKK262176:FKK262183 FUG262176:FUG262183 GEC262176:GEC262183 GNY262176:GNY262183 GXU262176:GXU262183 HHQ262176:HHQ262183 HRM262176:HRM262183 IBI262176:IBI262183 ILE262176:ILE262183 IVA262176:IVA262183 JEW262176:JEW262183 JOS262176:JOS262183 JYO262176:JYO262183 KIK262176:KIK262183 KSG262176:KSG262183 LCC262176:LCC262183 LLY262176:LLY262183 LVU262176:LVU262183 MFQ262176:MFQ262183 MPM262176:MPM262183 MZI262176:MZI262183 NJE262176:NJE262183 NTA262176:NTA262183 OCW262176:OCW262183 OMS262176:OMS262183 OWO262176:OWO262183 PGK262176:PGK262183 PQG262176:PQG262183 QAC262176:QAC262183 QJY262176:QJY262183 QTU262176:QTU262183 RDQ262176:RDQ262183 RNM262176:RNM262183 RXI262176:RXI262183 SHE262176:SHE262183 SRA262176:SRA262183 TAW262176:TAW262183 TKS262176:TKS262183 TUO262176:TUO262183 UEK262176:UEK262183 UOG262176:UOG262183 UYC262176:UYC262183 VHY262176:VHY262183 VRU262176:VRU262183 WBQ262176:WBQ262183 WLM262176:WLM262183 WVI262176:WVI262183 A327712:A327719 IW327712:IW327719 SS327712:SS327719 ACO327712:ACO327719 AMK327712:AMK327719 AWG327712:AWG327719 BGC327712:BGC327719 BPY327712:BPY327719 BZU327712:BZU327719 CJQ327712:CJQ327719 CTM327712:CTM327719 DDI327712:DDI327719 DNE327712:DNE327719 DXA327712:DXA327719 EGW327712:EGW327719 EQS327712:EQS327719 FAO327712:FAO327719 FKK327712:FKK327719 FUG327712:FUG327719 GEC327712:GEC327719 GNY327712:GNY327719 GXU327712:GXU327719 HHQ327712:HHQ327719 HRM327712:HRM327719 IBI327712:IBI327719 ILE327712:ILE327719 IVA327712:IVA327719 JEW327712:JEW327719 JOS327712:JOS327719 JYO327712:JYO327719 KIK327712:KIK327719 KSG327712:KSG327719 LCC327712:LCC327719 LLY327712:LLY327719 LVU327712:LVU327719 MFQ327712:MFQ327719 MPM327712:MPM327719 MZI327712:MZI327719 NJE327712:NJE327719 NTA327712:NTA327719 OCW327712:OCW327719 OMS327712:OMS327719 OWO327712:OWO327719 PGK327712:PGK327719 PQG327712:PQG327719 QAC327712:QAC327719 QJY327712:QJY327719 QTU327712:QTU327719 RDQ327712:RDQ327719 RNM327712:RNM327719 RXI327712:RXI327719 SHE327712:SHE327719 SRA327712:SRA327719 TAW327712:TAW327719 TKS327712:TKS327719 TUO327712:TUO327719 UEK327712:UEK327719 UOG327712:UOG327719 UYC327712:UYC327719 VHY327712:VHY327719 VRU327712:VRU327719 WBQ327712:WBQ327719 WLM327712:WLM327719 WVI327712:WVI327719 A393248:A393255 IW393248:IW393255 SS393248:SS393255 ACO393248:ACO393255 AMK393248:AMK393255 AWG393248:AWG393255 BGC393248:BGC393255 BPY393248:BPY393255 BZU393248:BZU393255 CJQ393248:CJQ393255 CTM393248:CTM393255 DDI393248:DDI393255 DNE393248:DNE393255 DXA393248:DXA393255 EGW393248:EGW393255 EQS393248:EQS393255 FAO393248:FAO393255 FKK393248:FKK393255 FUG393248:FUG393255 GEC393248:GEC393255 GNY393248:GNY393255 GXU393248:GXU393255 HHQ393248:HHQ393255 HRM393248:HRM393255 IBI393248:IBI393255 ILE393248:ILE393255 IVA393248:IVA393255 JEW393248:JEW393255 JOS393248:JOS393255 JYO393248:JYO393255 KIK393248:KIK393255 KSG393248:KSG393255 LCC393248:LCC393255 LLY393248:LLY393255 LVU393248:LVU393255 MFQ393248:MFQ393255 MPM393248:MPM393255 MZI393248:MZI393255 NJE393248:NJE393255 NTA393248:NTA393255 OCW393248:OCW393255 OMS393248:OMS393255 OWO393248:OWO393255 PGK393248:PGK393255 PQG393248:PQG393255 QAC393248:QAC393255 QJY393248:QJY393255 QTU393248:QTU393255 RDQ393248:RDQ393255 RNM393248:RNM393255 RXI393248:RXI393255 SHE393248:SHE393255 SRA393248:SRA393255 TAW393248:TAW393255 TKS393248:TKS393255 TUO393248:TUO393255 UEK393248:UEK393255 UOG393248:UOG393255 UYC393248:UYC393255 VHY393248:VHY393255 VRU393248:VRU393255 WBQ393248:WBQ393255 WLM393248:WLM393255 WVI393248:WVI393255 A458784:A458791 IW458784:IW458791 SS458784:SS458791 ACO458784:ACO458791 AMK458784:AMK458791 AWG458784:AWG458791 BGC458784:BGC458791 BPY458784:BPY458791 BZU458784:BZU458791 CJQ458784:CJQ458791 CTM458784:CTM458791 DDI458784:DDI458791 DNE458784:DNE458791 DXA458784:DXA458791 EGW458784:EGW458791 EQS458784:EQS458791 FAO458784:FAO458791 FKK458784:FKK458791 FUG458784:FUG458791 GEC458784:GEC458791 GNY458784:GNY458791 GXU458784:GXU458791 HHQ458784:HHQ458791 HRM458784:HRM458791 IBI458784:IBI458791 ILE458784:ILE458791 IVA458784:IVA458791 JEW458784:JEW458791 JOS458784:JOS458791 JYO458784:JYO458791 KIK458784:KIK458791 KSG458784:KSG458791 LCC458784:LCC458791 LLY458784:LLY458791 LVU458784:LVU458791 MFQ458784:MFQ458791 MPM458784:MPM458791 MZI458784:MZI458791 NJE458784:NJE458791 NTA458784:NTA458791 OCW458784:OCW458791 OMS458784:OMS458791 OWO458784:OWO458791 PGK458784:PGK458791 PQG458784:PQG458791 QAC458784:QAC458791 QJY458784:QJY458791 QTU458784:QTU458791 RDQ458784:RDQ458791 RNM458784:RNM458791 RXI458784:RXI458791 SHE458784:SHE458791 SRA458784:SRA458791 TAW458784:TAW458791 TKS458784:TKS458791 TUO458784:TUO458791 UEK458784:UEK458791 UOG458784:UOG458791 UYC458784:UYC458791 VHY458784:VHY458791 VRU458784:VRU458791 WBQ458784:WBQ458791 WLM458784:WLM458791 WVI458784:WVI458791 A524320:A524327 IW524320:IW524327 SS524320:SS524327 ACO524320:ACO524327 AMK524320:AMK524327 AWG524320:AWG524327 BGC524320:BGC524327 BPY524320:BPY524327 BZU524320:BZU524327 CJQ524320:CJQ524327 CTM524320:CTM524327 DDI524320:DDI524327 DNE524320:DNE524327 DXA524320:DXA524327 EGW524320:EGW524327 EQS524320:EQS524327 FAO524320:FAO524327 FKK524320:FKK524327 FUG524320:FUG524327 GEC524320:GEC524327 GNY524320:GNY524327 GXU524320:GXU524327 HHQ524320:HHQ524327 HRM524320:HRM524327 IBI524320:IBI524327 ILE524320:ILE524327 IVA524320:IVA524327 JEW524320:JEW524327 JOS524320:JOS524327 JYO524320:JYO524327 KIK524320:KIK524327 KSG524320:KSG524327 LCC524320:LCC524327 LLY524320:LLY524327 LVU524320:LVU524327 MFQ524320:MFQ524327 MPM524320:MPM524327 MZI524320:MZI524327 NJE524320:NJE524327 NTA524320:NTA524327 OCW524320:OCW524327 OMS524320:OMS524327 OWO524320:OWO524327 PGK524320:PGK524327 PQG524320:PQG524327 QAC524320:QAC524327 QJY524320:QJY524327 QTU524320:QTU524327 RDQ524320:RDQ524327 RNM524320:RNM524327 RXI524320:RXI524327 SHE524320:SHE524327 SRA524320:SRA524327 TAW524320:TAW524327 TKS524320:TKS524327 TUO524320:TUO524327 UEK524320:UEK524327 UOG524320:UOG524327 UYC524320:UYC524327 VHY524320:VHY524327 VRU524320:VRU524327 WBQ524320:WBQ524327 WLM524320:WLM524327 WVI524320:WVI524327 A589856:A589863 IW589856:IW589863 SS589856:SS589863 ACO589856:ACO589863 AMK589856:AMK589863 AWG589856:AWG589863 BGC589856:BGC589863 BPY589856:BPY589863 BZU589856:BZU589863 CJQ589856:CJQ589863 CTM589856:CTM589863 DDI589856:DDI589863 DNE589856:DNE589863 DXA589856:DXA589863 EGW589856:EGW589863 EQS589856:EQS589863 FAO589856:FAO589863 FKK589856:FKK589863 FUG589856:FUG589863 GEC589856:GEC589863 GNY589856:GNY589863 GXU589856:GXU589863 HHQ589856:HHQ589863 HRM589856:HRM589863 IBI589856:IBI589863 ILE589856:ILE589863 IVA589856:IVA589863 JEW589856:JEW589863 JOS589856:JOS589863 JYO589856:JYO589863 KIK589856:KIK589863 KSG589856:KSG589863 LCC589856:LCC589863 LLY589856:LLY589863 LVU589856:LVU589863 MFQ589856:MFQ589863 MPM589856:MPM589863 MZI589856:MZI589863 NJE589856:NJE589863 NTA589856:NTA589863 OCW589856:OCW589863 OMS589856:OMS589863 OWO589856:OWO589863 PGK589856:PGK589863 PQG589856:PQG589863 QAC589856:QAC589863 QJY589856:QJY589863 QTU589856:QTU589863 RDQ589856:RDQ589863 RNM589856:RNM589863 RXI589856:RXI589863 SHE589856:SHE589863 SRA589856:SRA589863 TAW589856:TAW589863 TKS589856:TKS589863 TUO589856:TUO589863 UEK589856:UEK589863 UOG589856:UOG589863 UYC589856:UYC589863 VHY589856:VHY589863 VRU589856:VRU589863 WBQ589856:WBQ589863 WLM589856:WLM589863 WVI589856:WVI589863 A655392:A655399 IW655392:IW655399 SS655392:SS655399 ACO655392:ACO655399 AMK655392:AMK655399 AWG655392:AWG655399 BGC655392:BGC655399 BPY655392:BPY655399 BZU655392:BZU655399 CJQ655392:CJQ655399 CTM655392:CTM655399 DDI655392:DDI655399 DNE655392:DNE655399 DXA655392:DXA655399 EGW655392:EGW655399 EQS655392:EQS655399 FAO655392:FAO655399 FKK655392:FKK655399 FUG655392:FUG655399 GEC655392:GEC655399 GNY655392:GNY655399 GXU655392:GXU655399 HHQ655392:HHQ655399 HRM655392:HRM655399 IBI655392:IBI655399 ILE655392:ILE655399 IVA655392:IVA655399 JEW655392:JEW655399 JOS655392:JOS655399 JYO655392:JYO655399 KIK655392:KIK655399 KSG655392:KSG655399 LCC655392:LCC655399 LLY655392:LLY655399 LVU655392:LVU655399 MFQ655392:MFQ655399 MPM655392:MPM655399 MZI655392:MZI655399 NJE655392:NJE655399 NTA655392:NTA655399 OCW655392:OCW655399 OMS655392:OMS655399 OWO655392:OWO655399 PGK655392:PGK655399 PQG655392:PQG655399 QAC655392:QAC655399 QJY655392:QJY655399 QTU655392:QTU655399 RDQ655392:RDQ655399 RNM655392:RNM655399 RXI655392:RXI655399 SHE655392:SHE655399 SRA655392:SRA655399 TAW655392:TAW655399 TKS655392:TKS655399 TUO655392:TUO655399 UEK655392:UEK655399 UOG655392:UOG655399 UYC655392:UYC655399 VHY655392:VHY655399 VRU655392:VRU655399 WBQ655392:WBQ655399 WLM655392:WLM655399 WVI655392:WVI655399 A720928:A720935 IW720928:IW720935 SS720928:SS720935 ACO720928:ACO720935 AMK720928:AMK720935 AWG720928:AWG720935 BGC720928:BGC720935 BPY720928:BPY720935 BZU720928:BZU720935 CJQ720928:CJQ720935 CTM720928:CTM720935 DDI720928:DDI720935 DNE720928:DNE720935 DXA720928:DXA720935 EGW720928:EGW720935 EQS720928:EQS720935 FAO720928:FAO720935 FKK720928:FKK720935 FUG720928:FUG720935 GEC720928:GEC720935 GNY720928:GNY720935 GXU720928:GXU720935 HHQ720928:HHQ720935 HRM720928:HRM720935 IBI720928:IBI720935 ILE720928:ILE720935 IVA720928:IVA720935 JEW720928:JEW720935 JOS720928:JOS720935 JYO720928:JYO720935 KIK720928:KIK720935 KSG720928:KSG720935 LCC720928:LCC720935 LLY720928:LLY720935 LVU720928:LVU720935 MFQ720928:MFQ720935 MPM720928:MPM720935 MZI720928:MZI720935 NJE720928:NJE720935 NTA720928:NTA720935 OCW720928:OCW720935 OMS720928:OMS720935 OWO720928:OWO720935 PGK720928:PGK720935 PQG720928:PQG720935 QAC720928:QAC720935 QJY720928:QJY720935 QTU720928:QTU720935 RDQ720928:RDQ720935 RNM720928:RNM720935 RXI720928:RXI720935 SHE720928:SHE720935 SRA720928:SRA720935 TAW720928:TAW720935 TKS720928:TKS720935 TUO720928:TUO720935 UEK720928:UEK720935 UOG720928:UOG720935 UYC720928:UYC720935 VHY720928:VHY720935 VRU720928:VRU720935 WBQ720928:WBQ720935 WLM720928:WLM720935 WVI720928:WVI720935 A786464:A786471 IW786464:IW786471 SS786464:SS786471 ACO786464:ACO786471 AMK786464:AMK786471 AWG786464:AWG786471 BGC786464:BGC786471 BPY786464:BPY786471 BZU786464:BZU786471 CJQ786464:CJQ786471 CTM786464:CTM786471 DDI786464:DDI786471 DNE786464:DNE786471 DXA786464:DXA786471 EGW786464:EGW786471 EQS786464:EQS786471 FAO786464:FAO786471 FKK786464:FKK786471 FUG786464:FUG786471 GEC786464:GEC786471 GNY786464:GNY786471 GXU786464:GXU786471 HHQ786464:HHQ786471 HRM786464:HRM786471 IBI786464:IBI786471 ILE786464:ILE786471 IVA786464:IVA786471 JEW786464:JEW786471 JOS786464:JOS786471 JYO786464:JYO786471 KIK786464:KIK786471 KSG786464:KSG786471 LCC786464:LCC786471 LLY786464:LLY786471 LVU786464:LVU786471 MFQ786464:MFQ786471 MPM786464:MPM786471 MZI786464:MZI786471 NJE786464:NJE786471 NTA786464:NTA786471 OCW786464:OCW786471 OMS786464:OMS786471 OWO786464:OWO786471 PGK786464:PGK786471 PQG786464:PQG786471 QAC786464:QAC786471 QJY786464:QJY786471 QTU786464:QTU786471 RDQ786464:RDQ786471 RNM786464:RNM786471 RXI786464:RXI786471 SHE786464:SHE786471 SRA786464:SRA786471 TAW786464:TAW786471 TKS786464:TKS786471 TUO786464:TUO786471 UEK786464:UEK786471 UOG786464:UOG786471 UYC786464:UYC786471 VHY786464:VHY786471 VRU786464:VRU786471 WBQ786464:WBQ786471 WLM786464:WLM786471 WVI786464:WVI786471 A852000:A852007 IW852000:IW852007 SS852000:SS852007 ACO852000:ACO852007 AMK852000:AMK852007 AWG852000:AWG852007 BGC852000:BGC852007 BPY852000:BPY852007 BZU852000:BZU852007 CJQ852000:CJQ852007 CTM852000:CTM852007 DDI852000:DDI852007 DNE852000:DNE852007 DXA852000:DXA852007 EGW852000:EGW852007 EQS852000:EQS852007 FAO852000:FAO852007 FKK852000:FKK852007 FUG852000:FUG852007 GEC852000:GEC852007 GNY852000:GNY852007 GXU852000:GXU852007 HHQ852000:HHQ852007 HRM852000:HRM852007 IBI852000:IBI852007 ILE852000:ILE852007 IVA852000:IVA852007 JEW852000:JEW852007 JOS852000:JOS852007 JYO852000:JYO852007 KIK852000:KIK852007 KSG852000:KSG852007 LCC852000:LCC852007 LLY852000:LLY852007 LVU852000:LVU852007 MFQ852000:MFQ852007 MPM852000:MPM852007 MZI852000:MZI852007 NJE852000:NJE852007 NTA852000:NTA852007 OCW852000:OCW852007 OMS852000:OMS852007 OWO852000:OWO852007 PGK852000:PGK852007 PQG852000:PQG852007 QAC852000:QAC852007 QJY852000:QJY852007 QTU852000:QTU852007 RDQ852000:RDQ852007 RNM852000:RNM852007 RXI852000:RXI852007 SHE852000:SHE852007 SRA852000:SRA852007 TAW852000:TAW852007 TKS852000:TKS852007 TUO852000:TUO852007 UEK852000:UEK852007 UOG852000:UOG852007 UYC852000:UYC852007 VHY852000:VHY852007 VRU852000:VRU852007 WBQ852000:WBQ852007 WLM852000:WLM852007 WVI852000:WVI852007 A917536:A917543 IW917536:IW917543 SS917536:SS917543 ACO917536:ACO917543 AMK917536:AMK917543 AWG917536:AWG917543 BGC917536:BGC917543 BPY917536:BPY917543 BZU917536:BZU917543 CJQ917536:CJQ917543 CTM917536:CTM917543 DDI917536:DDI917543 DNE917536:DNE917543 DXA917536:DXA917543 EGW917536:EGW917543 EQS917536:EQS917543 FAO917536:FAO917543 FKK917536:FKK917543 FUG917536:FUG917543 GEC917536:GEC917543 GNY917536:GNY917543 GXU917536:GXU917543 HHQ917536:HHQ917543 HRM917536:HRM917543 IBI917536:IBI917543 ILE917536:ILE917543 IVA917536:IVA917543 JEW917536:JEW917543 JOS917536:JOS917543 JYO917536:JYO917543 KIK917536:KIK917543 KSG917536:KSG917543 LCC917536:LCC917543 LLY917536:LLY917543 LVU917536:LVU917543 MFQ917536:MFQ917543 MPM917536:MPM917543 MZI917536:MZI917543 NJE917536:NJE917543 NTA917536:NTA917543 OCW917536:OCW917543 OMS917536:OMS917543 OWO917536:OWO917543 PGK917536:PGK917543 PQG917536:PQG917543 QAC917536:QAC917543 QJY917536:QJY917543 QTU917536:QTU917543 RDQ917536:RDQ917543 RNM917536:RNM917543 RXI917536:RXI917543 SHE917536:SHE917543 SRA917536:SRA917543 TAW917536:TAW917543 TKS917536:TKS917543 TUO917536:TUO917543 UEK917536:UEK917543 UOG917536:UOG917543 UYC917536:UYC917543 VHY917536:VHY917543 VRU917536:VRU917543 WBQ917536:WBQ917543 WLM917536:WLM917543 WVI917536:WVI917543 A983072:A983079 IW983072:IW983079 SS983072:SS983079 ACO983072:ACO983079 AMK983072:AMK983079 AWG983072:AWG983079 BGC983072:BGC983079 BPY983072:BPY983079 BZU983072:BZU983079 CJQ983072:CJQ983079 CTM983072:CTM983079 DDI983072:DDI983079 DNE983072:DNE983079 DXA983072:DXA983079 EGW983072:EGW983079 EQS983072:EQS983079 FAO983072:FAO983079 FKK983072:FKK983079 FUG983072:FUG983079 GEC983072:GEC983079 GNY983072:GNY983079 GXU983072:GXU983079 HHQ983072:HHQ983079 HRM983072:HRM983079 IBI983072:IBI983079 ILE983072:ILE983079 IVA983072:IVA983079 JEW983072:JEW983079 JOS983072:JOS983079 JYO983072:JYO983079 KIK983072:KIK983079 KSG983072:KSG983079 LCC983072:LCC983079 LLY983072:LLY983079 LVU983072:LVU983079 MFQ983072:MFQ983079 MPM983072:MPM983079 MZI983072:MZI983079 NJE983072:NJE983079 NTA983072:NTA983079 OCW983072:OCW983079 OMS983072:OMS983079 OWO983072:OWO983079 PGK983072:PGK983079 PQG983072:PQG983079 QAC983072:QAC983079 QJY983072:QJY983079 QTU983072:QTU983079 RDQ983072:RDQ983079 RNM983072:RNM983079 RXI983072:RXI983079 SHE983072:SHE983079 SRA983072:SRA983079 TAW983072:TAW983079 TKS983072:TKS983079 TUO983072:TUO983079 UEK983072:UEK983079 UOG983072:UOG983079 UYC983072:UYC983079 VHY983072:VHY983079 VRU983072:VRU983079 WBQ983072:WBQ983079 WLM983072:WLM983079 A32" xr:uid="{00000000-0002-0000-1000-000000000000}">
      <formula1>Comportamenti</formula1>
    </dataValidation>
    <dataValidation type="list" allowBlank="1" showInputMessage="1" showErrorMessage="1" sqref="WVJ983072:WVJ983079 IX32:IX39 ST32:ST39 ACP32:ACP39 AML32:AML39 AWH32:AWH39 BGD32:BGD39 BPZ32:BPZ39 BZV32:BZV39 CJR32:CJR39 CTN32:CTN39 DDJ32:DDJ39 DNF32:DNF39 DXB32:DXB39 EGX32:EGX39 EQT32:EQT39 FAP32:FAP39 FKL32:FKL39 FUH32:FUH39 GED32:GED39 GNZ32:GNZ39 GXV32:GXV39 HHR32:HHR39 HRN32:HRN39 IBJ32:IBJ39 ILF32:ILF39 IVB32:IVB39 JEX32:JEX39 JOT32:JOT39 JYP32:JYP39 KIL32:KIL39 KSH32:KSH39 LCD32:LCD39 LLZ32:LLZ39 LVV32:LVV39 MFR32:MFR39 MPN32:MPN39 MZJ32:MZJ39 NJF32:NJF39 NTB32:NTB39 OCX32:OCX39 OMT32:OMT39 OWP32:OWP39 PGL32:PGL39 PQH32:PQH39 QAD32:QAD39 QJZ32:QJZ39 QTV32:QTV39 RDR32:RDR39 RNN32:RNN39 RXJ32:RXJ39 SHF32:SHF39 SRB32:SRB39 TAX32:TAX39 TKT32:TKT39 TUP32:TUP39 UEL32:UEL39 UOH32:UOH39 UYD32:UYD39 VHZ32:VHZ39 VRV32:VRV39 WBR32:WBR39 WLN32:WLN39 WVJ32:WVJ39 B65568:B65575 IX65568:IX65575 ST65568:ST65575 ACP65568:ACP65575 AML65568:AML65575 AWH65568:AWH65575 BGD65568:BGD65575 BPZ65568:BPZ65575 BZV65568:BZV65575 CJR65568:CJR65575 CTN65568:CTN65575 DDJ65568:DDJ65575 DNF65568:DNF65575 DXB65568:DXB65575 EGX65568:EGX65575 EQT65568:EQT65575 FAP65568:FAP65575 FKL65568:FKL65575 FUH65568:FUH65575 GED65568:GED65575 GNZ65568:GNZ65575 GXV65568:GXV65575 HHR65568:HHR65575 HRN65568:HRN65575 IBJ65568:IBJ65575 ILF65568:ILF65575 IVB65568:IVB65575 JEX65568:JEX65575 JOT65568:JOT65575 JYP65568:JYP65575 KIL65568:KIL65575 KSH65568:KSH65575 LCD65568:LCD65575 LLZ65568:LLZ65575 LVV65568:LVV65575 MFR65568:MFR65575 MPN65568:MPN65575 MZJ65568:MZJ65575 NJF65568:NJF65575 NTB65568:NTB65575 OCX65568:OCX65575 OMT65568:OMT65575 OWP65568:OWP65575 PGL65568:PGL65575 PQH65568:PQH65575 QAD65568:QAD65575 QJZ65568:QJZ65575 QTV65568:QTV65575 RDR65568:RDR65575 RNN65568:RNN65575 RXJ65568:RXJ65575 SHF65568:SHF65575 SRB65568:SRB65575 TAX65568:TAX65575 TKT65568:TKT65575 TUP65568:TUP65575 UEL65568:UEL65575 UOH65568:UOH65575 UYD65568:UYD65575 VHZ65568:VHZ65575 VRV65568:VRV65575 WBR65568:WBR65575 WLN65568:WLN65575 WVJ65568:WVJ65575 B131104:B131111 IX131104:IX131111 ST131104:ST131111 ACP131104:ACP131111 AML131104:AML131111 AWH131104:AWH131111 BGD131104:BGD131111 BPZ131104:BPZ131111 BZV131104:BZV131111 CJR131104:CJR131111 CTN131104:CTN131111 DDJ131104:DDJ131111 DNF131104:DNF131111 DXB131104:DXB131111 EGX131104:EGX131111 EQT131104:EQT131111 FAP131104:FAP131111 FKL131104:FKL131111 FUH131104:FUH131111 GED131104:GED131111 GNZ131104:GNZ131111 GXV131104:GXV131111 HHR131104:HHR131111 HRN131104:HRN131111 IBJ131104:IBJ131111 ILF131104:ILF131111 IVB131104:IVB131111 JEX131104:JEX131111 JOT131104:JOT131111 JYP131104:JYP131111 KIL131104:KIL131111 KSH131104:KSH131111 LCD131104:LCD131111 LLZ131104:LLZ131111 LVV131104:LVV131111 MFR131104:MFR131111 MPN131104:MPN131111 MZJ131104:MZJ131111 NJF131104:NJF131111 NTB131104:NTB131111 OCX131104:OCX131111 OMT131104:OMT131111 OWP131104:OWP131111 PGL131104:PGL131111 PQH131104:PQH131111 QAD131104:QAD131111 QJZ131104:QJZ131111 QTV131104:QTV131111 RDR131104:RDR131111 RNN131104:RNN131111 RXJ131104:RXJ131111 SHF131104:SHF131111 SRB131104:SRB131111 TAX131104:TAX131111 TKT131104:TKT131111 TUP131104:TUP131111 UEL131104:UEL131111 UOH131104:UOH131111 UYD131104:UYD131111 VHZ131104:VHZ131111 VRV131104:VRV131111 WBR131104:WBR131111 WLN131104:WLN131111 WVJ131104:WVJ131111 B196640:B196647 IX196640:IX196647 ST196640:ST196647 ACP196640:ACP196647 AML196640:AML196647 AWH196640:AWH196647 BGD196640:BGD196647 BPZ196640:BPZ196647 BZV196640:BZV196647 CJR196640:CJR196647 CTN196640:CTN196647 DDJ196640:DDJ196647 DNF196640:DNF196647 DXB196640:DXB196647 EGX196640:EGX196647 EQT196640:EQT196647 FAP196640:FAP196647 FKL196640:FKL196647 FUH196640:FUH196647 GED196640:GED196647 GNZ196640:GNZ196647 GXV196640:GXV196647 HHR196640:HHR196647 HRN196640:HRN196647 IBJ196640:IBJ196647 ILF196640:ILF196647 IVB196640:IVB196647 JEX196640:JEX196647 JOT196640:JOT196647 JYP196640:JYP196647 KIL196640:KIL196647 KSH196640:KSH196647 LCD196640:LCD196647 LLZ196640:LLZ196647 LVV196640:LVV196647 MFR196640:MFR196647 MPN196640:MPN196647 MZJ196640:MZJ196647 NJF196640:NJF196647 NTB196640:NTB196647 OCX196640:OCX196647 OMT196640:OMT196647 OWP196640:OWP196647 PGL196640:PGL196647 PQH196640:PQH196647 QAD196640:QAD196647 QJZ196640:QJZ196647 QTV196640:QTV196647 RDR196640:RDR196647 RNN196640:RNN196647 RXJ196640:RXJ196647 SHF196640:SHF196647 SRB196640:SRB196647 TAX196640:TAX196647 TKT196640:TKT196647 TUP196640:TUP196647 UEL196640:UEL196647 UOH196640:UOH196647 UYD196640:UYD196647 VHZ196640:VHZ196647 VRV196640:VRV196647 WBR196640:WBR196647 WLN196640:WLN196647 WVJ196640:WVJ196647 B262176:B262183 IX262176:IX262183 ST262176:ST262183 ACP262176:ACP262183 AML262176:AML262183 AWH262176:AWH262183 BGD262176:BGD262183 BPZ262176:BPZ262183 BZV262176:BZV262183 CJR262176:CJR262183 CTN262176:CTN262183 DDJ262176:DDJ262183 DNF262176:DNF262183 DXB262176:DXB262183 EGX262176:EGX262183 EQT262176:EQT262183 FAP262176:FAP262183 FKL262176:FKL262183 FUH262176:FUH262183 GED262176:GED262183 GNZ262176:GNZ262183 GXV262176:GXV262183 HHR262176:HHR262183 HRN262176:HRN262183 IBJ262176:IBJ262183 ILF262176:ILF262183 IVB262176:IVB262183 JEX262176:JEX262183 JOT262176:JOT262183 JYP262176:JYP262183 KIL262176:KIL262183 KSH262176:KSH262183 LCD262176:LCD262183 LLZ262176:LLZ262183 LVV262176:LVV262183 MFR262176:MFR262183 MPN262176:MPN262183 MZJ262176:MZJ262183 NJF262176:NJF262183 NTB262176:NTB262183 OCX262176:OCX262183 OMT262176:OMT262183 OWP262176:OWP262183 PGL262176:PGL262183 PQH262176:PQH262183 QAD262176:QAD262183 QJZ262176:QJZ262183 QTV262176:QTV262183 RDR262176:RDR262183 RNN262176:RNN262183 RXJ262176:RXJ262183 SHF262176:SHF262183 SRB262176:SRB262183 TAX262176:TAX262183 TKT262176:TKT262183 TUP262176:TUP262183 UEL262176:UEL262183 UOH262176:UOH262183 UYD262176:UYD262183 VHZ262176:VHZ262183 VRV262176:VRV262183 WBR262176:WBR262183 WLN262176:WLN262183 WVJ262176:WVJ262183 B327712:B327719 IX327712:IX327719 ST327712:ST327719 ACP327712:ACP327719 AML327712:AML327719 AWH327712:AWH327719 BGD327712:BGD327719 BPZ327712:BPZ327719 BZV327712:BZV327719 CJR327712:CJR327719 CTN327712:CTN327719 DDJ327712:DDJ327719 DNF327712:DNF327719 DXB327712:DXB327719 EGX327712:EGX327719 EQT327712:EQT327719 FAP327712:FAP327719 FKL327712:FKL327719 FUH327712:FUH327719 GED327712:GED327719 GNZ327712:GNZ327719 GXV327712:GXV327719 HHR327712:HHR327719 HRN327712:HRN327719 IBJ327712:IBJ327719 ILF327712:ILF327719 IVB327712:IVB327719 JEX327712:JEX327719 JOT327712:JOT327719 JYP327712:JYP327719 KIL327712:KIL327719 KSH327712:KSH327719 LCD327712:LCD327719 LLZ327712:LLZ327719 LVV327712:LVV327719 MFR327712:MFR327719 MPN327712:MPN327719 MZJ327712:MZJ327719 NJF327712:NJF327719 NTB327712:NTB327719 OCX327712:OCX327719 OMT327712:OMT327719 OWP327712:OWP327719 PGL327712:PGL327719 PQH327712:PQH327719 QAD327712:QAD327719 QJZ327712:QJZ327719 QTV327712:QTV327719 RDR327712:RDR327719 RNN327712:RNN327719 RXJ327712:RXJ327719 SHF327712:SHF327719 SRB327712:SRB327719 TAX327712:TAX327719 TKT327712:TKT327719 TUP327712:TUP327719 UEL327712:UEL327719 UOH327712:UOH327719 UYD327712:UYD327719 VHZ327712:VHZ327719 VRV327712:VRV327719 WBR327712:WBR327719 WLN327712:WLN327719 WVJ327712:WVJ327719 B393248:B393255 IX393248:IX393255 ST393248:ST393255 ACP393248:ACP393255 AML393248:AML393255 AWH393248:AWH393255 BGD393248:BGD393255 BPZ393248:BPZ393255 BZV393248:BZV393255 CJR393248:CJR393255 CTN393248:CTN393255 DDJ393248:DDJ393255 DNF393248:DNF393255 DXB393248:DXB393255 EGX393248:EGX393255 EQT393248:EQT393255 FAP393248:FAP393255 FKL393248:FKL393255 FUH393248:FUH393255 GED393248:GED393255 GNZ393248:GNZ393255 GXV393248:GXV393255 HHR393248:HHR393255 HRN393248:HRN393255 IBJ393248:IBJ393255 ILF393248:ILF393255 IVB393248:IVB393255 JEX393248:JEX393255 JOT393248:JOT393255 JYP393248:JYP393255 KIL393248:KIL393255 KSH393248:KSH393255 LCD393248:LCD393255 LLZ393248:LLZ393255 LVV393248:LVV393255 MFR393248:MFR393255 MPN393248:MPN393255 MZJ393248:MZJ393255 NJF393248:NJF393255 NTB393248:NTB393255 OCX393248:OCX393255 OMT393248:OMT393255 OWP393248:OWP393255 PGL393248:PGL393255 PQH393248:PQH393255 QAD393248:QAD393255 QJZ393248:QJZ393255 QTV393248:QTV393255 RDR393248:RDR393255 RNN393248:RNN393255 RXJ393248:RXJ393255 SHF393248:SHF393255 SRB393248:SRB393255 TAX393248:TAX393255 TKT393248:TKT393255 TUP393248:TUP393255 UEL393248:UEL393255 UOH393248:UOH393255 UYD393248:UYD393255 VHZ393248:VHZ393255 VRV393248:VRV393255 WBR393248:WBR393255 WLN393248:WLN393255 WVJ393248:WVJ393255 B458784:B458791 IX458784:IX458791 ST458784:ST458791 ACP458784:ACP458791 AML458784:AML458791 AWH458784:AWH458791 BGD458784:BGD458791 BPZ458784:BPZ458791 BZV458784:BZV458791 CJR458784:CJR458791 CTN458784:CTN458791 DDJ458784:DDJ458791 DNF458784:DNF458791 DXB458784:DXB458791 EGX458784:EGX458791 EQT458784:EQT458791 FAP458784:FAP458791 FKL458784:FKL458791 FUH458784:FUH458791 GED458784:GED458791 GNZ458784:GNZ458791 GXV458784:GXV458791 HHR458784:HHR458791 HRN458784:HRN458791 IBJ458784:IBJ458791 ILF458784:ILF458791 IVB458784:IVB458791 JEX458784:JEX458791 JOT458784:JOT458791 JYP458784:JYP458791 KIL458784:KIL458791 KSH458784:KSH458791 LCD458784:LCD458791 LLZ458784:LLZ458791 LVV458784:LVV458791 MFR458784:MFR458791 MPN458784:MPN458791 MZJ458784:MZJ458791 NJF458784:NJF458791 NTB458784:NTB458791 OCX458784:OCX458791 OMT458784:OMT458791 OWP458784:OWP458791 PGL458784:PGL458791 PQH458784:PQH458791 QAD458784:QAD458791 QJZ458784:QJZ458791 QTV458784:QTV458791 RDR458784:RDR458791 RNN458784:RNN458791 RXJ458784:RXJ458791 SHF458784:SHF458791 SRB458784:SRB458791 TAX458784:TAX458791 TKT458784:TKT458791 TUP458784:TUP458791 UEL458784:UEL458791 UOH458784:UOH458791 UYD458784:UYD458791 VHZ458784:VHZ458791 VRV458784:VRV458791 WBR458784:WBR458791 WLN458784:WLN458791 WVJ458784:WVJ458791 B524320:B524327 IX524320:IX524327 ST524320:ST524327 ACP524320:ACP524327 AML524320:AML524327 AWH524320:AWH524327 BGD524320:BGD524327 BPZ524320:BPZ524327 BZV524320:BZV524327 CJR524320:CJR524327 CTN524320:CTN524327 DDJ524320:DDJ524327 DNF524320:DNF524327 DXB524320:DXB524327 EGX524320:EGX524327 EQT524320:EQT524327 FAP524320:FAP524327 FKL524320:FKL524327 FUH524320:FUH524327 GED524320:GED524327 GNZ524320:GNZ524327 GXV524320:GXV524327 HHR524320:HHR524327 HRN524320:HRN524327 IBJ524320:IBJ524327 ILF524320:ILF524327 IVB524320:IVB524327 JEX524320:JEX524327 JOT524320:JOT524327 JYP524320:JYP524327 KIL524320:KIL524327 KSH524320:KSH524327 LCD524320:LCD524327 LLZ524320:LLZ524327 LVV524320:LVV524327 MFR524320:MFR524327 MPN524320:MPN524327 MZJ524320:MZJ524327 NJF524320:NJF524327 NTB524320:NTB524327 OCX524320:OCX524327 OMT524320:OMT524327 OWP524320:OWP524327 PGL524320:PGL524327 PQH524320:PQH524327 QAD524320:QAD524327 QJZ524320:QJZ524327 QTV524320:QTV524327 RDR524320:RDR524327 RNN524320:RNN524327 RXJ524320:RXJ524327 SHF524320:SHF524327 SRB524320:SRB524327 TAX524320:TAX524327 TKT524320:TKT524327 TUP524320:TUP524327 UEL524320:UEL524327 UOH524320:UOH524327 UYD524320:UYD524327 VHZ524320:VHZ524327 VRV524320:VRV524327 WBR524320:WBR524327 WLN524320:WLN524327 WVJ524320:WVJ524327 B589856:B589863 IX589856:IX589863 ST589856:ST589863 ACP589856:ACP589863 AML589856:AML589863 AWH589856:AWH589863 BGD589856:BGD589863 BPZ589856:BPZ589863 BZV589856:BZV589863 CJR589856:CJR589863 CTN589856:CTN589863 DDJ589856:DDJ589863 DNF589856:DNF589863 DXB589856:DXB589863 EGX589856:EGX589863 EQT589856:EQT589863 FAP589856:FAP589863 FKL589856:FKL589863 FUH589856:FUH589863 GED589856:GED589863 GNZ589856:GNZ589863 GXV589856:GXV589863 HHR589856:HHR589863 HRN589856:HRN589863 IBJ589856:IBJ589863 ILF589856:ILF589863 IVB589856:IVB589863 JEX589856:JEX589863 JOT589856:JOT589863 JYP589856:JYP589863 KIL589856:KIL589863 KSH589856:KSH589863 LCD589856:LCD589863 LLZ589856:LLZ589863 LVV589856:LVV589863 MFR589856:MFR589863 MPN589856:MPN589863 MZJ589856:MZJ589863 NJF589856:NJF589863 NTB589856:NTB589863 OCX589856:OCX589863 OMT589856:OMT589863 OWP589856:OWP589863 PGL589856:PGL589863 PQH589856:PQH589863 QAD589856:QAD589863 QJZ589856:QJZ589863 QTV589856:QTV589863 RDR589856:RDR589863 RNN589856:RNN589863 RXJ589856:RXJ589863 SHF589856:SHF589863 SRB589856:SRB589863 TAX589856:TAX589863 TKT589856:TKT589863 TUP589856:TUP589863 UEL589856:UEL589863 UOH589856:UOH589863 UYD589856:UYD589863 VHZ589856:VHZ589863 VRV589856:VRV589863 WBR589856:WBR589863 WLN589856:WLN589863 WVJ589856:WVJ589863 B655392:B655399 IX655392:IX655399 ST655392:ST655399 ACP655392:ACP655399 AML655392:AML655399 AWH655392:AWH655399 BGD655392:BGD655399 BPZ655392:BPZ655399 BZV655392:BZV655399 CJR655392:CJR655399 CTN655392:CTN655399 DDJ655392:DDJ655399 DNF655392:DNF655399 DXB655392:DXB655399 EGX655392:EGX655399 EQT655392:EQT655399 FAP655392:FAP655399 FKL655392:FKL655399 FUH655392:FUH655399 GED655392:GED655399 GNZ655392:GNZ655399 GXV655392:GXV655399 HHR655392:HHR655399 HRN655392:HRN655399 IBJ655392:IBJ655399 ILF655392:ILF655399 IVB655392:IVB655399 JEX655392:JEX655399 JOT655392:JOT655399 JYP655392:JYP655399 KIL655392:KIL655399 KSH655392:KSH655399 LCD655392:LCD655399 LLZ655392:LLZ655399 LVV655392:LVV655399 MFR655392:MFR655399 MPN655392:MPN655399 MZJ655392:MZJ655399 NJF655392:NJF655399 NTB655392:NTB655399 OCX655392:OCX655399 OMT655392:OMT655399 OWP655392:OWP655399 PGL655392:PGL655399 PQH655392:PQH655399 QAD655392:QAD655399 QJZ655392:QJZ655399 QTV655392:QTV655399 RDR655392:RDR655399 RNN655392:RNN655399 RXJ655392:RXJ655399 SHF655392:SHF655399 SRB655392:SRB655399 TAX655392:TAX655399 TKT655392:TKT655399 TUP655392:TUP655399 UEL655392:UEL655399 UOH655392:UOH655399 UYD655392:UYD655399 VHZ655392:VHZ655399 VRV655392:VRV655399 WBR655392:WBR655399 WLN655392:WLN655399 WVJ655392:WVJ655399 B720928:B720935 IX720928:IX720935 ST720928:ST720935 ACP720928:ACP720935 AML720928:AML720935 AWH720928:AWH720935 BGD720928:BGD720935 BPZ720928:BPZ720935 BZV720928:BZV720935 CJR720928:CJR720935 CTN720928:CTN720935 DDJ720928:DDJ720935 DNF720928:DNF720935 DXB720928:DXB720935 EGX720928:EGX720935 EQT720928:EQT720935 FAP720928:FAP720935 FKL720928:FKL720935 FUH720928:FUH720935 GED720928:GED720935 GNZ720928:GNZ720935 GXV720928:GXV720935 HHR720928:HHR720935 HRN720928:HRN720935 IBJ720928:IBJ720935 ILF720928:ILF720935 IVB720928:IVB720935 JEX720928:JEX720935 JOT720928:JOT720935 JYP720928:JYP720935 KIL720928:KIL720935 KSH720928:KSH720935 LCD720928:LCD720935 LLZ720928:LLZ720935 LVV720928:LVV720935 MFR720928:MFR720935 MPN720928:MPN720935 MZJ720928:MZJ720935 NJF720928:NJF720935 NTB720928:NTB720935 OCX720928:OCX720935 OMT720928:OMT720935 OWP720928:OWP720935 PGL720928:PGL720935 PQH720928:PQH720935 QAD720928:QAD720935 QJZ720928:QJZ720935 QTV720928:QTV720935 RDR720928:RDR720935 RNN720928:RNN720935 RXJ720928:RXJ720935 SHF720928:SHF720935 SRB720928:SRB720935 TAX720928:TAX720935 TKT720928:TKT720935 TUP720928:TUP720935 UEL720928:UEL720935 UOH720928:UOH720935 UYD720928:UYD720935 VHZ720928:VHZ720935 VRV720928:VRV720935 WBR720928:WBR720935 WLN720928:WLN720935 WVJ720928:WVJ720935 B786464:B786471 IX786464:IX786471 ST786464:ST786471 ACP786464:ACP786471 AML786464:AML786471 AWH786464:AWH786471 BGD786464:BGD786471 BPZ786464:BPZ786471 BZV786464:BZV786471 CJR786464:CJR786471 CTN786464:CTN786471 DDJ786464:DDJ786471 DNF786464:DNF786471 DXB786464:DXB786471 EGX786464:EGX786471 EQT786464:EQT786471 FAP786464:FAP786471 FKL786464:FKL786471 FUH786464:FUH786471 GED786464:GED786471 GNZ786464:GNZ786471 GXV786464:GXV786471 HHR786464:HHR786471 HRN786464:HRN786471 IBJ786464:IBJ786471 ILF786464:ILF786471 IVB786464:IVB786471 JEX786464:JEX786471 JOT786464:JOT786471 JYP786464:JYP786471 KIL786464:KIL786471 KSH786464:KSH786471 LCD786464:LCD786471 LLZ786464:LLZ786471 LVV786464:LVV786471 MFR786464:MFR786471 MPN786464:MPN786471 MZJ786464:MZJ786471 NJF786464:NJF786471 NTB786464:NTB786471 OCX786464:OCX786471 OMT786464:OMT786471 OWP786464:OWP786471 PGL786464:PGL786471 PQH786464:PQH786471 QAD786464:QAD786471 QJZ786464:QJZ786471 QTV786464:QTV786471 RDR786464:RDR786471 RNN786464:RNN786471 RXJ786464:RXJ786471 SHF786464:SHF786471 SRB786464:SRB786471 TAX786464:TAX786471 TKT786464:TKT786471 TUP786464:TUP786471 UEL786464:UEL786471 UOH786464:UOH786471 UYD786464:UYD786471 VHZ786464:VHZ786471 VRV786464:VRV786471 WBR786464:WBR786471 WLN786464:WLN786471 WVJ786464:WVJ786471 B852000:B852007 IX852000:IX852007 ST852000:ST852007 ACP852000:ACP852007 AML852000:AML852007 AWH852000:AWH852007 BGD852000:BGD852007 BPZ852000:BPZ852007 BZV852000:BZV852007 CJR852000:CJR852007 CTN852000:CTN852007 DDJ852000:DDJ852007 DNF852000:DNF852007 DXB852000:DXB852007 EGX852000:EGX852007 EQT852000:EQT852007 FAP852000:FAP852007 FKL852000:FKL852007 FUH852000:FUH852007 GED852000:GED852007 GNZ852000:GNZ852007 GXV852000:GXV852007 HHR852000:HHR852007 HRN852000:HRN852007 IBJ852000:IBJ852007 ILF852000:ILF852007 IVB852000:IVB852007 JEX852000:JEX852007 JOT852000:JOT852007 JYP852000:JYP852007 KIL852000:KIL852007 KSH852000:KSH852007 LCD852000:LCD852007 LLZ852000:LLZ852007 LVV852000:LVV852007 MFR852000:MFR852007 MPN852000:MPN852007 MZJ852000:MZJ852007 NJF852000:NJF852007 NTB852000:NTB852007 OCX852000:OCX852007 OMT852000:OMT852007 OWP852000:OWP852007 PGL852000:PGL852007 PQH852000:PQH852007 QAD852000:QAD852007 QJZ852000:QJZ852007 QTV852000:QTV852007 RDR852000:RDR852007 RNN852000:RNN852007 RXJ852000:RXJ852007 SHF852000:SHF852007 SRB852000:SRB852007 TAX852000:TAX852007 TKT852000:TKT852007 TUP852000:TUP852007 UEL852000:UEL852007 UOH852000:UOH852007 UYD852000:UYD852007 VHZ852000:VHZ852007 VRV852000:VRV852007 WBR852000:WBR852007 WLN852000:WLN852007 WVJ852000:WVJ852007 B917536:B917543 IX917536:IX917543 ST917536:ST917543 ACP917536:ACP917543 AML917536:AML917543 AWH917536:AWH917543 BGD917536:BGD917543 BPZ917536:BPZ917543 BZV917536:BZV917543 CJR917536:CJR917543 CTN917536:CTN917543 DDJ917536:DDJ917543 DNF917536:DNF917543 DXB917536:DXB917543 EGX917536:EGX917543 EQT917536:EQT917543 FAP917536:FAP917543 FKL917536:FKL917543 FUH917536:FUH917543 GED917536:GED917543 GNZ917536:GNZ917543 GXV917536:GXV917543 HHR917536:HHR917543 HRN917536:HRN917543 IBJ917536:IBJ917543 ILF917536:ILF917543 IVB917536:IVB917543 JEX917536:JEX917543 JOT917536:JOT917543 JYP917536:JYP917543 KIL917536:KIL917543 KSH917536:KSH917543 LCD917536:LCD917543 LLZ917536:LLZ917543 LVV917536:LVV917543 MFR917536:MFR917543 MPN917536:MPN917543 MZJ917536:MZJ917543 NJF917536:NJF917543 NTB917536:NTB917543 OCX917536:OCX917543 OMT917536:OMT917543 OWP917536:OWP917543 PGL917536:PGL917543 PQH917536:PQH917543 QAD917536:QAD917543 QJZ917536:QJZ917543 QTV917536:QTV917543 RDR917536:RDR917543 RNN917536:RNN917543 RXJ917536:RXJ917543 SHF917536:SHF917543 SRB917536:SRB917543 TAX917536:TAX917543 TKT917536:TKT917543 TUP917536:TUP917543 UEL917536:UEL917543 UOH917536:UOH917543 UYD917536:UYD917543 VHZ917536:VHZ917543 VRV917536:VRV917543 WBR917536:WBR917543 WLN917536:WLN917543 WVJ917536:WVJ917543 B983072:B983079 IX983072:IX983079 ST983072:ST983079 ACP983072:ACP983079 AML983072:AML983079 AWH983072:AWH983079 BGD983072:BGD983079 BPZ983072:BPZ983079 BZV983072:BZV983079 CJR983072:CJR983079 CTN983072:CTN983079 DDJ983072:DDJ983079 DNF983072:DNF983079 DXB983072:DXB983079 EGX983072:EGX983079 EQT983072:EQT983079 FAP983072:FAP983079 FKL983072:FKL983079 FUH983072:FUH983079 GED983072:GED983079 GNZ983072:GNZ983079 GXV983072:GXV983079 HHR983072:HHR983079 HRN983072:HRN983079 IBJ983072:IBJ983079 ILF983072:ILF983079 IVB983072:IVB983079 JEX983072:JEX983079 JOT983072:JOT983079 JYP983072:JYP983079 KIL983072:KIL983079 KSH983072:KSH983079 LCD983072:LCD983079 LLZ983072:LLZ983079 LVV983072:LVV983079 MFR983072:MFR983079 MPN983072:MPN983079 MZJ983072:MZJ983079 NJF983072:NJF983079 NTB983072:NTB983079 OCX983072:OCX983079 OMT983072:OMT983079 OWP983072:OWP983079 PGL983072:PGL983079 PQH983072:PQH983079 QAD983072:QAD983079 QJZ983072:QJZ983079 QTV983072:QTV983079 RDR983072:RDR983079 RNN983072:RNN983079 RXJ983072:RXJ983079 SHF983072:SHF983079 SRB983072:SRB983079 TAX983072:TAX983079 TKT983072:TKT983079 TUP983072:TUP983079 UEL983072:UEL983079 UOH983072:UOH983079 UYD983072:UYD983079 VHZ983072:VHZ983079 VRV983072:VRV983079 WBR983072:WBR983079 WLN983072:WLN983079 B32" xr:uid="{00000000-0002-0000-1000-000001000000}">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000-000002000000}">
          <x14:formula1>
            <xm:f>Foglio1!$B$2:$B$10</xm:f>
          </x14:formula1>
          <xm:sqref>B33:B39</xm:sqref>
        </x14:dataValidation>
        <x14:dataValidation type="list" allowBlank="1" showInputMessage="1" showErrorMessage="1" xr:uid="{00000000-0002-0000-1000-000003000000}">
          <x14:formula1>
            <xm:f>Foglio1!$A$2:$A$10</xm:f>
          </x14:formula1>
          <xm:sqref>A33:A39</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K33"/>
  <sheetViews>
    <sheetView zoomScaleNormal="100" workbookViewId="0">
      <pane ySplit="13" topLeftCell="A14" activePane="bottomLeft" state="frozen"/>
      <selection pane="bottomLeft" activeCell="D16" sqref="D16:N16"/>
    </sheetView>
  </sheetViews>
  <sheetFormatPr defaultColWidth="8.85546875" defaultRowHeight="15.75" x14ac:dyDescent="0.25"/>
  <cols>
    <col min="1" max="1" width="1.28515625" style="44" customWidth="1"/>
    <col min="2" max="2" width="64.28515625" style="44" customWidth="1"/>
    <col min="3" max="3" width="78.7109375" style="44" customWidth="1"/>
    <col min="4" max="6" width="10.140625" style="62" customWidth="1"/>
    <col min="7" max="7" width="10.140625" style="63" customWidth="1"/>
    <col min="8" max="8" width="12.140625" style="44" customWidth="1"/>
    <col min="9" max="9" width="4.28515625" style="44" customWidth="1"/>
    <col min="10" max="10" width="10.140625" style="44" customWidth="1"/>
    <col min="11" max="11" width="4.42578125" style="44" customWidth="1"/>
    <col min="12" max="14" width="10.140625" style="44" customWidth="1"/>
    <col min="15" max="15" width="1.42578125" style="44" hidden="1" customWidth="1"/>
    <col min="16" max="16" width="18.85546875" style="44" customWidth="1"/>
    <col min="17" max="29" width="8" style="44" customWidth="1"/>
    <col min="30" max="33" width="9.28515625" style="44" customWidth="1"/>
    <col min="34" max="61" width="8.85546875" style="44"/>
    <col min="62" max="62" width="64" customWidth="1"/>
    <col min="63" max="63" width="97.85546875" customWidth="1"/>
    <col min="64" max="16384" width="8.85546875" style="44"/>
  </cols>
  <sheetData>
    <row r="1" spans="1:63" ht="8.25" customHeight="1" thickBot="1" x14ac:dyDescent="0.3">
      <c r="A1" s="42"/>
      <c r="B1" s="200"/>
      <c r="C1" s="201"/>
      <c r="D1" s="202"/>
      <c r="E1" s="202"/>
      <c r="F1" s="202"/>
      <c r="G1" s="203"/>
      <c r="H1" s="203"/>
      <c r="I1" s="203"/>
      <c r="J1" s="203"/>
      <c r="K1" s="203"/>
      <c r="L1" s="203"/>
      <c r="M1" s="203"/>
      <c r="N1" s="204"/>
      <c r="O1" s="43"/>
      <c r="BJ1" s="45" t="s">
        <v>186</v>
      </c>
      <c r="BK1" s="46" t="s">
        <v>187</v>
      </c>
    </row>
    <row r="2" spans="1:63" ht="25.5" customHeight="1" x14ac:dyDescent="0.25">
      <c r="A2" s="42"/>
      <c r="B2" s="205" t="s">
        <v>188</v>
      </c>
      <c r="C2" s="534" t="str">
        <f>'Elenco P.I.'!B2</f>
        <v>Comune di Golfo Aranci</v>
      </c>
      <c r="D2" s="534"/>
      <c r="E2" s="534"/>
      <c r="F2" s="534"/>
      <c r="G2" s="534"/>
      <c r="H2" s="534"/>
      <c r="I2" s="534"/>
      <c r="J2" s="534"/>
      <c r="K2" s="42"/>
      <c r="L2" s="47" t="s">
        <v>189</v>
      </c>
      <c r="M2" s="199">
        <v>2020</v>
      </c>
      <c r="N2" s="206"/>
      <c r="O2" s="48"/>
      <c r="BJ2" s="49" t="s">
        <v>190</v>
      </c>
      <c r="BK2" s="50" t="s">
        <v>191</v>
      </c>
    </row>
    <row r="3" spans="1:63" ht="25.5" customHeight="1" x14ac:dyDescent="0.25">
      <c r="A3" s="42"/>
      <c r="B3" s="205" t="s">
        <v>192</v>
      </c>
      <c r="C3" s="534" t="str">
        <f>'Elenco P.I.'!B7</f>
        <v xml:space="preserve">Area:  </v>
      </c>
      <c r="D3" s="534"/>
      <c r="E3" s="534"/>
      <c r="F3" s="534"/>
      <c r="G3" s="534"/>
      <c r="H3" s="534"/>
      <c r="I3" s="534"/>
      <c r="J3" s="534"/>
      <c r="K3" s="42"/>
      <c r="L3" s="42"/>
      <c r="M3" s="42"/>
      <c r="N3" s="206"/>
      <c r="O3" s="48"/>
      <c r="BJ3" s="51" t="s">
        <v>193</v>
      </c>
      <c r="BK3" s="52" t="s">
        <v>194</v>
      </c>
    </row>
    <row r="4" spans="1:63" ht="25.5" customHeight="1" x14ac:dyDescent="0.25">
      <c r="A4" s="42"/>
      <c r="B4" s="205" t="s">
        <v>195</v>
      </c>
      <c r="C4" s="534"/>
      <c r="D4" s="534"/>
      <c r="E4" s="534"/>
      <c r="F4" s="534"/>
      <c r="G4" s="534"/>
      <c r="H4" s="534"/>
      <c r="I4" s="534"/>
      <c r="J4" s="534"/>
      <c r="K4" s="42"/>
      <c r="L4" s="42"/>
      <c r="M4" s="42"/>
      <c r="N4" s="206"/>
      <c r="O4" s="48"/>
      <c r="BJ4" s="51" t="s">
        <v>196</v>
      </c>
      <c r="BK4" s="52" t="s">
        <v>197</v>
      </c>
    </row>
    <row r="5" spans="1:63" ht="12.75" customHeight="1" x14ac:dyDescent="0.25">
      <c r="A5" s="42"/>
      <c r="B5" s="207"/>
      <c r="C5" s="53"/>
      <c r="D5" s="54"/>
      <c r="E5" s="53"/>
      <c r="F5" s="54"/>
      <c r="G5" s="42"/>
      <c r="H5" s="42"/>
      <c r="I5" s="42"/>
      <c r="J5" s="42"/>
      <c r="K5" s="42"/>
      <c r="L5" s="42"/>
      <c r="M5" s="42"/>
      <c r="N5" s="206"/>
      <c r="O5" s="48"/>
      <c r="BJ5" s="51" t="s">
        <v>198</v>
      </c>
      <c r="BK5" s="52" t="s">
        <v>199</v>
      </c>
    </row>
    <row r="6" spans="1:63" ht="5.25" customHeight="1" x14ac:dyDescent="0.25">
      <c r="A6" s="42"/>
      <c r="B6" s="535" t="s">
        <v>200</v>
      </c>
      <c r="C6" s="535"/>
      <c r="D6" s="535"/>
      <c r="E6" s="535"/>
      <c r="F6" s="535"/>
      <c r="G6" s="535"/>
      <c r="H6" s="535"/>
      <c r="I6" s="535"/>
      <c r="J6" s="535"/>
      <c r="K6" s="535"/>
      <c r="L6" s="535"/>
      <c r="M6" s="535"/>
      <c r="N6" s="535"/>
      <c r="O6" s="48"/>
      <c r="BJ6" s="51" t="s">
        <v>201</v>
      </c>
      <c r="BK6" s="52" t="s">
        <v>202</v>
      </c>
    </row>
    <row r="7" spans="1:63" ht="5.25" customHeight="1" x14ac:dyDescent="0.25">
      <c r="A7" s="42"/>
      <c r="B7" s="535"/>
      <c r="C7" s="535"/>
      <c r="D7" s="535"/>
      <c r="E7" s="535"/>
      <c r="F7" s="535"/>
      <c r="G7" s="535"/>
      <c r="H7" s="535"/>
      <c r="I7" s="535"/>
      <c r="J7" s="535"/>
      <c r="K7" s="535"/>
      <c r="L7" s="535"/>
      <c r="M7" s="535"/>
      <c r="N7" s="535"/>
      <c r="O7" s="48"/>
      <c r="BJ7" s="51" t="s">
        <v>203</v>
      </c>
      <c r="BK7" s="52" t="s">
        <v>204</v>
      </c>
    </row>
    <row r="8" spans="1:63" ht="5.25" customHeight="1" x14ac:dyDescent="0.25">
      <c r="A8" s="42"/>
      <c r="B8" s="535"/>
      <c r="C8" s="535"/>
      <c r="D8" s="535"/>
      <c r="E8" s="535"/>
      <c r="F8" s="535"/>
      <c r="G8" s="535"/>
      <c r="H8" s="535"/>
      <c r="I8" s="535"/>
      <c r="J8" s="535"/>
      <c r="K8" s="535"/>
      <c r="L8" s="535"/>
      <c r="M8" s="535"/>
      <c r="N8" s="535"/>
      <c r="O8" s="48"/>
      <c r="BJ8" s="51" t="s">
        <v>205</v>
      </c>
      <c r="BK8" s="52" t="s">
        <v>206</v>
      </c>
    </row>
    <row r="9" spans="1:63" ht="5.25" customHeight="1" x14ac:dyDescent="0.25">
      <c r="A9" s="42"/>
      <c r="B9" s="535"/>
      <c r="C9" s="535"/>
      <c r="D9" s="536"/>
      <c r="E9" s="536"/>
      <c r="F9" s="536"/>
      <c r="G9" s="536"/>
      <c r="H9" s="536"/>
      <c r="I9" s="536"/>
      <c r="J9" s="536"/>
      <c r="K9" s="536"/>
      <c r="L9" s="536"/>
      <c r="M9" s="536"/>
      <c r="N9" s="536"/>
      <c r="O9" s="48"/>
      <c r="BJ9" s="51" t="s">
        <v>207</v>
      </c>
      <c r="BK9" s="52" t="s">
        <v>208</v>
      </c>
    </row>
    <row r="10" spans="1:63" ht="9.75" customHeight="1" x14ac:dyDescent="0.25">
      <c r="A10" s="42"/>
      <c r="B10" s="535" t="s">
        <v>209</v>
      </c>
      <c r="C10" s="535"/>
      <c r="D10" s="538" t="s">
        <v>210</v>
      </c>
      <c r="E10" s="539"/>
      <c r="F10" s="539"/>
      <c r="G10" s="191"/>
      <c r="H10" s="191"/>
      <c r="I10" s="193"/>
      <c r="J10" s="537" t="s">
        <v>211</v>
      </c>
      <c r="K10" s="198"/>
      <c r="L10" s="193"/>
      <c r="M10" s="193"/>
      <c r="N10" s="194"/>
      <c r="O10" s="48"/>
      <c r="BJ10" s="51"/>
      <c r="BK10" s="52"/>
    </row>
    <row r="11" spans="1:63" ht="18" customHeight="1" x14ac:dyDescent="0.25">
      <c r="A11" s="42"/>
      <c r="B11" s="535"/>
      <c r="C11" s="535"/>
      <c r="D11" s="540"/>
      <c r="E11" s="541"/>
      <c r="F11" s="541"/>
      <c r="G11" s="188"/>
      <c r="H11" s="190"/>
      <c r="I11" s="189"/>
      <c r="J11" s="537"/>
      <c r="K11" s="190"/>
      <c r="L11" s="208"/>
      <c r="M11" s="189"/>
      <c r="N11" s="195"/>
      <c r="O11" s="48"/>
      <c r="BJ11" s="51"/>
      <c r="BK11" s="52"/>
    </row>
    <row r="12" spans="1:63" ht="18" customHeight="1" x14ac:dyDescent="0.25">
      <c r="A12" s="42"/>
      <c r="B12" s="388" t="s">
        <v>212</v>
      </c>
      <c r="C12" s="388" t="s">
        <v>213</v>
      </c>
      <c r="D12" s="542"/>
      <c r="E12" s="543"/>
      <c r="F12" s="543"/>
      <c r="G12" s="192"/>
      <c r="H12" s="192"/>
      <c r="I12" s="196"/>
      <c r="J12" s="537"/>
      <c r="K12" s="192"/>
      <c r="L12" s="196"/>
      <c r="M12" s="196"/>
      <c r="N12" s="197"/>
      <c r="O12" s="55"/>
      <c r="BJ12" s="51"/>
      <c r="BK12" s="52"/>
    </row>
    <row r="13" spans="1:63" ht="21.75" customHeight="1" x14ac:dyDescent="0.25">
      <c r="A13" s="42"/>
      <c r="B13" s="388"/>
      <c r="C13" s="388"/>
      <c r="D13" s="544" t="s">
        <v>214</v>
      </c>
      <c r="E13" s="544"/>
      <c r="F13" s="544"/>
      <c r="G13" s="544"/>
      <c r="H13" s="544"/>
      <c r="I13" s="544"/>
      <c r="J13" s="544"/>
      <c r="K13" s="544"/>
      <c r="L13" s="544"/>
      <c r="M13" s="544"/>
      <c r="N13" s="544"/>
      <c r="O13" s="56"/>
      <c r="BJ13" s="51" t="s">
        <v>215</v>
      </c>
      <c r="BK13" s="52" t="s">
        <v>216</v>
      </c>
    </row>
    <row r="14" spans="1:63" ht="46.5" customHeight="1" x14ac:dyDescent="0.25">
      <c r="A14" s="42"/>
      <c r="B14" s="209" t="str">
        <f>'Resp. 1'!B16</f>
        <v xml:space="preserve">Prevenzione della Corruzione e della Trasparenza –  Revisione struttura del PTPCT. </v>
      </c>
      <c r="C14" s="209">
        <f>'Resp. 1'!D16</f>
        <v>0</v>
      </c>
      <c r="D14" s="533"/>
      <c r="E14" s="533"/>
      <c r="F14" s="533"/>
      <c r="G14" s="533"/>
      <c r="H14" s="533"/>
      <c r="I14" s="533"/>
      <c r="J14" s="533"/>
      <c r="K14" s="533"/>
      <c r="L14" s="533"/>
      <c r="M14" s="533"/>
      <c r="N14" s="533"/>
      <c r="O14" s="48"/>
      <c r="P14" s="58"/>
      <c r="Q14" s="59"/>
      <c r="R14" s="59"/>
      <c r="S14" s="58"/>
      <c r="T14" s="58"/>
      <c r="U14" s="58"/>
      <c r="V14" s="58"/>
      <c r="W14" s="58"/>
      <c r="X14" s="58"/>
      <c r="Y14" s="58"/>
      <c r="Z14" s="58"/>
      <c r="AA14" s="58"/>
      <c r="AB14" s="58"/>
      <c r="AC14" s="58"/>
      <c r="AD14" s="58"/>
      <c r="AE14" s="58"/>
      <c r="AF14" s="58"/>
      <c r="AG14" s="58"/>
      <c r="AH14" s="58"/>
      <c r="AI14" s="58"/>
      <c r="AJ14" s="58"/>
      <c r="AK14" s="58"/>
      <c r="AL14" s="58"/>
      <c r="AM14" s="58"/>
      <c r="AN14" s="58"/>
      <c r="AO14" s="60"/>
      <c r="BJ14" s="51" t="s">
        <v>217</v>
      </c>
      <c r="BK14" s="52" t="s">
        <v>218</v>
      </c>
    </row>
    <row r="15" spans="1:63" ht="69.75" customHeight="1" x14ac:dyDescent="0.25">
      <c r="A15" s="42"/>
      <c r="B15" s="209" t="e">
        <f>'Resp. 1'!#REF!</f>
        <v>#REF!</v>
      </c>
      <c r="C15" s="209" t="e">
        <f>'Resp. 1'!#REF!</f>
        <v>#REF!</v>
      </c>
      <c r="D15" s="533"/>
      <c r="E15" s="533"/>
      <c r="F15" s="533"/>
      <c r="G15" s="533"/>
      <c r="H15" s="533"/>
      <c r="I15" s="533"/>
      <c r="J15" s="533"/>
      <c r="K15" s="533"/>
      <c r="L15" s="533"/>
      <c r="M15" s="533"/>
      <c r="N15" s="533"/>
      <c r="O15" s="48"/>
      <c r="P15" s="58"/>
      <c r="Q15" s="59"/>
      <c r="R15" s="59"/>
      <c r="S15" s="58"/>
      <c r="T15" s="58"/>
      <c r="U15" s="58"/>
      <c r="V15" s="58"/>
      <c r="W15" s="58"/>
      <c r="X15" s="58"/>
      <c r="Y15" s="58"/>
      <c r="Z15" s="58"/>
      <c r="AA15" s="58"/>
      <c r="AB15" s="58"/>
      <c r="AC15" s="58"/>
      <c r="AD15" s="58"/>
      <c r="AE15" s="58"/>
      <c r="AF15" s="58"/>
      <c r="AG15" s="58"/>
      <c r="AH15" s="58"/>
      <c r="AI15" s="58"/>
      <c r="AJ15" s="58"/>
      <c r="AK15" s="58"/>
      <c r="AL15" s="58"/>
      <c r="AM15" s="58"/>
      <c r="AN15" s="58"/>
      <c r="AO15" s="60"/>
      <c r="BJ15" s="51" t="s">
        <v>217</v>
      </c>
      <c r="BK15" s="52" t="s">
        <v>218</v>
      </c>
    </row>
    <row r="16" spans="1:63" ht="66" customHeight="1" x14ac:dyDescent="0.25">
      <c r="B16" s="209" t="e">
        <f>'Resp. 1'!#REF!</f>
        <v>#REF!</v>
      </c>
      <c r="C16" s="209" t="e">
        <f>'Resp. 1'!#REF!</f>
        <v>#REF!</v>
      </c>
      <c r="D16" s="533"/>
      <c r="E16" s="533"/>
      <c r="F16" s="533"/>
      <c r="G16" s="533"/>
      <c r="H16" s="533"/>
      <c r="I16" s="533"/>
      <c r="J16" s="533"/>
      <c r="K16" s="533"/>
      <c r="L16" s="533"/>
      <c r="M16" s="533"/>
      <c r="N16" s="533"/>
    </row>
    <row r="17" spans="2:14" ht="39.75" customHeight="1" x14ac:dyDescent="0.25">
      <c r="B17" s="209" t="e">
        <f>'Resp. 1'!#REF!</f>
        <v>#REF!</v>
      </c>
      <c r="C17" s="209" t="e">
        <f>'Resp. 1'!#REF!</f>
        <v>#REF!</v>
      </c>
      <c r="D17" s="533"/>
      <c r="E17" s="533"/>
      <c r="F17" s="533"/>
      <c r="G17" s="533"/>
      <c r="H17" s="533"/>
      <c r="I17" s="533"/>
      <c r="J17" s="533"/>
      <c r="K17" s="533"/>
      <c r="L17" s="533"/>
      <c r="M17" s="533"/>
      <c r="N17" s="533"/>
    </row>
    <row r="18" spans="2:14" ht="45" customHeight="1" x14ac:dyDescent="0.25">
      <c r="B18" s="209"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C18" s="209" t="e">
        <f>'Resp. 1'!#REF!</f>
        <v>#REF!</v>
      </c>
      <c r="D18" s="533"/>
      <c r="E18" s="533"/>
      <c r="F18" s="533"/>
      <c r="G18" s="533"/>
      <c r="H18" s="533"/>
      <c r="I18" s="533"/>
      <c r="J18" s="533"/>
      <c r="K18" s="533"/>
      <c r="L18" s="533"/>
      <c r="M18" s="533"/>
      <c r="N18" s="533"/>
    </row>
    <row r="19" spans="2:14" ht="71.25" customHeight="1" x14ac:dyDescent="0.25">
      <c r="B19" s="209"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C19" s="209" t="str">
        <f>'Resp. 1'!C17</f>
        <v>Vedi scheda di programmazione</v>
      </c>
      <c r="D19" s="533"/>
      <c r="E19" s="533"/>
      <c r="F19" s="533"/>
      <c r="G19" s="533"/>
      <c r="H19" s="533"/>
      <c r="I19" s="533"/>
      <c r="J19" s="533"/>
      <c r="K19" s="533"/>
      <c r="L19" s="533"/>
      <c r="M19" s="533"/>
      <c r="N19" s="533"/>
    </row>
    <row r="20" spans="2:14" ht="51" customHeight="1" x14ac:dyDescent="0.25">
      <c r="B20" s="209" t="e">
        <f>'Resp. 1'!#REF!</f>
        <v>#REF!</v>
      </c>
      <c r="C20" s="209" t="e">
        <f>'Resp. 1'!#REF!</f>
        <v>#REF!</v>
      </c>
      <c r="D20" s="533"/>
      <c r="E20" s="533"/>
      <c r="F20" s="533"/>
      <c r="G20" s="533"/>
      <c r="H20" s="533"/>
      <c r="I20" s="533"/>
      <c r="J20" s="533"/>
      <c r="K20" s="533"/>
      <c r="L20" s="533"/>
      <c r="M20" s="533"/>
      <c r="N20" s="533"/>
    </row>
    <row r="21" spans="2:14" ht="82.5" customHeight="1" x14ac:dyDescent="0.25">
      <c r="B21" s="209" t="str">
        <f>'Resp. 1'!B32</f>
        <v>monitoraggio contributi DPCM del 24.09.2020 liquidati per annualità 2020 e liquidazione annualità 2021</v>
      </c>
      <c r="C21" s="210" t="str">
        <f>'Resp. 1'!C32</f>
        <v>L'obiettivo è diretto a sostenere economicamente, mediante un contributo, le imprese del territorio con risorse a valere sul DPCM del 24.09.2020. In particolare l'Ente intende eseguire il monitoraggio delle risorse liquidate per l'annualità 2020, mentre in relazione all'annualità 2021 sarà curata l'istruttoria delle nuove domande e liquidati i contributi agli aventi diritto.</v>
      </c>
      <c r="D21" s="533"/>
      <c r="E21" s="533"/>
      <c r="F21" s="533"/>
      <c r="G21" s="533"/>
      <c r="H21" s="533"/>
      <c r="I21" s="533"/>
      <c r="J21" s="533"/>
      <c r="K21" s="533"/>
      <c r="L21" s="533"/>
      <c r="M21" s="533"/>
      <c r="N21" s="533"/>
    </row>
    <row r="22" spans="2:14" ht="45.75" customHeight="1" x14ac:dyDescent="0.25">
      <c r="B22" s="209" t="e">
        <f>'Resp. 1'!#REF!</f>
        <v>#REF!</v>
      </c>
      <c r="C22" s="210" t="e">
        <f>'Resp. 1'!#REF!</f>
        <v>#REF!</v>
      </c>
      <c r="D22" s="533"/>
      <c r="E22" s="533"/>
      <c r="F22" s="533"/>
      <c r="G22" s="533"/>
      <c r="H22" s="533"/>
      <c r="I22" s="533"/>
      <c r="J22" s="533"/>
      <c r="K22" s="533"/>
      <c r="L22" s="533"/>
      <c r="M22" s="533"/>
      <c r="N22" s="533"/>
    </row>
    <row r="23" spans="2:14" ht="35.25" customHeight="1" x14ac:dyDescent="0.25">
      <c r="B23" s="209" t="str">
        <f>'Resp. 1'!B33</f>
        <v>istruttoria domande risarcimento patrimonio edilizio a seguito eventi alluvionali del novembre 2021</v>
      </c>
      <c r="C23" s="210" t="str">
        <f>'Resp. 1'!C33</f>
        <v>A seguito degli eventi alluvionali del novembre 2021, l'Ente intende raccogliere le domande risarcitorie dei privati (sia attività commerciali che patrimonio abitativo) al fine di quantificare i danni lamentati, sia a beni mobili che immobili, e trasmettere le medesime alla Regione sardegna al fine di ottenere risorse utili al ristoro in favore dei privati.</v>
      </c>
      <c r="D23" s="533"/>
      <c r="E23" s="533"/>
      <c r="F23" s="533"/>
      <c r="G23" s="533"/>
      <c r="H23" s="533"/>
      <c r="I23" s="533"/>
      <c r="J23" s="533"/>
      <c r="K23" s="533"/>
      <c r="L23" s="533"/>
      <c r="M23" s="533"/>
      <c r="N23" s="533"/>
    </row>
    <row r="24" spans="2:14" ht="35.25" customHeight="1" x14ac:dyDescent="0.25">
      <c r="B24" s="209" t="str">
        <f>'Resp. 1'!B34</f>
        <v>Conferimento incarico trasformazione diritto superficie in diritto proprietà</v>
      </c>
      <c r="C24" s="210" t="str">
        <f>'Resp. 1'!C34</f>
        <v>L'Ente intende adeguare il valore degli oneri di urbanizzazione al variare dell'indice ISTAT. Per far ciò dovrà essere predisposta una proposta di aggiornamento da approvare con deliberazione consiliare.</v>
      </c>
      <c r="D24" s="533"/>
      <c r="E24" s="533"/>
      <c r="F24" s="533"/>
      <c r="G24" s="533"/>
      <c r="H24" s="533"/>
      <c r="I24" s="533"/>
      <c r="J24" s="533"/>
      <c r="K24" s="533"/>
      <c r="L24" s="533"/>
      <c r="M24" s="533"/>
      <c r="N24" s="533"/>
    </row>
    <row r="25" spans="2:14" ht="35.25" customHeight="1" x14ac:dyDescent="0.25">
      <c r="B25" s="209" t="str">
        <f>'Resp. 1'!B35</f>
        <v>implementazione servizi con ufficio UTP</v>
      </c>
      <c r="C25" s="210" t="str">
        <f>'Resp. 1'!C35</f>
        <v>Il Comune intende richiedere alla Regioen Sardegna la gestione diretta dell'Ufficio Tutela del Paesaggio in modo da offrire agli utenti un servizio più vicino al cittadino</v>
      </c>
      <c r="D25" s="533"/>
      <c r="E25" s="533"/>
      <c r="F25" s="533"/>
      <c r="G25" s="533"/>
      <c r="H25" s="533"/>
      <c r="I25" s="533"/>
      <c r="J25" s="533"/>
      <c r="K25" s="533"/>
      <c r="L25" s="533"/>
      <c r="M25" s="533"/>
      <c r="N25" s="533"/>
    </row>
    <row r="26" spans="2:14" ht="35.25" customHeight="1" x14ac:dyDescent="0.25">
      <c r="B26" s="209" t="str">
        <f>'Resp. 1'!B36</f>
        <v>Approvazione nuovo regolamento commercio mercato lunedì</v>
      </c>
      <c r="C26" s="210" t="str">
        <f>'Resp. 1'!C36</f>
        <v>Organizzazione nuovo mercato del lunedì</v>
      </c>
      <c r="D26" s="533"/>
      <c r="E26" s="533"/>
      <c r="F26" s="533"/>
      <c r="G26" s="533"/>
      <c r="H26" s="533"/>
      <c r="I26" s="533"/>
      <c r="J26" s="533"/>
      <c r="K26" s="533"/>
      <c r="L26" s="533"/>
      <c r="M26" s="533"/>
      <c r="N26" s="533"/>
    </row>
    <row r="27" spans="2:14" ht="35.25" customHeight="1" x14ac:dyDescent="0.25">
      <c r="B27" s="209" t="str">
        <f>'Resp. 1'!B37</f>
        <v>Ridistrubuzione servizi con nomina nuovo responsabile SUAPE</v>
      </c>
      <c r="C27" s="210" t="str">
        <f>'Resp. 1'!C37</f>
        <v>Nell'ambito di una nuova distribuzione dei servizi, l'Ente intende individuare e formare un nuovo responsabile del SUAPE</v>
      </c>
      <c r="D27" s="533"/>
      <c r="E27" s="533"/>
      <c r="F27" s="533"/>
      <c r="G27" s="533"/>
      <c r="H27" s="533"/>
      <c r="I27" s="533"/>
      <c r="J27" s="533"/>
      <c r="K27" s="533"/>
      <c r="L27" s="533"/>
      <c r="M27" s="533"/>
      <c r="N27" s="533"/>
    </row>
    <row r="28" spans="2:14" ht="35.25" customHeight="1" x14ac:dyDescent="0.25">
      <c r="B28" s="209" t="str">
        <f>'Resp. 1'!B38</f>
        <v>Approvazione variante lottizzazione area PEEP</v>
      </c>
      <c r="C28" s="210" t="str">
        <f>'Resp. 1'!C38</f>
        <v>Nell'ambito di una lottizzazione per l'assegnazione di lotti in area PEEP l'Ente, a seguito di problematiche connesse al rischio idraulico, intende adottare una variante alla lottizzazione iniziale al fine di realizzare il miglior intervento in sicurezza</v>
      </c>
      <c r="D28" s="533"/>
      <c r="E28" s="533"/>
      <c r="F28" s="533"/>
      <c r="G28" s="533"/>
      <c r="H28" s="533"/>
      <c r="I28" s="533"/>
      <c r="J28" s="533"/>
      <c r="K28" s="533"/>
      <c r="L28" s="533"/>
      <c r="M28" s="533"/>
      <c r="N28" s="533"/>
    </row>
    <row r="29" spans="2:14" ht="35.25" customHeight="1" x14ac:dyDescent="0.25">
      <c r="B29" s="209">
        <f>'Resp. 1'!B39</f>
        <v>0</v>
      </c>
      <c r="C29" s="210">
        <f>'Resp. 1'!C39</f>
        <v>0</v>
      </c>
      <c r="D29" s="533"/>
      <c r="E29" s="533"/>
      <c r="F29" s="533"/>
      <c r="G29" s="533"/>
      <c r="H29" s="533"/>
      <c r="I29" s="533"/>
      <c r="J29" s="533"/>
      <c r="K29" s="533"/>
      <c r="L29" s="533"/>
      <c r="M29" s="533"/>
      <c r="N29" s="533"/>
    </row>
    <row r="30" spans="2:14" ht="35.25" customHeight="1" x14ac:dyDescent="0.25">
      <c r="B30" s="209">
        <f>'Resp. 1'!B40</f>
        <v>0</v>
      </c>
      <c r="C30" s="210">
        <f>'Resp. 1'!C40</f>
        <v>0</v>
      </c>
      <c r="D30" s="533"/>
      <c r="E30" s="533"/>
      <c r="F30" s="533"/>
      <c r="G30" s="533"/>
      <c r="H30" s="533"/>
      <c r="I30" s="533"/>
      <c r="J30" s="533"/>
      <c r="K30" s="533"/>
      <c r="L30" s="533"/>
      <c r="M30" s="533"/>
      <c r="N30" s="533"/>
    </row>
    <row r="31" spans="2:14" ht="17.25" hidden="1" thickTop="1" thickBot="1" x14ac:dyDescent="0.3">
      <c r="B31" s="186"/>
      <c r="C31" s="187"/>
      <c r="D31" s="548"/>
      <c r="E31" s="549"/>
      <c r="F31" s="549"/>
      <c r="G31" s="549"/>
      <c r="H31" s="549"/>
      <c r="I31" s="549"/>
      <c r="J31" s="549"/>
      <c r="K31" s="549"/>
      <c r="L31" s="549"/>
      <c r="M31" s="549"/>
      <c r="N31" s="550"/>
    </row>
    <row r="32" spans="2:14" ht="17.25" hidden="1" thickTop="1" thickBot="1" x14ac:dyDescent="0.3">
      <c r="B32" s="57"/>
      <c r="C32" s="61"/>
      <c r="D32" s="545"/>
      <c r="E32" s="546"/>
      <c r="F32" s="546"/>
      <c r="G32" s="546"/>
      <c r="H32" s="546"/>
      <c r="I32" s="546"/>
      <c r="J32" s="546"/>
      <c r="K32" s="546"/>
      <c r="L32" s="546"/>
      <c r="M32" s="546"/>
      <c r="N32" s="547"/>
    </row>
    <row r="33" spans="2:14" ht="17.25" hidden="1" thickTop="1" thickBot="1" x14ac:dyDescent="0.3">
      <c r="B33" s="57"/>
      <c r="C33" s="61"/>
      <c r="D33" s="545"/>
      <c r="E33" s="546"/>
      <c r="F33" s="546"/>
      <c r="G33" s="546"/>
      <c r="H33" s="546"/>
      <c r="I33" s="546"/>
      <c r="J33" s="546"/>
      <c r="K33" s="546"/>
      <c r="L33" s="546"/>
      <c r="M33" s="546"/>
      <c r="N33" s="547"/>
    </row>
  </sheetData>
  <mergeCells count="30">
    <mergeCell ref="D33:N33"/>
    <mergeCell ref="D25:N25"/>
    <mergeCell ref="D26:N26"/>
    <mergeCell ref="D27:N27"/>
    <mergeCell ref="D28:N28"/>
    <mergeCell ref="D29:N29"/>
    <mergeCell ref="D30:N30"/>
    <mergeCell ref="D31:N31"/>
    <mergeCell ref="D32:N32"/>
    <mergeCell ref="D24:N24"/>
    <mergeCell ref="D13:N13"/>
    <mergeCell ref="D14:N14"/>
    <mergeCell ref="D15:N15"/>
    <mergeCell ref="D16:N16"/>
    <mergeCell ref="D17:N17"/>
    <mergeCell ref="D18:N18"/>
    <mergeCell ref="D19:N19"/>
    <mergeCell ref="D20:N20"/>
    <mergeCell ref="D21:N21"/>
    <mergeCell ref="B12:B13"/>
    <mergeCell ref="C12:C13"/>
    <mergeCell ref="D22:N22"/>
    <mergeCell ref="D23:N23"/>
    <mergeCell ref="C2:J2"/>
    <mergeCell ref="C3:J3"/>
    <mergeCell ref="C4:J4"/>
    <mergeCell ref="B6:N9"/>
    <mergeCell ref="B10:C11"/>
    <mergeCell ref="J10:J12"/>
    <mergeCell ref="D10:F12"/>
  </mergeCells>
  <phoneticPr fontId="0" type="noConversion"/>
  <pageMargins left="0.7" right="0.7" top="0.75" bottom="0.75" header="0.3" footer="0.3"/>
  <pageSetup paperSize="9" scale="65"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2"/>
  <sheetViews>
    <sheetView workbookViewId="0">
      <selection activeCell="T23" sqref="T23"/>
    </sheetView>
  </sheetViews>
  <sheetFormatPr defaultRowHeight="15" x14ac:dyDescent="0.25"/>
  <sheetData>
    <row r="1" spans="1:11" x14ac:dyDescent="0.25">
      <c r="A1" t="str">
        <f>'Dip. '!B4</f>
        <v>Nunzio Liberti</v>
      </c>
      <c r="B1">
        <f>'Dip. 2'!B5</f>
        <v>0</v>
      </c>
      <c r="C1">
        <f>Dip.3!B5</f>
        <v>0</v>
      </c>
      <c r="D1">
        <f>'Dip. 4'!B5</f>
        <v>0</v>
      </c>
      <c r="E1">
        <f>'Dip. 5'!B5</f>
        <v>0</v>
      </c>
      <c r="F1">
        <f>'Dip. 6'!B5</f>
        <v>0</v>
      </c>
      <c r="G1">
        <f>'Dip. 7'!B5</f>
        <v>0</v>
      </c>
      <c r="H1">
        <f>'Dip. 8'!B5</f>
        <v>0</v>
      </c>
      <c r="I1">
        <f>'Dip. 9'!B5</f>
        <v>0</v>
      </c>
      <c r="J1">
        <f>Dip.10!B5</f>
        <v>0</v>
      </c>
    </row>
    <row r="2" spans="1:11" x14ac:dyDescent="0.25">
      <c r="A2" s="211" t="str">
        <f>'Dip. '!I43</f>
        <v/>
      </c>
      <c r="B2" s="211" t="str">
        <f>'Dip. 2'!I44</f>
        <v/>
      </c>
      <c r="C2" s="211" t="str">
        <f>Dip.3!I44</f>
        <v/>
      </c>
      <c r="D2" s="211" t="str">
        <f>'Dip. 4'!I44</f>
        <v/>
      </c>
      <c r="E2" s="211" t="str">
        <f>'Dip. 5'!$I44</f>
        <v/>
      </c>
      <c r="F2" s="211" t="str">
        <f>'Dip. 6'!$I44</f>
        <v/>
      </c>
      <c r="G2" s="211" t="str">
        <f>'Dip. 7'!$I44</f>
        <v/>
      </c>
      <c r="H2" s="211">
        <f>'Dip. 8'!$I60</f>
        <v>0</v>
      </c>
      <c r="I2" s="211">
        <f>'Dip. 9'!$H44</f>
        <v>0</v>
      </c>
      <c r="J2" s="211">
        <f>Dip.10!H44</f>
        <v>0</v>
      </c>
      <c r="K2" s="211"/>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X274"/>
  <sheetViews>
    <sheetView topLeftCell="A4" zoomScale="80" zoomScaleNormal="80" zoomScaleSheetLayoutView="80" workbookViewId="0">
      <pane ySplit="7" topLeftCell="A11" activePane="bottomLeft" state="frozen"/>
      <selection activeCell="A4" sqref="A4"/>
      <selection pane="bottomLeft" activeCell="B14" sqref="B14"/>
    </sheetView>
  </sheetViews>
  <sheetFormatPr defaultRowHeight="15.75" x14ac:dyDescent="0.25"/>
  <cols>
    <col min="1" max="1" width="1.28515625" style="44" customWidth="1"/>
    <col min="2" max="2" width="35.42578125" style="44" customWidth="1"/>
    <col min="3" max="3" width="42.42578125" style="44" customWidth="1"/>
    <col min="4" max="4" width="28" style="44" hidden="1" customWidth="1"/>
    <col min="5" max="5" width="54.28515625" style="44" customWidth="1"/>
    <col min="6" max="19" width="6.28515625" style="323" customWidth="1"/>
    <col min="20" max="20" width="9.140625" style="287" customWidth="1"/>
    <col min="21" max="48" width="9.140625" style="44"/>
    <col min="49" max="49" width="64" style="156" customWidth="1"/>
    <col min="50" max="50" width="97.85546875" style="156" customWidth="1"/>
    <col min="51" max="244" width="9.140625" style="44"/>
    <col min="245" max="245" width="1.28515625" style="44" customWidth="1"/>
    <col min="246" max="246" width="44.85546875" style="44" customWidth="1"/>
    <col min="247" max="247" width="47.28515625" style="44" customWidth="1"/>
    <col min="248" max="248" width="8.140625" style="44" customWidth="1"/>
    <col min="249" max="249" width="8.28515625" style="44" customWidth="1"/>
    <col min="250" max="250" width="5.42578125" style="44" customWidth="1"/>
    <col min="251" max="251" width="8.5703125" style="44" customWidth="1"/>
    <col min="252" max="252" width="13.7109375" style="44" customWidth="1"/>
    <col min="253" max="253" width="15.7109375" style="44" customWidth="1"/>
    <col min="254" max="254" width="14.7109375" style="44" customWidth="1"/>
    <col min="255" max="255" width="15" style="44" customWidth="1"/>
    <col min="256" max="257" width="14.28515625" style="44" customWidth="1"/>
    <col min="258" max="258" width="0" style="44" hidden="1" customWidth="1"/>
    <col min="259" max="259" width="18.85546875" style="44" customWidth="1"/>
    <col min="260" max="272" width="8" style="44" customWidth="1"/>
    <col min="273" max="276" width="9.28515625" style="44" customWidth="1"/>
    <col min="277" max="304" width="9.140625" style="44"/>
    <col min="305" max="305" width="64" style="44" customWidth="1"/>
    <col min="306" max="306" width="97.85546875" style="44" customWidth="1"/>
    <col min="307" max="500" width="9.140625" style="44"/>
    <col min="501" max="501" width="1.28515625" style="44" customWidth="1"/>
    <col min="502" max="502" width="44.85546875" style="44" customWidth="1"/>
    <col min="503" max="503" width="47.28515625" style="44" customWidth="1"/>
    <col min="504" max="504" width="8.140625" style="44" customWidth="1"/>
    <col min="505" max="505" width="8.28515625" style="44" customWidth="1"/>
    <col min="506" max="506" width="5.42578125" style="44" customWidth="1"/>
    <col min="507" max="507" width="8.5703125" style="44" customWidth="1"/>
    <col min="508" max="508" width="13.7109375" style="44" customWidth="1"/>
    <col min="509" max="509" width="15.7109375" style="44" customWidth="1"/>
    <col min="510" max="510" width="14.7109375" style="44" customWidth="1"/>
    <col min="511" max="511" width="15" style="44" customWidth="1"/>
    <col min="512" max="513" width="14.28515625" style="44" customWidth="1"/>
    <col min="514" max="514" width="0" style="44" hidden="1" customWidth="1"/>
    <col min="515" max="515" width="18.85546875" style="44" customWidth="1"/>
    <col min="516" max="528" width="8" style="44" customWidth="1"/>
    <col min="529" max="532" width="9.28515625" style="44" customWidth="1"/>
    <col min="533" max="560" width="9.140625" style="44"/>
    <col min="561" max="561" width="64" style="44" customWidth="1"/>
    <col min="562" max="562" width="97.85546875" style="44" customWidth="1"/>
    <col min="563" max="756" width="9.140625" style="44"/>
    <col min="757" max="757" width="1.28515625" style="44" customWidth="1"/>
    <col min="758" max="758" width="44.85546875" style="44" customWidth="1"/>
    <col min="759" max="759" width="47.28515625" style="44" customWidth="1"/>
    <col min="760" max="760" width="8.140625" style="44" customWidth="1"/>
    <col min="761" max="761" width="8.28515625" style="44" customWidth="1"/>
    <col min="762" max="762" width="5.42578125" style="44" customWidth="1"/>
    <col min="763" max="763" width="8.5703125" style="44" customWidth="1"/>
    <col min="764" max="764" width="13.7109375" style="44" customWidth="1"/>
    <col min="765" max="765" width="15.7109375" style="44" customWidth="1"/>
    <col min="766" max="766" width="14.7109375" style="44" customWidth="1"/>
    <col min="767" max="767" width="15" style="44" customWidth="1"/>
    <col min="768" max="769" width="14.28515625" style="44" customWidth="1"/>
    <col min="770" max="770" width="0" style="44" hidden="1" customWidth="1"/>
    <col min="771" max="771" width="18.85546875" style="44" customWidth="1"/>
    <col min="772" max="784" width="8" style="44" customWidth="1"/>
    <col min="785" max="788" width="9.28515625" style="44" customWidth="1"/>
    <col min="789" max="816" width="9.140625" style="44"/>
    <col min="817" max="817" width="64" style="44" customWidth="1"/>
    <col min="818" max="818" width="97.85546875" style="44" customWidth="1"/>
    <col min="819" max="1012" width="9.140625" style="44"/>
    <col min="1013" max="1013" width="1.28515625" style="44" customWidth="1"/>
    <col min="1014" max="1014" width="44.85546875" style="44" customWidth="1"/>
    <col min="1015" max="1015" width="47.28515625" style="44" customWidth="1"/>
    <col min="1016" max="1016" width="8.140625" style="44" customWidth="1"/>
    <col min="1017" max="1017" width="8.28515625" style="44" customWidth="1"/>
    <col min="1018" max="1018" width="5.42578125" style="44" customWidth="1"/>
    <col min="1019" max="1019" width="8.5703125" style="44" customWidth="1"/>
    <col min="1020" max="1020" width="13.7109375" style="44" customWidth="1"/>
    <col min="1021" max="1021" width="15.7109375" style="44" customWidth="1"/>
    <col min="1022" max="1022" width="14.7109375" style="44" customWidth="1"/>
    <col min="1023" max="1023" width="15" style="44" customWidth="1"/>
    <col min="1024" max="1025" width="14.28515625" style="44" customWidth="1"/>
    <col min="1026" max="1026" width="0" style="44" hidden="1" customWidth="1"/>
    <col min="1027" max="1027" width="18.85546875" style="44" customWidth="1"/>
    <col min="1028" max="1040" width="8" style="44" customWidth="1"/>
    <col min="1041" max="1044" width="9.28515625" style="44" customWidth="1"/>
    <col min="1045" max="1072" width="9.140625" style="44"/>
    <col min="1073" max="1073" width="64" style="44" customWidth="1"/>
    <col min="1074" max="1074" width="97.85546875" style="44" customWidth="1"/>
    <col min="1075" max="1268" width="9.140625" style="44"/>
    <col min="1269" max="1269" width="1.28515625" style="44" customWidth="1"/>
    <col min="1270" max="1270" width="44.85546875" style="44" customWidth="1"/>
    <col min="1271" max="1271" width="47.28515625" style="44" customWidth="1"/>
    <col min="1272" max="1272" width="8.140625" style="44" customWidth="1"/>
    <col min="1273" max="1273" width="8.28515625" style="44" customWidth="1"/>
    <col min="1274" max="1274" width="5.42578125" style="44" customWidth="1"/>
    <col min="1275" max="1275" width="8.5703125" style="44" customWidth="1"/>
    <col min="1276" max="1276" width="13.7109375" style="44" customWidth="1"/>
    <col min="1277" max="1277" width="15.7109375" style="44" customWidth="1"/>
    <col min="1278" max="1278" width="14.7109375" style="44" customWidth="1"/>
    <col min="1279" max="1279" width="15" style="44" customWidth="1"/>
    <col min="1280" max="1281" width="14.28515625" style="44" customWidth="1"/>
    <col min="1282" max="1282" width="0" style="44" hidden="1" customWidth="1"/>
    <col min="1283" max="1283" width="18.85546875" style="44" customWidth="1"/>
    <col min="1284" max="1296" width="8" style="44" customWidth="1"/>
    <col min="1297" max="1300" width="9.28515625" style="44" customWidth="1"/>
    <col min="1301" max="1328" width="9.140625" style="44"/>
    <col min="1329" max="1329" width="64" style="44" customWidth="1"/>
    <col min="1330" max="1330" width="97.85546875" style="44" customWidth="1"/>
    <col min="1331" max="1524" width="9.140625" style="44"/>
    <col min="1525" max="1525" width="1.28515625" style="44" customWidth="1"/>
    <col min="1526" max="1526" width="44.85546875" style="44" customWidth="1"/>
    <col min="1527" max="1527" width="47.28515625" style="44" customWidth="1"/>
    <col min="1528" max="1528" width="8.140625" style="44" customWidth="1"/>
    <col min="1529" max="1529" width="8.28515625" style="44" customWidth="1"/>
    <col min="1530" max="1530" width="5.42578125" style="44" customWidth="1"/>
    <col min="1531" max="1531" width="8.5703125" style="44" customWidth="1"/>
    <col min="1532" max="1532" width="13.7109375" style="44" customWidth="1"/>
    <col min="1533" max="1533" width="15.7109375" style="44" customWidth="1"/>
    <col min="1534" max="1534" width="14.7109375" style="44" customWidth="1"/>
    <col min="1535" max="1535" width="15" style="44" customWidth="1"/>
    <col min="1536" max="1537" width="14.28515625" style="44" customWidth="1"/>
    <col min="1538" max="1538" width="0" style="44" hidden="1" customWidth="1"/>
    <col min="1539" max="1539" width="18.85546875" style="44" customWidth="1"/>
    <col min="1540" max="1552" width="8" style="44" customWidth="1"/>
    <col min="1553" max="1556" width="9.28515625" style="44" customWidth="1"/>
    <col min="1557" max="1584" width="9.140625" style="44"/>
    <col min="1585" max="1585" width="64" style="44" customWidth="1"/>
    <col min="1586" max="1586" width="97.85546875" style="44" customWidth="1"/>
    <col min="1587" max="1780" width="9.140625" style="44"/>
    <col min="1781" max="1781" width="1.28515625" style="44" customWidth="1"/>
    <col min="1782" max="1782" width="44.85546875" style="44" customWidth="1"/>
    <col min="1783" max="1783" width="47.28515625" style="44" customWidth="1"/>
    <col min="1784" max="1784" width="8.140625" style="44" customWidth="1"/>
    <col min="1785" max="1785" width="8.28515625" style="44" customWidth="1"/>
    <col min="1786" max="1786" width="5.42578125" style="44" customWidth="1"/>
    <col min="1787" max="1787" width="8.5703125" style="44" customWidth="1"/>
    <col min="1788" max="1788" width="13.7109375" style="44" customWidth="1"/>
    <col min="1789" max="1789" width="15.7109375" style="44" customWidth="1"/>
    <col min="1790" max="1790" width="14.7109375" style="44" customWidth="1"/>
    <col min="1791" max="1791" width="15" style="44" customWidth="1"/>
    <col min="1792" max="1793" width="14.28515625" style="44" customWidth="1"/>
    <col min="1794" max="1794" width="0" style="44" hidden="1" customWidth="1"/>
    <col min="1795" max="1795" width="18.85546875" style="44" customWidth="1"/>
    <col min="1796" max="1808" width="8" style="44" customWidth="1"/>
    <col min="1809" max="1812" width="9.28515625" style="44" customWidth="1"/>
    <col min="1813" max="1840" width="9.140625" style="44"/>
    <col min="1841" max="1841" width="64" style="44" customWidth="1"/>
    <col min="1842" max="1842" width="97.85546875" style="44" customWidth="1"/>
    <col min="1843" max="2036" width="9.140625" style="44"/>
    <col min="2037" max="2037" width="1.28515625" style="44" customWidth="1"/>
    <col min="2038" max="2038" width="44.85546875" style="44" customWidth="1"/>
    <col min="2039" max="2039" width="47.28515625" style="44" customWidth="1"/>
    <col min="2040" max="2040" width="8.140625" style="44" customWidth="1"/>
    <col min="2041" max="2041" width="8.28515625" style="44" customWidth="1"/>
    <col min="2042" max="2042" width="5.42578125" style="44" customWidth="1"/>
    <col min="2043" max="2043" width="8.5703125" style="44" customWidth="1"/>
    <col min="2044" max="2044" width="13.7109375" style="44" customWidth="1"/>
    <col min="2045" max="2045" width="15.7109375" style="44" customWidth="1"/>
    <col min="2046" max="2046" width="14.7109375" style="44" customWidth="1"/>
    <col min="2047" max="2047" width="15" style="44" customWidth="1"/>
    <col min="2048" max="2049" width="14.28515625" style="44" customWidth="1"/>
    <col min="2050" max="2050" width="0" style="44" hidden="1" customWidth="1"/>
    <col min="2051" max="2051" width="18.85546875" style="44" customWidth="1"/>
    <col min="2052" max="2064" width="8" style="44" customWidth="1"/>
    <col min="2065" max="2068" width="9.28515625" style="44" customWidth="1"/>
    <col min="2069" max="2096" width="9.140625" style="44"/>
    <col min="2097" max="2097" width="64" style="44" customWidth="1"/>
    <col min="2098" max="2098" width="97.85546875" style="44" customWidth="1"/>
    <col min="2099" max="2292" width="9.140625" style="44"/>
    <col min="2293" max="2293" width="1.28515625" style="44" customWidth="1"/>
    <col min="2294" max="2294" width="44.85546875" style="44" customWidth="1"/>
    <col min="2295" max="2295" width="47.28515625" style="44" customWidth="1"/>
    <col min="2296" max="2296" width="8.140625" style="44" customWidth="1"/>
    <col min="2297" max="2297" width="8.28515625" style="44" customWidth="1"/>
    <col min="2298" max="2298" width="5.42578125" style="44" customWidth="1"/>
    <col min="2299" max="2299" width="8.5703125" style="44" customWidth="1"/>
    <col min="2300" max="2300" width="13.7109375" style="44" customWidth="1"/>
    <col min="2301" max="2301" width="15.7109375" style="44" customWidth="1"/>
    <col min="2302" max="2302" width="14.7109375" style="44" customWidth="1"/>
    <col min="2303" max="2303" width="15" style="44" customWidth="1"/>
    <col min="2304" max="2305" width="14.28515625" style="44" customWidth="1"/>
    <col min="2306" max="2306" width="0" style="44" hidden="1" customWidth="1"/>
    <col min="2307" max="2307" width="18.85546875" style="44" customWidth="1"/>
    <col min="2308" max="2320" width="8" style="44" customWidth="1"/>
    <col min="2321" max="2324" width="9.28515625" style="44" customWidth="1"/>
    <col min="2325" max="2352" width="9.140625" style="44"/>
    <col min="2353" max="2353" width="64" style="44" customWidth="1"/>
    <col min="2354" max="2354" width="97.85546875" style="44" customWidth="1"/>
    <col min="2355" max="2548" width="9.140625" style="44"/>
    <col min="2549" max="2549" width="1.28515625" style="44" customWidth="1"/>
    <col min="2550" max="2550" width="44.85546875" style="44" customWidth="1"/>
    <col min="2551" max="2551" width="47.28515625" style="44" customWidth="1"/>
    <col min="2552" max="2552" width="8.140625" style="44" customWidth="1"/>
    <col min="2553" max="2553" width="8.28515625" style="44" customWidth="1"/>
    <col min="2554" max="2554" width="5.42578125" style="44" customWidth="1"/>
    <col min="2555" max="2555" width="8.5703125" style="44" customWidth="1"/>
    <col min="2556" max="2556" width="13.7109375" style="44" customWidth="1"/>
    <col min="2557" max="2557" width="15.7109375" style="44" customWidth="1"/>
    <col min="2558" max="2558" width="14.7109375" style="44" customWidth="1"/>
    <col min="2559" max="2559" width="15" style="44" customWidth="1"/>
    <col min="2560" max="2561" width="14.28515625" style="44" customWidth="1"/>
    <col min="2562" max="2562" width="0" style="44" hidden="1" customWidth="1"/>
    <col min="2563" max="2563" width="18.85546875" style="44" customWidth="1"/>
    <col min="2564" max="2576" width="8" style="44" customWidth="1"/>
    <col min="2577" max="2580" width="9.28515625" style="44" customWidth="1"/>
    <col min="2581" max="2608" width="9.140625" style="44"/>
    <col min="2609" max="2609" width="64" style="44" customWidth="1"/>
    <col min="2610" max="2610" width="97.85546875" style="44" customWidth="1"/>
    <col min="2611" max="2804" width="9.140625" style="44"/>
    <col min="2805" max="2805" width="1.28515625" style="44" customWidth="1"/>
    <col min="2806" max="2806" width="44.85546875" style="44" customWidth="1"/>
    <col min="2807" max="2807" width="47.28515625" style="44" customWidth="1"/>
    <col min="2808" max="2808" width="8.140625" style="44" customWidth="1"/>
    <col min="2809" max="2809" width="8.28515625" style="44" customWidth="1"/>
    <col min="2810" max="2810" width="5.42578125" style="44" customWidth="1"/>
    <col min="2811" max="2811" width="8.5703125" style="44" customWidth="1"/>
    <col min="2812" max="2812" width="13.7109375" style="44" customWidth="1"/>
    <col min="2813" max="2813" width="15.7109375" style="44" customWidth="1"/>
    <col min="2814" max="2814" width="14.7109375" style="44" customWidth="1"/>
    <col min="2815" max="2815" width="15" style="44" customWidth="1"/>
    <col min="2816" max="2817" width="14.28515625" style="44" customWidth="1"/>
    <col min="2818" max="2818" width="0" style="44" hidden="1" customWidth="1"/>
    <col min="2819" max="2819" width="18.85546875" style="44" customWidth="1"/>
    <col min="2820" max="2832" width="8" style="44" customWidth="1"/>
    <col min="2833" max="2836" width="9.28515625" style="44" customWidth="1"/>
    <col min="2837" max="2864" width="9.140625" style="44"/>
    <col min="2865" max="2865" width="64" style="44" customWidth="1"/>
    <col min="2866" max="2866" width="97.85546875" style="44" customWidth="1"/>
    <col min="2867" max="3060" width="9.140625" style="44"/>
    <col min="3061" max="3061" width="1.28515625" style="44" customWidth="1"/>
    <col min="3062" max="3062" width="44.85546875" style="44" customWidth="1"/>
    <col min="3063" max="3063" width="47.28515625" style="44" customWidth="1"/>
    <col min="3064" max="3064" width="8.140625" style="44" customWidth="1"/>
    <col min="3065" max="3065" width="8.28515625" style="44" customWidth="1"/>
    <col min="3066" max="3066" width="5.42578125" style="44" customWidth="1"/>
    <col min="3067" max="3067" width="8.5703125" style="44" customWidth="1"/>
    <col min="3068" max="3068" width="13.7109375" style="44" customWidth="1"/>
    <col min="3069" max="3069" width="15.7109375" style="44" customWidth="1"/>
    <col min="3070" max="3070" width="14.7109375" style="44" customWidth="1"/>
    <col min="3071" max="3071" width="15" style="44" customWidth="1"/>
    <col min="3072" max="3073" width="14.28515625" style="44" customWidth="1"/>
    <col min="3074" max="3074" width="0" style="44" hidden="1" customWidth="1"/>
    <col min="3075" max="3075" width="18.85546875" style="44" customWidth="1"/>
    <col min="3076" max="3088" width="8" style="44" customWidth="1"/>
    <col min="3089" max="3092" width="9.28515625" style="44" customWidth="1"/>
    <col min="3093" max="3120" width="9.140625" style="44"/>
    <col min="3121" max="3121" width="64" style="44" customWidth="1"/>
    <col min="3122" max="3122" width="97.85546875" style="44" customWidth="1"/>
    <col min="3123" max="3316" width="9.140625" style="44"/>
    <col min="3317" max="3317" width="1.28515625" style="44" customWidth="1"/>
    <col min="3318" max="3318" width="44.85546875" style="44" customWidth="1"/>
    <col min="3319" max="3319" width="47.28515625" style="44" customWidth="1"/>
    <col min="3320" max="3320" width="8.140625" style="44" customWidth="1"/>
    <col min="3321" max="3321" width="8.28515625" style="44" customWidth="1"/>
    <col min="3322" max="3322" width="5.42578125" style="44" customWidth="1"/>
    <col min="3323" max="3323" width="8.5703125" style="44" customWidth="1"/>
    <col min="3324" max="3324" width="13.7109375" style="44" customWidth="1"/>
    <col min="3325" max="3325" width="15.7109375" style="44" customWidth="1"/>
    <col min="3326" max="3326" width="14.7109375" style="44" customWidth="1"/>
    <col min="3327" max="3327" width="15" style="44" customWidth="1"/>
    <col min="3328" max="3329" width="14.28515625" style="44" customWidth="1"/>
    <col min="3330" max="3330" width="0" style="44" hidden="1" customWidth="1"/>
    <col min="3331" max="3331" width="18.85546875" style="44" customWidth="1"/>
    <col min="3332" max="3344" width="8" style="44" customWidth="1"/>
    <col min="3345" max="3348" width="9.28515625" style="44" customWidth="1"/>
    <col min="3349" max="3376" width="9.140625" style="44"/>
    <col min="3377" max="3377" width="64" style="44" customWidth="1"/>
    <col min="3378" max="3378" width="97.85546875" style="44" customWidth="1"/>
    <col min="3379" max="3572" width="9.140625" style="44"/>
    <col min="3573" max="3573" width="1.28515625" style="44" customWidth="1"/>
    <col min="3574" max="3574" width="44.85546875" style="44" customWidth="1"/>
    <col min="3575" max="3575" width="47.28515625" style="44" customWidth="1"/>
    <col min="3576" max="3576" width="8.140625" style="44" customWidth="1"/>
    <col min="3577" max="3577" width="8.28515625" style="44" customWidth="1"/>
    <col min="3578" max="3578" width="5.42578125" style="44" customWidth="1"/>
    <col min="3579" max="3579" width="8.5703125" style="44" customWidth="1"/>
    <col min="3580" max="3580" width="13.7109375" style="44" customWidth="1"/>
    <col min="3581" max="3581" width="15.7109375" style="44" customWidth="1"/>
    <col min="3582" max="3582" width="14.7109375" style="44" customWidth="1"/>
    <col min="3583" max="3583" width="15" style="44" customWidth="1"/>
    <col min="3584" max="3585" width="14.28515625" style="44" customWidth="1"/>
    <col min="3586" max="3586" width="0" style="44" hidden="1" customWidth="1"/>
    <col min="3587" max="3587" width="18.85546875" style="44" customWidth="1"/>
    <col min="3588" max="3600" width="8" style="44" customWidth="1"/>
    <col min="3601" max="3604" width="9.28515625" style="44" customWidth="1"/>
    <col min="3605" max="3632" width="9.140625" style="44"/>
    <col min="3633" max="3633" width="64" style="44" customWidth="1"/>
    <col min="3634" max="3634" width="97.85546875" style="44" customWidth="1"/>
    <col min="3635" max="3828" width="9.140625" style="44"/>
    <col min="3829" max="3829" width="1.28515625" style="44" customWidth="1"/>
    <col min="3830" max="3830" width="44.85546875" style="44" customWidth="1"/>
    <col min="3831" max="3831" width="47.28515625" style="44" customWidth="1"/>
    <col min="3832" max="3832" width="8.140625" style="44" customWidth="1"/>
    <col min="3833" max="3833" width="8.28515625" style="44" customWidth="1"/>
    <col min="3834" max="3834" width="5.42578125" style="44" customWidth="1"/>
    <col min="3835" max="3835" width="8.5703125" style="44" customWidth="1"/>
    <col min="3836" max="3836" width="13.7109375" style="44" customWidth="1"/>
    <col min="3837" max="3837" width="15.7109375" style="44" customWidth="1"/>
    <col min="3838" max="3838" width="14.7109375" style="44" customWidth="1"/>
    <col min="3839" max="3839" width="15" style="44" customWidth="1"/>
    <col min="3840" max="3841" width="14.28515625" style="44" customWidth="1"/>
    <col min="3842" max="3842" width="0" style="44" hidden="1" customWidth="1"/>
    <col min="3843" max="3843" width="18.85546875" style="44" customWidth="1"/>
    <col min="3844" max="3856" width="8" style="44" customWidth="1"/>
    <col min="3857" max="3860" width="9.28515625" style="44" customWidth="1"/>
    <col min="3861" max="3888" width="9.140625" style="44"/>
    <col min="3889" max="3889" width="64" style="44" customWidth="1"/>
    <col min="3890" max="3890" width="97.85546875" style="44" customWidth="1"/>
    <col min="3891" max="4084" width="9.140625" style="44"/>
    <col min="4085" max="4085" width="1.28515625" style="44" customWidth="1"/>
    <col min="4086" max="4086" width="44.85546875" style="44" customWidth="1"/>
    <col min="4087" max="4087" width="47.28515625" style="44" customWidth="1"/>
    <col min="4088" max="4088" width="8.140625" style="44" customWidth="1"/>
    <col min="4089" max="4089" width="8.28515625" style="44" customWidth="1"/>
    <col min="4090" max="4090" width="5.42578125" style="44" customWidth="1"/>
    <col min="4091" max="4091" width="8.5703125" style="44" customWidth="1"/>
    <col min="4092" max="4092" width="13.7109375" style="44" customWidth="1"/>
    <col min="4093" max="4093" width="15.7109375" style="44" customWidth="1"/>
    <col min="4094" max="4094" width="14.7109375" style="44" customWidth="1"/>
    <col min="4095" max="4095" width="15" style="44" customWidth="1"/>
    <col min="4096" max="4097" width="14.28515625" style="44" customWidth="1"/>
    <col min="4098" max="4098" width="0" style="44" hidden="1" customWidth="1"/>
    <col min="4099" max="4099" width="18.85546875" style="44" customWidth="1"/>
    <col min="4100" max="4112" width="8" style="44" customWidth="1"/>
    <col min="4113" max="4116" width="9.28515625" style="44" customWidth="1"/>
    <col min="4117" max="4144" width="9.140625" style="44"/>
    <col min="4145" max="4145" width="64" style="44" customWidth="1"/>
    <col min="4146" max="4146" width="97.85546875" style="44" customWidth="1"/>
    <col min="4147" max="4340" width="9.140625" style="44"/>
    <col min="4341" max="4341" width="1.28515625" style="44" customWidth="1"/>
    <col min="4342" max="4342" width="44.85546875" style="44" customWidth="1"/>
    <col min="4343" max="4343" width="47.28515625" style="44" customWidth="1"/>
    <col min="4344" max="4344" width="8.140625" style="44" customWidth="1"/>
    <col min="4345" max="4345" width="8.28515625" style="44" customWidth="1"/>
    <col min="4346" max="4346" width="5.42578125" style="44" customWidth="1"/>
    <col min="4347" max="4347" width="8.5703125" style="44" customWidth="1"/>
    <col min="4348" max="4348" width="13.7109375" style="44" customWidth="1"/>
    <col min="4349" max="4349" width="15.7109375" style="44" customWidth="1"/>
    <col min="4350" max="4350" width="14.7109375" style="44" customWidth="1"/>
    <col min="4351" max="4351" width="15" style="44" customWidth="1"/>
    <col min="4352" max="4353" width="14.28515625" style="44" customWidth="1"/>
    <col min="4354" max="4354" width="0" style="44" hidden="1" customWidth="1"/>
    <col min="4355" max="4355" width="18.85546875" style="44" customWidth="1"/>
    <col min="4356" max="4368" width="8" style="44" customWidth="1"/>
    <col min="4369" max="4372" width="9.28515625" style="44" customWidth="1"/>
    <col min="4373" max="4400" width="9.140625" style="44"/>
    <col min="4401" max="4401" width="64" style="44" customWidth="1"/>
    <col min="4402" max="4402" width="97.85546875" style="44" customWidth="1"/>
    <col min="4403" max="4596" width="9.140625" style="44"/>
    <col min="4597" max="4597" width="1.28515625" style="44" customWidth="1"/>
    <col min="4598" max="4598" width="44.85546875" style="44" customWidth="1"/>
    <col min="4599" max="4599" width="47.28515625" style="44" customWidth="1"/>
    <col min="4600" max="4600" width="8.140625" style="44" customWidth="1"/>
    <col min="4601" max="4601" width="8.28515625" style="44" customWidth="1"/>
    <col min="4602" max="4602" width="5.42578125" style="44" customWidth="1"/>
    <col min="4603" max="4603" width="8.5703125" style="44" customWidth="1"/>
    <col min="4604" max="4604" width="13.7109375" style="44" customWidth="1"/>
    <col min="4605" max="4605" width="15.7109375" style="44" customWidth="1"/>
    <col min="4606" max="4606" width="14.7109375" style="44" customWidth="1"/>
    <col min="4607" max="4607" width="15" style="44" customWidth="1"/>
    <col min="4608" max="4609" width="14.28515625" style="44" customWidth="1"/>
    <col min="4610" max="4610" width="0" style="44" hidden="1" customWidth="1"/>
    <col min="4611" max="4611" width="18.85546875" style="44" customWidth="1"/>
    <col min="4612" max="4624" width="8" style="44" customWidth="1"/>
    <col min="4625" max="4628" width="9.28515625" style="44" customWidth="1"/>
    <col min="4629" max="4656" width="9.140625" style="44"/>
    <col min="4657" max="4657" width="64" style="44" customWidth="1"/>
    <col min="4658" max="4658" width="97.85546875" style="44" customWidth="1"/>
    <col min="4659" max="4852" width="9.140625" style="44"/>
    <col min="4853" max="4853" width="1.28515625" style="44" customWidth="1"/>
    <col min="4854" max="4854" width="44.85546875" style="44" customWidth="1"/>
    <col min="4855" max="4855" width="47.28515625" style="44" customWidth="1"/>
    <col min="4856" max="4856" width="8.140625" style="44" customWidth="1"/>
    <col min="4857" max="4857" width="8.28515625" style="44" customWidth="1"/>
    <col min="4858" max="4858" width="5.42578125" style="44" customWidth="1"/>
    <col min="4859" max="4859" width="8.5703125" style="44" customWidth="1"/>
    <col min="4860" max="4860" width="13.7109375" style="44" customWidth="1"/>
    <col min="4861" max="4861" width="15.7109375" style="44" customWidth="1"/>
    <col min="4862" max="4862" width="14.7109375" style="44" customWidth="1"/>
    <col min="4863" max="4863" width="15" style="44" customWidth="1"/>
    <col min="4864" max="4865" width="14.28515625" style="44" customWidth="1"/>
    <col min="4866" max="4866" width="0" style="44" hidden="1" customWidth="1"/>
    <col min="4867" max="4867" width="18.85546875" style="44" customWidth="1"/>
    <col min="4868" max="4880" width="8" style="44" customWidth="1"/>
    <col min="4881" max="4884" width="9.28515625" style="44" customWidth="1"/>
    <col min="4885" max="4912" width="9.140625" style="44"/>
    <col min="4913" max="4913" width="64" style="44" customWidth="1"/>
    <col min="4914" max="4914" width="97.85546875" style="44" customWidth="1"/>
    <col min="4915" max="5108" width="9.140625" style="44"/>
    <col min="5109" max="5109" width="1.28515625" style="44" customWidth="1"/>
    <col min="5110" max="5110" width="44.85546875" style="44" customWidth="1"/>
    <col min="5111" max="5111" width="47.28515625" style="44" customWidth="1"/>
    <col min="5112" max="5112" width="8.140625" style="44" customWidth="1"/>
    <col min="5113" max="5113" width="8.28515625" style="44" customWidth="1"/>
    <col min="5114" max="5114" width="5.42578125" style="44" customWidth="1"/>
    <col min="5115" max="5115" width="8.5703125" style="44" customWidth="1"/>
    <col min="5116" max="5116" width="13.7109375" style="44" customWidth="1"/>
    <col min="5117" max="5117" width="15.7109375" style="44" customWidth="1"/>
    <col min="5118" max="5118" width="14.7109375" style="44" customWidth="1"/>
    <col min="5119" max="5119" width="15" style="44" customWidth="1"/>
    <col min="5120" max="5121" width="14.28515625" style="44" customWidth="1"/>
    <col min="5122" max="5122" width="0" style="44" hidden="1" customWidth="1"/>
    <col min="5123" max="5123" width="18.85546875" style="44" customWidth="1"/>
    <col min="5124" max="5136" width="8" style="44" customWidth="1"/>
    <col min="5137" max="5140" width="9.28515625" style="44" customWidth="1"/>
    <col min="5141" max="5168" width="9.140625" style="44"/>
    <col min="5169" max="5169" width="64" style="44" customWidth="1"/>
    <col min="5170" max="5170" width="97.85546875" style="44" customWidth="1"/>
    <col min="5171" max="5364" width="9.140625" style="44"/>
    <col min="5365" max="5365" width="1.28515625" style="44" customWidth="1"/>
    <col min="5366" max="5366" width="44.85546875" style="44" customWidth="1"/>
    <col min="5367" max="5367" width="47.28515625" style="44" customWidth="1"/>
    <col min="5368" max="5368" width="8.140625" style="44" customWidth="1"/>
    <col min="5369" max="5369" width="8.28515625" style="44" customWidth="1"/>
    <col min="5370" max="5370" width="5.42578125" style="44" customWidth="1"/>
    <col min="5371" max="5371" width="8.5703125" style="44" customWidth="1"/>
    <col min="5372" max="5372" width="13.7109375" style="44" customWidth="1"/>
    <col min="5373" max="5373" width="15.7109375" style="44" customWidth="1"/>
    <col min="5374" max="5374" width="14.7109375" style="44" customWidth="1"/>
    <col min="5375" max="5375" width="15" style="44" customWidth="1"/>
    <col min="5376" max="5377" width="14.28515625" style="44" customWidth="1"/>
    <col min="5378" max="5378" width="0" style="44" hidden="1" customWidth="1"/>
    <col min="5379" max="5379" width="18.85546875" style="44" customWidth="1"/>
    <col min="5380" max="5392" width="8" style="44" customWidth="1"/>
    <col min="5393" max="5396" width="9.28515625" style="44" customWidth="1"/>
    <col min="5397" max="5424" width="9.140625" style="44"/>
    <col min="5425" max="5425" width="64" style="44" customWidth="1"/>
    <col min="5426" max="5426" width="97.85546875" style="44" customWidth="1"/>
    <col min="5427" max="5620" width="9.140625" style="44"/>
    <col min="5621" max="5621" width="1.28515625" style="44" customWidth="1"/>
    <col min="5622" max="5622" width="44.85546875" style="44" customWidth="1"/>
    <col min="5623" max="5623" width="47.28515625" style="44" customWidth="1"/>
    <col min="5624" max="5624" width="8.140625" style="44" customWidth="1"/>
    <col min="5625" max="5625" width="8.28515625" style="44" customWidth="1"/>
    <col min="5626" max="5626" width="5.42578125" style="44" customWidth="1"/>
    <col min="5627" max="5627" width="8.5703125" style="44" customWidth="1"/>
    <col min="5628" max="5628" width="13.7109375" style="44" customWidth="1"/>
    <col min="5629" max="5629" width="15.7109375" style="44" customWidth="1"/>
    <col min="5630" max="5630" width="14.7109375" style="44" customWidth="1"/>
    <col min="5631" max="5631" width="15" style="44" customWidth="1"/>
    <col min="5632" max="5633" width="14.28515625" style="44" customWidth="1"/>
    <col min="5634" max="5634" width="0" style="44" hidden="1" customWidth="1"/>
    <col min="5635" max="5635" width="18.85546875" style="44" customWidth="1"/>
    <col min="5636" max="5648" width="8" style="44" customWidth="1"/>
    <col min="5649" max="5652" width="9.28515625" style="44" customWidth="1"/>
    <col min="5653" max="5680" width="9.140625" style="44"/>
    <col min="5681" max="5681" width="64" style="44" customWidth="1"/>
    <col min="5682" max="5682" width="97.85546875" style="44" customWidth="1"/>
    <col min="5683" max="5876" width="9.140625" style="44"/>
    <col min="5877" max="5877" width="1.28515625" style="44" customWidth="1"/>
    <col min="5878" max="5878" width="44.85546875" style="44" customWidth="1"/>
    <col min="5879" max="5879" width="47.28515625" style="44" customWidth="1"/>
    <col min="5880" max="5880" width="8.140625" style="44" customWidth="1"/>
    <col min="5881" max="5881" width="8.28515625" style="44" customWidth="1"/>
    <col min="5882" max="5882" width="5.42578125" style="44" customWidth="1"/>
    <col min="5883" max="5883" width="8.5703125" style="44" customWidth="1"/>
    <col min="5884" max="5884" width="13.7109375" style="44" customWidth="1"/>
    <col min="5885" max="5885" width="15.7109375" style="44" customWidth="1"/>
    <col min="5886" max="5886" width="14.7109375" style="44" customWidth="1"/>
    <col min="5887" max="5887" width="15" style="44" customWidth="1"/>
    <col min="5888" max="5889" width="14.28515625" style="44" customWidth="1"/>
    <col min="5890" max="5890" width="0" style="44" hidden="1" customWidth="1"/>
    <col min="5891" max="5891" width="18.85546875" style="44" customWidth="1"/>
    <col min="5892" max="5904" width="8" style="44" customWidth="1"/>
    <col min="5905" max="5908" width="9.28515625" style="44" customWidth="1"/>
    <col min="5909" max="5936" width="9.140625" style="44"/>
    <col min="5937" max="5937" width="64" style="44" customWidth="1"/>
    <col min="5938" max="5938" width="97.85546875" style="44" customWidth="1"/>
    <col min="5939" max="6132" width="9.140625" style="44"/>
    <col min="6133" max="6133" width="1.28515625" style="44" customWidth="1"/>
    <col min="6134" max="6134" width="44.85546875" style="44" customWidth="1"/>
    <col min="6135" max="6135" width="47.28515625" style="44" customWidth="1"/>
    <col min="6136" max="6136" width="8.140625" style="44" customWidth="1"/>
    <col min="6137" max="6137" width="8.28515625" style="44" customWidth="1"/>
    <col min="6138" max="6138" width="5.42578125" style="44" customWidth="1"/>
    <col min="6139" max="6139" width="8.5703125" style="44" customWidth="1"/>
    <col min="6140" max="6140" width="13.7109375" style="44" customWidth="1"/>
    <col min="6141" max="6141" width="15.7109375" style="44" customWidth="1"/>
    <col min="6142" max="6142" width="14.7109375" style="44" customWidth="1"/>
    <col min="6143" max="6143" width="15" style="44" customWidth="1"/>
    <col min="6144" max="6145" width="14.28515625" style="44" customWidth="1"/>
    <col min="6146" max="6146" width="0" style="44" hidden="1" customWidth="1"/>
    <col min="6147" max="6147" width="18.85546875" style="44" customWidth="1"/>
    <col min="6148" max="6160" width="8" style="44" customWidth="1"/>
    <col min="6161" max="6164" width="9.28515625" style="44" customWidth="1"/>
    <col min="6165" max="6192" width="9.140625" style="44"/>
    <col min="6193" max="6193" width="64" style="44" customWidth="1"/>
    <col min="6194" max="6194" width="97.85546875" style="44" customWidth="1"/>
    <col min="6195" max="6388" width="9.140625" style="44"/>
    <col min="6389" max="6389" width="1.28515625" style="44" customWidth="1"/>
    <col min="6390" max="6390" width="44.85546875" style="44" customWidth="1"/>
    <col min="6391" max="6391" width="47.28515625" style="44" customWidth="1"/>
    <col min="6392" max="6392" width="8.140625" style="44" customWidth="1"/>
    <col min="6393" max="6393" width="8.28515625" style="44" customWidth="1"/>
    <col min="6394" max="6394" width="5.42578125" style="44" customWidth="1"/>
    <col min="6395" max="6395" width="8.5703125" style="44" customWidth="1"/>
    <col min="6396" max="6396" width="13.7109375" style="44" customWidth="1"/>
    <col min="6397" max="6397" width="15.7109375" style="44" customWidth="1"/>
    <col min="6398" max="6398" width="14.7109375" style="44" customWidth="1"/>
    <col min="6399" max="6399" width="15" style="44" customWidth="1"/>
    <col min="6400" max="6401" width="14.28515625" style="44" customWidth="1"/>
    <col min="6402" max="6402" width="0" style="44" hidden="1" customWidth="1"/>
    <col min="6403" max="6403" width="18.85546875" style="44" customWidth="1"/>
    <col min="6404" max="6416" width="8" style="44" customWidth="1"/>
    <col min="6417" max="6420" width="9.28515625" style="44" customWidth="1"/>
    <col min="6421" max="6448" width="9.140625" style="44"/>
    <col min="6449" max="6449" width="64" style="44" customWidth="1"/>
    <col min="6450" max="6450" width="97.85546875" style="44" customWidth="1"/>
    <col min="6451" max="6644" width="9.140625" style="44"/>
    <col min="6645" max="6645" width="1.28515625" style="44" customWidth="1"/>
    <col min="6646" max="6646" width="44.85546875" style="44" customWidth="1"/>
    <col min="6647" max="6647" width="47.28515625" style="44" customWidth="1"/>
    <col min="6648" max="6648" width="8.140625" style="44" customWidth="1"/>
    <col min="6649" max="6649" width="8.28515625" style="44" customWidth="1"/>
    <col min="6650" max="6650" width="5.42578125" style="44" customWidth="1"/>
    <col min="6651" max="6651" width="8.5703125" style="44" customWidth="1"/>
    <col min="6652" max="6652" width="13.7109375" style="44" customWidth="1"/>
    <col min="6653" max="6653" width="15.7109375" style="44" customWidth="1"/>
    <col min="6654" max="6654" width="14.7109375" style="44" customWidth="1"/>
    <col min="6655" max="6655" width="15" style="44" customWidth="1"/>
    <col min="6656" max="6657" width="14.28515625" style="44" customWidth="1"/>
    <col min="6658" max="6658" width="0" style="44" hidden="1" customWidth="1"/>
    <col min="6659" max="6659" width="18.85546875" style="44" customWidth="1"/>
    <col min="6660" max="6672" width="8" style="44" customWidth="1"/>
    <col min="6673" max="6676" width="9.28515625" style="44" customWidth="1"/>
    <col min="6677" max="6704" width="9.140625" style="44"/>
    <col min="6705" max="6705" width="64" style="44" customWidth="1"/>
    <col min="6706" max="6706" width="97.85546875" style="44" customWidth="1"/>
    <col min="6707" max="6900" width="9.140625" style="44"/>
    <col min="6901" max="6901" width="1.28515625" style="44" customWidth="1"/>
    <col min="6902" max="6902" width="44.85546875" style="44" customWidth="1"/>
    <col min="6903" max="6903" width="47.28515625" style="44" customWidth="1"/>
    <col min="6904" max="6904" width="8.140625" style="44" customWidth="1"/>
    <col min="6905" max="6905" width="8.28515625" style="44" customWidth="1"/>
    <col min="6906" max="6906" width="5.42578125" style="44" customWidth="1"/>
    <col min="6907" max="6907" width="8.5703125" style="44" customWidth="1"/>
    <col min="6908" max="6908" width="13.7109375" style="44" customWidth="1"/>
    <col min="6909" max="6909" width="15.7109375" style="44" customWidth="1"/>
    <col min="6910" max="6910" width="14.7109375" style="44" customWidth="1"/>
    <col min="6911" max="6911" width="15" style="44" customWidth="1"/>
    <col min="6912" max="6913" width="14.28515625" style="44" customWidth="1"/>
    <col min="6914" max="6914" width="0" style="44" hidden="1" customWidth="1"/>
    <col min="6915" max="6915" width="18.85546875" style="44" customWidth="1"/>
    <col min="6916" max="6928" width="8" style="44" customWidth="1"/>
    <col min="6929" max="6932" width="9.28515625" style="44" customWidth="1"/>
    <col min="6933" max="6960" width="9.140625" style="44"/>
    <col min="6961" max="6961" width="64" style="44" customWidth="1"/>
    <col min="6962" max="6962" width="97.85546875" style="44" customWidth="1"/>
    <col min="6963" max="7156" width="9.140625" style="44"/>
    <col min="7157" max="7157" width="1.28515625" style="44" customWidth="1"/>
    <col min="7158" max="7158" width="44.85546875" style="44" customWidth="1"/>
    <col min="7159" max="7159" width="47.28515625" style="44" customWidth="1"/>
    <col min="7160" max="7160" width="8.140625" style="44" customWidth="1"/>
    <col min="7161" max="7161" width="8.28515625" style="44" customWidth="1"/>
    <col min="7162" max="7162" width="5.42578125" style="44" customWidth="1"/>
    <col min="7163" max="7163" width="8.5703125" style="44" customWidth="1"/>
    <col min="7164" max="7164" width="13.7109375" style="44" customWidth="1"/>
    <col min="7165" max="7165" width="15.7109375" style="44" customWidth="1"/>
    <col min="7166" max="7166" width="14.7109375" style="44" customWidth="1"/>
    <col min="7167" max="7167" width="15" style="44" customWidth="1"/>
    <col min="7168" max="7169" width="14.28515625" style="44" customWidth="1"/>
    <col min="7170" max="7170" width="0" style="44" hidden="1" customWidth="1"/>
    <col min="7171" max="7171" width="18.85546875" style="44" customWidth="1"/>
    <col min="7172" max="7184" width="8" style="44" customWidth="1"/>
    <col min="7185" max="7188" width="9.28515625" style="44" customWidth="1"/>
    <col min="7189" max="7216" width="9.140625" style="44"/>
    <col min="7217" max="7217" width="64" style="44" customWidth="1"/>
    <col min="7218" max="7218" width="97.85546875" style="44" customWidth="1"/>
    <col min="7219" max="7412" width="9.140625" style="44"/>
    <col min="7413" max="7413" width="1.28515625" style="44" customWidth="1"/>
    <col min="7414" max="7414" width="44.85546875" style="44" customWidth="1"/>
    <col min="7415" max="7415" width="47.28515625" style="44" customWidth="1"/>
    <col min="7416" max="7416" width="8.140625" style="44" customWidth="1"/>
    <col min="7417" max="7417" width="8.28515625" style="44" customWidth="1"/>
    <col min="7418" max="7418" width="5.42578125" style="44" customWidth="1"/>
    <col min="7419" max="7419" width="8.5703125" style="44" customWidth="1"/>
    <col min="7420" max="7420" width="13.7109375" style="44" customWidth="1"/>
    <col min="7421" max="7421" width="15.7109375" style="44" customWidth="1"/>
    <col min="7422" max="7422" width="14.7109375" style="44" customWidth="1"/>
    <col min="7423" max="7423" width="15" style="44" customWidth="1"/>
    <col min="7424" max="7425" width="14.28515625" style="44" customWidth="1"/>
    <col min="7426" max="7426" width="0" style="44" hidden="1" customWidth="1"/>
    <col min="7427" max="7427" width="18.85546875" style="44" customWidth="1"/>
    <col min="7428" max="7440" width="8" style="44" customWidth="1"/>
    <col min="7441" max="7444" width="9.28515625" style="44" customWidth="1"/>
    <col min="7445" max="7472" width="9.140625" style="44"/>
    <col min="7473" max="7473" width="64" style="44" customWidth="1"/>
    <col min="7474" max="7474" width="97.85546875" style="44" customWidth="1"/>
    <col min="7475" max="7668" width="9.140625" style="44"/>
    <col min="7669" max="7669" width="1.28515625" style="44" customWidth="1"/>
    <col min="7670" max="7670" width="44.85546875" style="44" customWidth="1"/>
    <col min="7671" max="7671" width="47.28515625" style="44" customWidth="1"/>
    <col min="7672" max="7672" width="8.140625" style="44" customWidth="1"/>
    <col min="7673" max="7673" width="8.28515625" style="44" customWidth="1"/>
    <col min="7674" max="7674" width="5.42578125" style="44" customWidth="1"/>
    <col min="7675" max="7675" width="8.5703125" style="44" customWidth="1"/>
    <col min="7676" max="7676" width="13.7109375" style="44" customWidth="1"/>
    <col min="7677" max="7677" width="15.7109375" style="44" customWidth="1"/>
    <col min="7678" max="7678" width="14.7109375" style="44" customWidth="1"/>
    <col min="7679" max="7679" width="15" style="44" customWidth="1"/>
    <col min="7680" max="7681" width="14.28515625" style="44" customWidth="1"/>
    <col min="7682" max="7682" width="0" style="44" hidden="1" customWidth="1"/>
    <col min="7683" max="7683" width="18.85546875" style="44" customWidth="1"/>
    <col min="7684" max="7696" width="8" style="44" customWidth="1"/>
    <col min="7697" max="7700" width="9.28515625" style="44" customWidth="1"/>
    <col min="7701" max="7728" width="9.140625" style="44"/>
    <col min="7729" max="7729" width="64" style="44" customWidth="1"/>
    <col min="7730" max="7730" width="97.85546875" style="44" customWidth="1"/>
    <col min="7731" max="7924" width="9.140625" style="44"/>
    <col min="7925" max="7925" width="1.28515625" style="44" customWidth="1"/>
    <col min="7926" max="7926" width="44.85546875" style="44" customWidth="1"/>
    <col min="7927" max="7927" width="47.28515625" style="44" customWidth="1"/>
    <col min="7928" max="7928" width="8.140625" style="44" customWidth="1"/>
    <col min="7929" max="7929" width="8.28515625" style="44" customWidth="1"/>
    <col min="7930" max="7930" width="5.42578125" style="44" customWidth="1"/>
    <col min="7931" max="7931" width="8.5703125" style="44" customWidth="1"/>
    <col min="7932" max="7932" width="13.7109375" style="44" customWidth="1"/>
    <col min="7933" max="7933" width="15.7109375" style="44" customWidth="1"/>
    <col min="7934" max="7934" width="14.7109375" style="44" customWidth="1"/>
    <col min="7935" max="7935" width="15" style="44" customWidth="1"/>
    <col min="7936" max="7937" width="14.28515625" style="44" customWidth="1"/>
    <col min="7938" max="7938" width="0" style="44" hidden="1" customWidth="1"/>
    <col min="7939" max="7939" width="18.85546875" style="44" customWidth="1"/>
    <col min="7940" max="7952" width="8" style="44" customWidth="1"/>
    <col min="7953" max="7956" width="9.28515625" style="44" customWidth="1"/>
    <col min="7957" max="7984" width="9.140625" style="44"/>
    <col min="7985" max="7985" width="64" style="44" customWidth="1"/>
    <col min="7986" max="7986" width="97.85546875" style="44" customWidth="1"/>
    <col min="7987" max="8180" width="9.140625" style="44"/>
    <col min="8181" max="8181" width="1.28515625" style="44" customWidth="1"/>
    <col min="8182" max="8182" width="44.85546875" style="44" customWidth="1"/>
    <col min="8183" max="8183" width="47.28515625" style="44" customWidth="1"/>
    <col min="8184" max="8184" width="8.140625" style="44" customWidth="1"/>
    <col min="8185" max="8185" width="8.28515625" style="44" customWidth="1"/>
    <col min="8186" max="8186" width="5.42578125" style="44" customWidth="1"/>
    <col min="8187" max="8187" width="8.5703125" style="44" customWidth="1"/>
    <col min="8188" max="8188" width="13.7109375" style="44" customWidth="1"/>
    <col min="8189" max="8189" width="15.7109375" style="44" customWidth="1"/>
    <col min="8190" max="8190" width="14.7109375" style="44" customWidth="1"/>
    <col min="8191" max="8191" width="15" style="44" customWidth="1"/>
    <col min="8192" max="8193" width="14.28515625" style="44" customWidth="1"/>
    <col min="8194" max="8194" width="0" style="44" hidden="1" customWidth="1"/>
    <col min="8195" max="8195" width="18.85546875" style="44" customWidth="1"/>
    <col min="8196" max="8208" width="8" style="44" customWidth="1"/>
    <col min="8209" max="8212" width="9.28515625" style="44" customWidth="1"/>
    <col min="8213" max="8240" width="9.140625" style="44"/>
    <col min="8241" max="8241" width="64" style="44" customWidth="1"/>
    <col min="8242" max="8242" width="97.85546875" style="44" customWidth="1"/>
    <col min="8243" max="8436" width="9.140625" style="44"/>
    <col min="8437" max="8437" width="1.28515625" style="44" customWidth="1"/>
    <col min="8438" max="8438" width="44.85546875" style="44" customWidth="1"/>
    <col min="8439" max="8439" width="47.28515625" style="44" customWidth="1"/>
    <col min="8440" max="8440" width="8.140625" style="44" customWidth="1"/>
    <col min="8441" max="8441" width="8.28515625" style="44" customWidth="1"/>
    <col min="8442" max="8442" width="5.42578125" style="44" customWidth="1"/>
    <col min="8443" max="8443" width="8.5703125" style="44" customWidth="1"/>
    <col min="8444" max="8444" width="13.7109375" style="44" customWidth="1"/>
    <col min="8445" max="8445" width="15.7109375" style="44" customWidth="1"/>
    <col min="8446" max="8446" width="14.7109375" style="44" customWidth="1"/>
    <col min="8447" max="8447" width="15" style="44" customWidth="1"/>
    <col min="8448" max="8449" width="14.28515625" style="44" customWidth="1"/>
    <col min="8450" max="8450" width="0" style="44" hidden="1" customWidth="1"/>
    <col min="8451" max="8451" width="18.85546875" style="44" customWidth="1"/>
    <col min="8452" max="8464" width="8" style="44" customWidth="1"/>
    <col min="8465" max="8468" width="9.28515625" style="44" customWidth="1"/>
    <col min="8469" max="8496" width="9.140625" style="44"/>
    <col min="8497" max="8497" width="64" style="44" customWidth="1"/>
    <col min="8498" max="8498" width="97.85546875" style="44" customWidth="1"/>
    <col min="8499" max="8692" width="9.140625" style="44"/>
    <col min="8693" max="8693" width="1.28515625" style="44" customWidth="1"/>
    <col min="8694" max="8694" width="44.85546875" style="44" customWidth="1"/>
    <col min="8695" max="8695" width="47.28515625" style="44" customWidth="1"/>
    <col min="8696" max="8696" width="8.140625" style="44" customWidth="1"/>
    <col min="8697" max="8697" width="8.28515625" style="44" customWidth="1"/>
    <col min="8698" max="8698" width="5.42578125" style="44" customWidth="1"/>
    <col min="8699" max="8699" width="8.5703125" style="44" customWidth="1"/>
    <col min="8700" max="8700" width="13.7109375" style="44" customWidth="1"/>
    <col min="8701" max="8701" width="15.7109375" style="44" customWidth="1"/>
    <col min="8702" max="8702" width="14.7109375" style="44" customWidth="1"/>
    <col min="8703" max="8703" width="15" style="44" customWidth="1"/>
    <col min="8704" max="8705" width="14.28515625" style="44" customWidth="1"/>
    <col min="8706" max="8706" width="0" style="44" hidden="1" customWidth="1"/>
    <col min="8707" max="8707" width="18.85546875" style="44" customWidth="1"/>
    <col min="8708" max="8720" width="8" style="44" customWidth="1"/>
    <col min="8721" max="8724" width="9.28515625" style="44" customWidth="1"/>
    <col min="8725" max="8752" width="9.140625" style="44"/>
    <col min="8753" max="8753" width="64" style="44" customWidth="1"/>
    <col min="8754" max="8754" width="97.85546875" style="44" customWidth="1"/>
    <col min="8755" max="8948" width="9.140625" style="44"/>
    <col min="8949" max="8949" width="1.28515625" style="44" customWidth="1"/>
    <col min="8950" max="8950" width="44.85546875" style="44" customWidth="1"/>
    <col min="8951" max="8951" width="47.28515625" style="44" customWidth="1"/>
    <col min="8952" max="8952" width="8.140625" style="44" customWidth="1"/>
    <col min="8953" max="8953" width="8.28515625" style="44" customWidth="1"/>
    <col min="8954" max="8954" width="5.42578125" style="44" customWidth="1"/>
    <col min="8955" max="8955" width="8.5703125" style="44" customWidth="1"/>
    <col min="8956" max="8956" width="13.7109375" style="44" customWidth="1"/>
    <col min="8957" max="8957" width="15.7109375" style="44" customWidth="1"/>
    <col min="8958" max="8958" width="14.7109375" style="44" customWidth="1"/>
    <col min="8959" max="8959" width="15" style="44" customWidth="1"/>
    <col min="8960" max="8961" width="14.28515625" style="44" customWidth="1"/>
    <col min="8962" max="8962" width="0" style="44" hidden="1" customWidth="1"/>
    <col min="8963" max="8963" width="18.85546875" style="44" customWidth="1"/>
    <col min="8964" max="8976" width="8" style="44" customWidth="1"/>
    <col min="8977" max="8980" width="9.28515625" style="44" customWidth="1"/>
    <col min="8981" max="9008" width="9.140625" style="44"/>
    <col min="9009" max="9009" width="64" style="44" customWidth="1"/>
    <col min="9010" max="9010" width="97.85546875" style="44" customWidth="1"/>
    <col min="9011" max="9204" width="9.140625" style="44"/>
    <col min="9205" max="9205" width="1.28515625" style="44" customWidth="1"/>
    <col min="9206" max="9206" width="44.85546875" style="44" customWidth="1"/>
    <col min="9207" max="9207" width="47.28515625" style="44" customWidth="1"/>
    <col min="9208" max="9208" width="8.140625" style="44" customWidth="1"/>
    <col min="9209" max="9209" width="8.28515625" style="44" customWidth="1"/>
    <col min="9210" max="9210" width="5.42578125" style="44" customWidth="1"/>
    <col min="9211" max="9211" width="8.5703125" style="44" customWidth="1"/>
    <col min="9212" max="9212" width="13.7109375" style="44" customWidth="1"/>
    <col min="9213" max="9213" width="15.7109375" style="44" customWidth="1"/>
    <col min="9214" max="9214" width="14.7109375" style="44" customWidth="1"/>
    <col min="9215" max="9215" width="15" style="44" customWidth="1"/>
    <col min="9216" max="9217" width="14.28515625" style="44" customWidth="1"/>
    <col min="9218" max="9218" width="0" style="44" hidden="1" customWidth="1"/>
    <col min="9219" max="9219" width="18.85546875" style="44" customWidth="1"/>
    <col min="9220" max="9232" width="8" style="44" customWidth="1"/>
    <col min="9233" max="9236" width="9.28515625" style="44" customWidth="1"/>
    <col min="9237" max="9264" width="9.140625" style="44"/>
    <col min="9265" max="9265" width="64" style="44" customWidth="1"/>
    <col min="9266" max="9266" width="97.85546875" style="44" customWidth="1"/>
    <col min="9267" max="9460" width="9.140625" style="44"/>
    <col min="9461" max="9461" width="1.28515625" style="44" customWidth="1"/>
    <col min="9462" max="9462" width="44.85546875" style="44" customWidth="1"/>
    <col min="9463" max="9463" width="47.28515625" style="44" customWidth="1"/>
    <col min="9464" max="9464" width="8.140625" style="44" customWidth="1"/>
    <col min="9465" max="9465" width="8.28515625" style="44" customWidth="1"/>
    <col min="9466" max="9466" width="5.42578125" style="44" customWidth="1"/>
    <col min="9467" max="9467" width="8.5703125" style="44" customWidth="1"/>
    <col min="9468" max="9468" width="13.7109375" style="44" customWidth="1"/>
    <col min="9469" max="9469" width="15.7109375" style="44" customWidth="1"/>
    <col min="9470" max="9470" width="14.7109375" style="44" customWidth="1"/>
    <col min="9471" max="9471" width="15" style="44" customWidth="1"/>
    <col min="9472" max="9473" width="14.28515625" style="44" customWidth="1"/>
    <col min="9474" max="9474" width="0" style="44" hidden="1" customWidth="1"/>
    <col min="9475" max="9475" width="18.85546875" style="44" customWidth="1"/>
    <col min="9476" max="9488" width="8" style="44" customWidth="1"/>
    <col min="9489" max="9492" width="9.28515625" style="44" customWidth="1"/>
    <col min="9493" max="9520" width="9.140625" style="44"/>
    <col min="9521" max="9521" width="64" style="44" customWidth="1"/>
    <col min="9522" max="9522" width="97.85546875" style="44" customWidth="1"/>
    <col min="9523" max="9716" width="9.140625" style="44"/>
    <col min="9717" max="9717" width="1.28515625" style="44" customWidth="1"/>
    <col min="9718" max="9718" width="44.85546875" style="44" customWidth="1"/>
    <col min="9719" max="9719" width="47.28515625" style="44" customWidth="1"/>
    <col min="9720" max="9720" width="8.140625" style="44" customWidth="1"/>
    <col min="9721" max="9721" width="8.28515625" style="44" customWidth="1"/>
    <col min="9722" max="9722" width="5.42578125" style="44" customWidth="1"/>
    <col min="9723" max="9723" width="8.5703125" style="44" customWidth="1"/>
    <col min="9724" max="9724" width="13.7109375" style="44" customWidth="1"/>
    <col min="9725" max="9725" width="15.7109375" style="44" customWidth="1"/>
    <col min="9726" max="9726" width="14.7109375" style="44" customWidth="1"/>
    <col min="9727" max="9727" width="15" style="44" customWidth="1"/>
    <col min="9728" max="9729" width="14.28515625" style="44" customWidth="1"/>
    <col min="9730" max="9730" width="0" style="44" hidden="1" customWidth="1"/>
    <col min="9731" max="9731" width="18.85546875" style="44" customWidth="1"/>
    <col min="9732" max="9744" width="8" style="44" customWidth="1"/>
    <col min="9745" max="9748" width="9.28515625" style="44" customWidth="1"/>
    <col min="9749" max="9776" width="9.140625" style="44"/>
    <col min="9777" max="9777" width="64" style="44" customWidth="1"/>
    <col min="9778" max="9778" width="97.85546875" style="44" customWidth="1"/>
    <col min="9779" max="9972" width="9.140625" style="44"/>
    <col min="9973" max="9973" width="1.28515625" style="44" customWidth="1"/>
    <col min="9974" max="9974" width="44.85546875" style="44" customWidth="1"/>
    <col min="9975" max="9975" width="47.28515625" style="44" customWidth="1"/>
    <col min="9976" max="9976" width="8.140625" style="44" customWidth="1"/>
    <col min="9977" max="9977" width="8.28515625" style="44" customWidth="1"/>
    <col min="9978" max="9978" width="5.42578125" style="44" customWidth="1"/>
    <col min="9979" max="9979" width="8.5703125" style="44" customWidth="1"/>
    <col min="9980" max="9980" width="13.7109375" style="44" customWidth="1"/>
    <col min="9981" max="9981" width="15.7109375" style="44" customWidth="1"/>
    <col min="9982" max="9982" width="14.7109375" style="44" customWidth="1"/>
    <col min="9983" max="9983" width="15" style="44" customWidth="1"/>
    <col min="9984" max="9985" width="14.28515625" style="44" customWidth="1"/>
    <col min="9986" max="9986" width="0" style="44" hidden="1" customWidth="1"/>
    <col min="9987" max="9987" width="18.85546875" style="44" customWidth="1"/>
    <col min="9988" max="10000" width="8" style="44" customWidth="1"/>
    <col min="10001" max="10004" width="9.28515625" style="44" customWidth="1"/>
    <col min="10005" max="10032" width="9.140625" style="44"/>
    <col min="10033" max="10033" width="64" style="44" customWidth="1"/>
    <col min="10034" max="10034" width="97.85546875" style="44" customWidth="1"/>
    <col min="10035" max="10228" width="9.140625" style="44"/>
    <col min="10229" max="10229" width="1.28515625" style="44" customWidth="1"/>
    <col min="10230" max="10230" width="44.85546875" style="44" customWidth="1"/>
    <col min="10231" max="10231" width="47.28515625" style="44" customWidth="1"/>
    <col min="10232" max="10232" width="8.140625" style="44" customWidth="1"/>
    <col min="10233" max="10233" width="8.28515625" style="44" customWidth="1"/>
    <col min="10234" max="10234" width="5.42578125" style="44" customWidth="1"/>
    <col min="10235" max="10235" width="8.5703125" style="44" customWidth="1"/>
    <col min="10236" max="10236" width="13.7109375" style="44" customWidth="1"/>
    <col min="10237" max="10237" width="15.7109375" style="44" customWidth="1"/>
    <col min="10238" max="10238" width="14.7109375" style="44" customWidth="1"/>
    <col min="10239" max="10239" width="15" style="44" customWidth="1"/>
    <col min="10240" max="10241" width="14.28515625" style="44" customWidth="1"/>
    <col min="10242" max="10242" width="0" style="44" hidden="1" customWidth="1"/>
    <col min="10243" max="10243" width="18.85546875" style="44" customWidth="1"/>
    <col min="10244" max="10256" width="8" style="44" customWidth="1"/>
    <col min="10257" max="10260" width="9.28515625" style="44" customWidth="1"/>
    <col min="10261" max="10288" width="9.140625" style="44"/>
    <col min="10289" max="10289" width="64" style="44" customWidth="1"/>
    <col min="10290" max="10290" width="97.85546875" style="44" customWidth="1"/>
    <col min="10291" max="10484" width="9.140625" style="44"/>
    <col min="10485" max="10485" width="1.28515625" style="44" customWidth="1"/>
    <col min="10486" max="10486" width="44.85546875" style="44" customWidth="1"/>
    <col min="10487" max="10487" width="47.28515625" style="44" customWidth="1"/>
    <col min="10488" max="10488" width="8.140625" style="44" customWidth="1"/>
    <col min="10489" max="10489" width="8.28515625" style="44" customWidth="1"/>
    <col min="10490" max="10490" width="5.42578125" style="44" customWidth="1"/>
    <col min="10491" max="10491" width="8.5703125" style="44" customWidth="1"/>
    <col min="10492" max="10492" width="13.7109375" style="44" customWidth="1"/>
    <col min="10493" max="10493" width="15.7109375" style="44" customWidth="1"/>
    <col min="10494" max="10494" width="14.7109375" style="44" customWidth="1"/>
    <col min="10495" max="10495" width="15" style="44" customWidth="1"/>
    <col min="10496" max="10497" width="14.28515625" style="44" customWidth="1"/>
    <col min="10498" max="10498" width="0" style="44" hidden="1" customWidth="1"/>
    <col min="10499" max="10499" width="18.85546875" style="44" customWidth="1"/>
    <col min="10500" max="10512" width="8" style="44" customWidth="1"/>
    <col min="10513" max="10516" width="9.28515625" style="44" customWidth="1"/>
    <col min="10517" max="10544" width="9.140625" style="44"/>
    <col min="10545" max="10545" width="64" style="44" customWidth="1"/>
    <col min="10546" max="10546" width="97.85546875" style="44" customWidth="1"/>
    <col min="10547" max="10740" width="9.140625" style="44"/>
    <col min="10741" max="10741" width="1.28515625" style="44" customWidth="1"/>
    <col min="10742" max="10742" width="44.85546875" style="44" customWidth="1"/>
    <col min="10743" max="10743" width="47.28515625" style="44" customWidth="1"/>
    <col min="10744" max="10744" width="8.140625" style="44" customWidth="1"/>
    <col min="10745" max="10745" width="8.28515625" style="44" customWidth="1"/>
    <col min="10746" max="10746" width="5.42578125" style="44" customWidth="1"/>
    <col min="10747" max="10747" width="8.5703125" style="44" customWidth="1"/>
    <col min="10748" max="10748" width="13.7109375" style="44" customWidth="1"/>
    <col min="10749" max="10749" width="15.7109375" style="44" customWidth="1"/>
    <col min="10750" max="10750" width="14.7109375" style="44" customWidth="1"/>
    <col min="10751" max="10751" width="15" style="44" customWidth="1"/>
    <col min="10752" max="10753" width="14.28515625" style="44" customWidth="1"/>
    <col min="10754" max="10754" width="0" style="44" hidden="1" customWidth="1"/>
    <col min="10755" max="10755" width="18.85546875" style="44" customWidth="1"/>
    <col min="10756" max="10768" width="8" style="44" customWidth="1"/>
    <col min="10769" max="10772" width="9.28515625" style="44" customWidth="1"/>
    <col min="10773" max="10800" width="9.140625" style="44"/>
    <col min="10801" max="10801" width="64" style="44" customWidth="1"/>
    <col min="10802" max="10802" width="97.85546875" style="44" customWidth="1"/>
    <col min="10803" max="10996" width="9.140625" style="44"/>
    <col min="10997" max="10997" width="1.28515625" style="44" customWidth="1"/>
    <col min="10998" max="10998" width="44.85546875" style="44" customWidth="1"/>
    <col min="10999" max="10999" width="47.28515625" style="44" customWidth="1"/>
    <col min="11000" max="11000" width="8.140625" style="44" customWidth="1"/>
    <col min="11001" max="11001" width="8.28515625" style="44" customWidth="1"/>
    <col min="11002" max="11002" width="5.42578125" style="44" customWidth="1"/>
    <col min="11003" max="11003" width="8.5703125" style="44" customWidth="1"/>
    <col min="11004" max="11004" width="13.7109375" style="44" customWidth="1"/>
    <col min="11005" max="11005" width="15.7109375" style="44" customWidth="1"/>
    <col min="11006" max="11006" width="14.7109375" style="44" customWidth="1"/>
    <col min="11007" max="11007" width="15" style="44" customWidth="1"/>
    <col min="11008" max="11009" width="14.28515625" style="44" customWidth="1"/>
    <col min="11010" max="11010" width="0" style="44" hidden="1" customWidth="1"/>
    <col min="11011" max="11011" width="18.85546875" style="44" customWidth="1"/>
    <col min="11012" max="11024" width="8" style="44" customWidth="1"/>
    <col min="11025" max="11028" width="9.28515625" style="44" customWidth="1"/>
    <col min="11029" max="11056" width="9.140625" style="44"/>
    <col min="11057" max="11057" width="64" style="44" customWidth="1"/>
    <col min="11058" max="11058" width="97.85546875" style="44" customWidth="1"/>
    <col min="11059" max="11252" width="9.140625" style="44"/>
    <col min="11253" max="11253" width="1.28515625" style="44" customWidth="1"/>
    <col min="11254" max="11254" width="44.85546875" style="44" customWidth="1"/>
    <col min="11255" max="11255" width="47.28515625" style="44" customWidth="1"/>
    <col min="11256" max="11256" width="8.140625" style="44" customWidth="1"/>
    <col min="11257" max="11257" width="8.28515625" style="44" customWidth="1"/>
    <col min="11258" max="11258" width="5.42578125" style="44" customWidth="1"/>
    <col min="11259" max="11259" width="8.5703125" style="44" customWidth="1"/>
    <col min="11260" max="11260" width="13.7109375" style="44" customWidth="1"/>
    <col min="11261" max="11261" width="15.7109375" style="44" customWidth="1"/>
    <col min="11262" max="11262" width="14.7109375" style="44" customWidth="1"/>
    <col min="11263" max="11263" width="15" style="44" customWidth="1"/>
    <col min="11264" max="11265" width="14.28515625" style="44" customWidth="1"/>
    <col min="11266" max="11266" width="0" style="44" hidden="1" customWidth="1"/>
    <col min="11267" max="11267" width="18.85546875" style="44" customWidth="1"/>
    <col min="11268" max="11280" width="8" style="44" customWidth="1"/>
    <col min="11281" max="11284" width="9.28515625" style="44" customWidth="1"/>
    <col min="11285" max="11312" width="9.140625" style="44"/>
    <col min="11313" max="11313" width="64" style="44" customWidth="1"/>
    <col min="11314" max="11314" width="97.85546875" style="44" customWidth="1"/>
    <col min="11315" max="11508" width="9.140625" style="44"/>
    <col min="11509" max="11509" width="1.28515625" style="44" customWidth="1"/>
    <col min="11510" max="11510" width="44.85546875" style="44" customWidth="1"/>
    <col min="11511" max="11511" width="47.28515625" style="44" customWidth="1"/>
    <col min="11512" max="11512" width="8.140625" style="44" customWidth="1"/>
    <col min="11513" max="11513" width="8.28515625" style="44" customWidth="1"/>
    <col min="11514" max="11514" width="5.42578125" style="44" customWidth="1"/>
    <col min="11515" max="11515" width="8.5703125" style="44" customWidth="1"/>
    <col min="11516" max="11516" width="13.7109375" style="44" customWidth="1"/>
    <col min="11517" max="11517" width="15.7109375" style="44" customWidth="1"/>
    <col min="11518" max="11518" width="14.7109375" style="44" customWidth="1"/>
    <col min="11519" max="11519" width="15" style="44" customWidth="1"/>
    <col min="11520" max="11521" width="14.28515625" style="44" customWidth="1"/>
    <col min="11522" max="11522" width="0" style="44" hidden="1" customWidth="1"/>
    <col min="11523" max="11523" width="18.85546875" style="44" customWidth="1"/>
    <col min="11524" max="11536" width="8" style="44" customWidth="1"/>
    <col min="11537" max="11540" width="9.28515625" style="44" customWidth="1"/>
    <col min="11541" max="11568" width="9.140625" style="44"/>
    <col min="11569" max="11569" width="64" style="44" customWidth="1"/>
    <col min="11570" max="11570" width="97.85546875" style="44" customWidth="1"/>
    <col min="11571" max="11764" width="9.140625" style="44"/>
    <col min="11765" max="11765" width="1.28515625" style="44" customWidth="1"/>
    <col min="11766" max="11766" width="44.85546875" style="44" customWidth="1"/>
    <col min="11767" max="11767" width="47.28515625" style="44" customWidth="1"/>
    <col min="11768" max="11768" width="8.140625" style="44" customWidth="1"/>
    <col min="11769" max="11769" width="8.28515625" style="44" customWidth="1"/>
    <col min="11770" max="11770" width="5.42578125" style="44" customWidth="1"/>
    <col min="11771" max="11771" width="8.5703125" style="44" customWidth="1"/>
    <col min="11772" max="11772" width="13.7109375" style="44" customWidth="1"/>
    <col min="11773" max="11773" width="15.7109375" style="44" customWidth="1"/>
    <col min="11774" max="11774" width="14.7109375" style="44" customWidth="1"/>
    <col min="11775" max="11775" width="15" style="44" customWidth="1"/>
    <col min="11776" max="11777" width="14.28515625" style="44" customWidth="1"/>
    <col min="11778" max="11778" width="0" style="44" hidden="1" customWidth="1"/>
    <col min="11779" max="11779" width="18.85546875" style="44" customWidth="1"/>
    <col min="11780" max="11792" width="8" style="44" customWidth="1"/>
    <col min="11793" max="11796" width="9.28515625" style="44" customWidth="1"/>
    <col min="11797" max="11824" width="9.140625" style="44"/>
    <col min="11825" max="11825" width="64" style="44" customWidth="1"/>
    <col min="11826" max="11826" width="97.85546875" style="44" customWidth="1"/>
    <col min="11827" max="12020" width="9.140625" style="44"/>
    <col min="12021" max="12021" width="1.28515625" style="44" customWidth="1"/>
    <col min="12022" max="12022" width="44.85546875" style="44" customWidth="1"/>
    <col min="12023" max="12023" width="47.28515625" style="44" customWidth="1"/>
    <col min="12024" max="12024" width="8.140625" style="44" customWidth="1"/>
    <col min="12025" max="12025" width="8.28515625" style="44" customWidth="1"/>
    <col min="12026" max="12026" width="5.42578125" style="44" customWidth="1"/>
    <col min="12027" max="12027" width="8.5703125" style="44" customWidth="1"/>
    <col min="12028" max="12028" width="13.7109375" style="44" customWidth="1"/>
    <col min="12029" max="12029" width="15.7109375" style="44" customWidth="1"/>
    <col min="12030" max="12030" width="14.7109375" style="44" customWidth="1"/>
    <col min="12031" max="12031" width="15" style="44" customWidth="1"/>
    <col min="12032" max="12033" width="14.28515625" style="44" customWidth="1"/>
    <col min="12034" max="12034" width="0" style="44" hidden="1" customWidth="1"/>
    <col min="12035" max="12035" width="18.85546875" style="44" customWidth="1"/>
    <col min="12036" max="12048" width="8" style="44" customWidth="1"/>
    <col min="12049" max="12052" width="9.28515625" style="44" customWidth="1"/>
    <col min="12053" max="12080" width="9.140625" style="44"/>
    <col min="12081" max="12081" width="64" style="44" customWidth="1"/>
    <col min="12082" max="12082" width="97.85546875" style="44" customWidth="1"/>
    <col min="12083" max="12276" width="9.140625" style="44"/>
    <col min="12277" max="12277" width="1.28515625" style="44" customWidth="1"/>
    <col min="12278" max="12278" width="44.85546875" style="44" customWidth="1"/>
    <col min="12279" max="12279" width="47.28515625" style="44" customWidth="1"/>
    <col min="12280" max="12280" width="8.140625" style="44" customWidth="1"/>
    <col min="12281" max="12281" width="8.28515625" style="44" customWidth="1"/>
    <col min="12282" max="12282" width="5.42578125" style="44" customWidth="1"/>
    <col min="12283" max="12283" width="8.5703125" style="44" customWidth="1"/>
    <col min="12284" max="12284" width="13.7109375" style="44" customWidth="1"/>
    <col min="12285" max="12285" width="15.7109375" style="44" customWidth="1"/>
    <col min="12286" max="12286" width="14.7109375" style="44" customWidth="1"/>
    <col min="12287" max="12287" width="15" style="44" customWidth="1"/>
    <col min="12288" max="12289" width="14.28515625" style="44" customWidth="1"/>
    <col min="12290" max="12290" width="0" style="44" hidden="1" customWidth="1"/>
    <col min="12291" max="12291" width="18.85546875" style="44" customWidth="1"/>
    <col min="12292" max="12304" width="8" style="44" customWidth="1"/>
    <col min="12305" max="12308" width="9.28515625" style="44" customWidth="1"/>
    <col min="12309" max="12336" width="9.140625" style="44"/>
    <col min="12337" max="12337" width="64" style="44" customWidth="1"/>
    <col min="12338" max="12338" width="97.85546875" style="44" customWidth="1"/>
    <col min="12339" max="12532" width="9.140625" style="44"/>
    <col min="12533" max="12533" width="1.28515625" style="44" customWidth="1"/>
    <col min="12534" max="12534" width="44.85546875" style="44" customWidth="1"/>
    <col min="12535" max="12535" width="47.28515625" style="44" customWidth="1"/>
    <col min="12536" max="12536" width="8.140625" style="44" customWidth="1"/>
    <col min="12537" max="12537" width="8.28515625" style="44" customWidth="1"/>
    <col min="12538" max="12538" width="5.42578125" style="44" customWidth="1"/>
    <col min="12539" max="12539" width="8.5703125" style="44" customWidth="1"/>
    <col min="12540" max="12540" width="13.7109375" style="44" customWidth="1"/>
    <col min="12541" max="12541" width="15.7109375" style="44" customWidth="1"/>
    <col min="12542" max="12542" width="14.7109375" style="44" customWidth="1"/>
    <col min="12543" max="12543" width="15" style="44" customWidth="1"/>
    <col min="12544" max="12545" width="14.28515625" style="44" customWidth="1"/>
    <col min="12546" max="12546" width="0" style="44" hidden="1" customWidth="1"/>
    <col min="12547" max="12547" width="18.85546875" style="44" customWidth="1"/>
    <col min="12548" max="12560" width="8" style="44" customWidth="1"/>
    <col min="12561" max="12564" width="9.28515625" style="44" customWidth="1"/>
    <col min="12565" max="12592" width="9.140625" style="44"/>
    <col min="12593" max="12593" width="64" style="44" customWidth="1"/>
    <col min="12594" max="12594" width="97.85546875" style="44" customWidth="1"/>
    <col min="12595" max="12788" width="9.140625" style="44"/>
    <col min="12789" max="12789" width="1.28515625" style="44" customWidth="1"/>
    <col min="12790" max="12790" width="44.85546875" style="44" customWidth="1"/>
    <col min="12791" max="12791" width="47.28515625" style="44" customWidth="1"/>
    <col min="12792" max="12792" width="8.140625" style="44" customWidth="1"/>
    <col min="12793" max="12793" width="8.28515625" style="44" customWidth="1"/>
    <col min="12794" max="12794" width="5.42578125" style="44" customWidth="1"/>
    <col min="12795" max="12795" width="8.5703125" style="44" customWidth="1"/>
    <col min="12796" max="12796" width="13.7109375" style="44" customWidth="1"/>
    <col min="12797" max="12797" width="15.7109375" style="44" customWidth="1"/>
    <col min="12798" max="12798" width="14.7109375" style="44" customWidth="1"/>
    <col min="12799" max="12799" width="15" style="44" customWidth="1"/>
    <col min="12800" max="12801" width="14.28515625" style="44" customWidth="1"/>
    <col min="12802" max="12802" width="0" style="44" hidden="1" customWidth="1"/>
    <col min="12803" max="12803" width="18.85546875" style="44" customWidth="1"/>
    <col min="12804" max="12816" width="8" style="44" customWidth="1"/>
    <col min="12817" max="12820" width="9.28515625" style="44" customWidth="1"/>
    <col min="12821" max="12848" width="9.140625" style="44"/>
    <col min="12849" max="12849" width="64" style="44" customWidth="1"/>
    <col min="12850" max="12850" width="97.85546875" style="44" customWidth="1"/>
    <col min="12851" max="13044" width="9.140625" style="44"/>
    <col min="13045" max="13045" width="1.28515625" style="44" customWidth="1"/>
    <col min="13046" max="13046" width="44.85546875" style="44" customWidth="1"/>
    <col min="13047" max="13047" width="47.28515625" style="44" customWidth="1"/>
    <col min="13048" max="13048" width="8.140625" style="44" customWidth="1"/>
    <col min="13049" max="13049" width="8.28515625" style="44" customWidth="1"/>
    <col min="13050" max="13050" width="5.42578125" style="44" customWidth="1"/>
    <col min="13051" max="13051" width="8.5703125" style="44" customWidth="1"/>
    <col min="13052" max="13052" width="13.7109375" style="44" customWidth="1"/>
    <col min="13053" max="13053" width="15.7109375" style="44" customWidth="1"/>
    <col min="13054" max="13054" width="14.7109375" style="44" customWidth="1"/>
    <col min="13055" max="13055" width="15" style="44" customWidth="1"/>
    <col min="13056" max="13057" width="14.28515625" style="44" customWidth="1"/>
    <col min="13058" max="13058" width="0" style="44" hidden="1" customWidth="1"/>
    <col min="13059" max="13059" width="18.85546875" style="44" customWidth="1"/>
    <col min="13060" max="13072" width="8" style="44" customWidth="1"/>
    <col min="13073" max="13076" width="9.28515625" style="44" customWidth="1"/>
    <col min="13077" max="13104" width="9.140625" style="44"/>
    <col min="13105" max="13105" width="64" style="44" customWidth="1"/>
    <col min="13106" max="13106" width="97.85546875" style="44" customWidth="1"/>
    <col min="13107" max="13300" width="9.140625" style="44"/>
    <col min="13301" max="13301" width="1.28515625" style="44" customWidth="1"/>
    <col min="13302" max="13302" width="44.85546875" style="44" customWidth="1"/>
    <col min="13303" max="13303" width="47.28515625" style="44" customWidth="1"/>
    <col min="13304" max="13304" width="8.140625" style="44" customWidth="1"/>
    <col min="13305" max="13305" width="8.28515625" style="44" customWidth="1"/>
    <col min="13306" max="13306" width="5.42578125" style="44" customWidth="1"/>
    <col min="13307" max="13307" width="8.5703125" style="44" customWidth="1"/>
    <col min="13308" max="13308" width="13.7109375" style="44" customWidth="1"/>
    <col min="13309" max="13309" width="15.7109375" style="44" customWidth="1"/>
    <col min="13310" max="13310" width="14.7109375" style="44" customWidth="1"/>
    <col min="13311" max="13311" width="15" style="44" customWidth="1"/>
    <col min="13312" max="13313" width="14.28515625" style="44" customWidth="1"/>
    <col min="13314" max="13314" width="0" style="44" hidden="1" customWidth="1"/>
    <col min="13315" max="13315" width="18.85546875" style="44" customWidth="1"/>
    <col min="13316" max="13328" width="8" style="44" customWidth="1"/>
    <col min="13329" max="13332" width="9.28515625" style="44" customWidth="1"/>
    <col min="13333" max="13360" width="9.140625" style="44"/>
    <col min="13361" max="13361" width="64" style="44" customWidth="1"/>
    <col min="13362" max="13362" width="97.85546875" style="44" customWidth="1"/>
    <col min="13363" max="13556" width="9.140625" style="44"/>
    <col min="13557" max="13557" width="1.28515625" style="44" customWidth="1"/>
    <col min="13558" max="13558" width="44.85546875" style="44" customWidth="1"/>
    <col min="13559" max="13559" width="47.28515625" style="44" customWidth="1"/>
    <col min="13560" max="13560" width="8.140625" style="44" customWidth="1"/>
    <col min="13561" max="13561" width="8.28515625" style="44" customWidth="1"/>
    <col min="13562" max="13562" width="5.42578125" style="44" customWidth="1"/>
    <col min="13563" max="13563" width="8.5703125" style="44" customWidth="1"/>
    <col min="13564" max="13564" width="13.7109375" style="44" customWidth="1"/>
    <col min="13565" max="13565" width="15.7109375" style="44" customWidth="1"/>
    <col min="13566" max="13566" width="14.7109375" style="44" customWidth="1"/>
    <col min="13567" max="13567" width="15" style="44" customWidth="1"/>
    <col min="13568" max="13569" width="14.28515625" style="44" customWidth="1"/>
    <col min="13570" max="13570" width="0" style="44" hidden="1" customWidth="1"/>
    <col min="13571" max="13571" width="18.85546875" style="44" customWidth="1"/>
    <col min="13572" max="13584" width="8" style="44" customWidth="1"/>
    <col min="13585" max="13588" width="9.28515625" style="44" customWidth="1"/>
    <col min="13589" max="13616" width="9.140625" style="44"/>
    <col min="13617" max="13617" width="64" style="44" customWidth="1"/>
    <col min="13618" max="13618" width="97.85546875" style="44" customWidth="1"/>
    <col min="13619" max="13812" width="9.140625" style="44"/>
    <col min="13813" max="13813" width="1.28515625" style="44" customWidth="1"/>
    <col min="13814" max="13814" width="44.85546875" style="44" customWidth="1"/>
    <col min="13815" max="13815" width="47.28515625" style="44" customWidth="1"/>
    <col min="13816" max="13816" width="8.140625" style="44" customWidth="1"/>
    <col min="13817" max="13817" width="8.28515625" style="44" customWidth="1"/>
    <col min="13818" max="13818" width="5.42578125" style="44" customWidth="1"/>
    <col min="13819" max="13819" width="8.5703125" style="44" customWidth="1"/>
    <col min="13820" max="13820" width="13.7109375" style="44" customWidth="1"/>
    <col min="13821" max="13821" width="15.7109375" style="44" customWidth="1"/>
    <col min="13822" max="13822" width="14.7109375" style="44" customWidth="1"/>
    <col min="13823" max="13823" width="15" style="44" customWidth="1"/>
    <col min="13824" max="13825" width="14.28515625" style="44" customWidth="1"/>
    <col min="13826" max="13826" width="0" style="44" hidden="1" customWidth="1"/>
    <col min="13827" max="13827" width="18.85546875" style="44" customWidth="1"/>
    <col min="13828" max="13840" width="8" style="44" customWidth="1"/>
    <col min="13841" max="13844" width="9.28515625" style="44" customWidth="1"/>
    <col min="13845" max="13872" width="9.140625" style="44"/>
    <col min="13873" max="13873" width="64" style="44" customWidth="1"/>
    <col min="13874" max="13874" width="97.85546875" style="44" customWidth="1"/>
    <col min="13875" max="14068" width="9.140625" style="44"/>
    <col min="14069" max="14069" width="1.28515625" style="44" customWidth="1"/>
    <col min="14070" max="14070" width="44.85546875" style="44" customWidth="1"/>
    <col min="14071" max="14071" width="47.28515625" style="44" customWidth="1"/>
    <col min="14072" max="14072" width="8.140625" style="44" customWidth="1"/>
    <col min="14073" max="14073" width="8.28515625" style="44" customWidth="1"/>
    <col min="14074" max="14074" width="5.42578125" style="44" customWidth="1"/>
    <col min="14075" max="14075" width="8.5703125" style="44" customWidth="1"/>
    <col min="14076" max="14076" width="13.7109375" style="44" customWidth="1"/>
    <col min="14077" max="14077" width="15.7109375" style="44" customWidth="1"/>
    <col min="14078" max="14078" width="14.7109375" style="44" customWidth="1"/>
    <col min="14079" max="14079" width="15" style="44" customWidth="1"/>
    <col min="14080" max="14081" width="14.28515625" style="44" customWidth="1"/>
    <col min="14082" max="14082" width="0" style="44" hidden="1" customWidth="1"/>
    <col min="14083" max="14083" width="18.85546875" style="44" customWidth="1"/>
    <col min="14084" max="14096" width="8" style="44" customWidth="1"/>
    <col min="14097" max="14100" width="9.28515625" style="44" customWidth="1"/>
    <col min="14101" max="14128" width="9.140625" style="44"/>
    <col min="14129" max="14129" width="64" style="44" customWidth="1"/>
    <col min="14130" max="14130" width="97.85546875" style="44" customWidth="1"/>
    <col min="14131" max="14324" width="9.140625" style="44"/>
    <col min="14325" max="14325" width="1.28515625" style="44" customWidth="1"/>
    <col min="14326" max="14326" width="44.85546875" style="44" customWidth="1"/>
    <col min="14327" max="14327" width="47.28515625" style="44" customWidth="1"/>
    <col min="14328" max="14328" width="8.140625" style="44" customWidth="1"/>
    <col min="14329" max="14329" width="8.28515625" style="44" customWidth="1"/>
    <col min="14330" max="14330" width="5.42578125" style="44" customWidth="1"/>
    <col min="14331" max="14331" width="8.5703125" style="44" customWidth="1"/>
    <col min="14332" max="14332" width="13.7109375" style="44" customWidth="1"/>
    <col min="14333" max="14333" width="15.7109375" style="44" customWidth="1"/>
    <col min="14334" max="14334" width="14.7109375" style="44" customWidth="1"/>
    <col min="14335" max="14335" width="15" style="44" customWidth="1"/>
    <col min="14336" max="14337" width="14.28515625" style="44" customWidth="1"/>
    <col min="14338" max="14338" width="0" style="44" hidden="1" customWidth="1"/>
    <col min="14339" max="14339" width="18.85546875" style="44" customWidth="1"/>
    <col min="14340" max="14352" width="8" style="44" customWidth="1"/>
    <col min="14353" max="14356" width="9.28515625" style="44" customWidth="1"/>
    <col min="14357" max="14384" width="9.140625" style="44"/>
    <col min="14385" max="14385" width="64" style="44" customWidth="1"/>
    <col min="14386" max="14386" width="97.85546875" style="44" customWidth="1"/>
    <col min="14387" max="14580" width="9.140625" style="44"/>
    <col min="14581" max="14581" width="1.28515625" style="44" customWidth="1"/>
    <col min="14582" max="14582" width="44.85546875" style="44" customWidth="1"/>
    <col min="14583" max="14583" width="47.28515625" style="44" customWidth="1"/>
    <col min="14584" max="14584" width="8.140625" style="44" customWidth="1"/>
    <col min="14585" max="14585" width="8.28515625" style="44" customWidth="1"/>
    <col min="14586" max="14586" width="5.42578125" style="44" customWidth="1"/>
    <col min="14587" max="14587" width="8.5703125" style="44" customWidth="1"/>
    <col min="14588" max="14588" width="13.7109375" style="44" customWidth="1"/>
    <col min="14589" max="14589" width="15.7109375" style="44" customWidth="1"/>
    <col min="14590" max="14590" width="14.7109375" style="44" customWidth="1"/>
    <col min="14591" max="14591" width="15" style="44" customWidth="1"/>
    <col min="14592" max="14593" width="14.28515625" style="44" customWidth="1"/>
    <col min="14594" max="14594" width="0" style="44" hidden="1" customWidth="1"/>
    <col min="14595" max="14595" width="18.85546875" style="44" customWidth="1"/>
    <col min="14596" max="14608" width="8" style="44" customWidth="1"/>
    <col min="14609" max="14612" width="9.28515625" style="44" customWidth="1"/>
    <col min="14613" max="14640" width="9.140625" style="44"/>
    <col min="14641" max="14641" width="64" style="44" customWidth="1"/>
    <col min="14642" max="14642" width="97.85546875" style="44" customWidth="1"/>
    <col min="14643" max="14836" width="9.140625" style="44"/>
    <col min="14837" max="14837" width="1.28515625" style="44" customWidth="1"/>
    <col min="14838" max="14838" width="44.85546875" style="44" customWidth="1"/>
    <col min="14839" max="14839" width="47.28515625" style="44" customWidth="1"/>
    <col min="14840" max="14840" width="8.140625" style="44" customWidth="1"/>
    <col min="14841" max="14841" width="8.28515625" style="44" customWidth="1"/>
    <col min="14842" max="14842" width="5.42578125" style="44" customWidth="1"/>
    <col min="14843" max="14843" width="8.5703125" style="44" customWidth="1"/>
    <col min="14844" max="14844" width="13.7109375" style="44" customWidth="1"/>
    <col min="14845" max="14845" width="15.7109375" style="44" customWidth="1"/>
    <col min="14846" max="14846" width="14.7109375" style="44" customWidth="1"/>
    <col min="14847" max="14847" width="15" style="44" customWidth="1"/>
    <col min="14848" max="14849" width="14.28515625" style="44" customWidth="1"/>
    <col min="14850" max="14850" width="0" style="44" hidden="1" customWidth="1"/>
    <col min="14851" max="14851" width="18.85546875" style="44" customWidth="1"/>
    <col min="14852" max="14864" width="8" style="44" customWidth="1"/>
    <col min="14865" max="14868" width="9.28515625" style="44" customWidth="1"/>
    <col min="14869" max="14896" width="9.140625" style="44"/>
    <col min="14897" max="14897" width="64" style="44" customWidth="1"/>
    <col min="14898" max="14898" width="97.85546875" style="44" customWidth="1"/>
    <col min="14899" max="15092" width="9.140625" style="44"/>
    <col min="15093" max="15093" width="1.28515625" style="44" customWidth="1"/>
    <col min="15094" max="15094" width="44.85546875" style="44" customWidth="1"/>
    <col min="15095" max="15095" width="47.28515625" style="44" customWidth="1"/>
    <col min="15096" max="15096" width="8.140625" style="44" customWidth="1"/>
    <col min="15097" max="15097" width="8.28515625" style="44" customWidth="1"/>
    <col min="15098" max="15098" width="5.42578125" style="44" customWidth="1"/>
    <col min="15099" max="15099" width="8.5703125" style="44" customWidth="1"/>
    <col min="15100" max="15100" width="13.7109375" style="44" customWidth="1"/>
    <col min="15101" max="15101" width="15.7109375" style="44" customWidth="1"/>
    <col min="15102" max="15102" width="14.7109375" style="44" customWidth="1"/>
    <col min="15103" max="15103" width="15" style="44" customWidth="1"/>
    <col min="15104" max="15105" width="14.28515625" style="44" customWidth="1"/>
    <col min="15106" max="15106" width="0" style="44" hidden="1" customWidth="1"/>
    <col min="15107" max="15107" width="18.85546875" style="44" customWidth="1"/>
    <col min="15108" max="15120" width="8" style="44" customWidth="1"/>
    <col min="15121" max="15124" width="9.28515625" style="44" customWidth="1"/>
    <col min="15125" max="15152" width="9.140625" style="44"/>
    <col min="15153" max="15153" width="64" style="44" customWidth="1"/>
    <col min="15154" max="15154" width="97.85546875" style="44" customWidth="1"/>
    <col min="15155" max="15348" width="9.140625" style="44"/>
    <col min="15349" max="15349" width="1.28515625" style="44" customWidth="1"/>
    <col min="15350" max="15350" width="44.85546875" style="44" customWidth="1"/>
    <col min="15351" max="15351" width="47.28515625" style="44" customWidth="1"/>
    <col min="15352" max="15352" width="8.140625" style="44" customWidth="1"/>
    <col min="15353" max="15353" width="8.28515625" style="44" customWidth="1"/>
    <col min="15354" max="15354" width="5.42578125" style="44" customWidth="1"/>
    <col min="15355" max="15355" width="8.5703125" style="44" customWidth="1"/>
    <col min="15356" max="15356" width="13.7109375" style="44" customWidth="1"/>
    <col min="15357" max="15357" width="15.7109375" style="44" customWidth="1"/>
    <col min="15358" max="15358" width="14.7109375" style="44" customWidth="1"/>
    <col min="15359" max="15359" width="15" style="44" customWidth="1"/>
    <col min="15360" max="15361" width="14.28515625" style="44" customWidth="1"/>
    <col min="15362" max="15362" width="0" style="44" hidden="1" customWidth="1"/>
    <col min="15363" max="15363" width="18.85546875" style="44" customWidth="1"/>
    <col min="15364" max="15376" width="8" style="44" customWidth="1"/>
    <col min="15377" max="15380" width="9.28515625" style="44" customWidth="1"/>
    <col min="15381" max="15408" width="9.140625" style="44"/>
    <col min="15409" max="15409" width="64" style="44" customWidth="1"/>
    <col min="15410" max="15410" width="97.85546875" style="44" customWidth="1"/>
    <col min="15411" max="15604" width="9.140625" style="44"/>
    <col min="15605" max="15605" width="1.28515625" style="44" customWidth="1"/>
    <col min="15606" max="15606" width="44.85546875" style="44" customWidth="1"/>
    <col min="15607" max="15607" width="47.28515625" style="44" customWidth="1"/>
    <col min="15608" max="15608" width="8.140625" style="44" customWidth="1"/>
    <col min="15609" max="15609" width="8.28515625" style="44" customWidth="1"/>
    <col min="15610" max="15610" width="5.42578125" style="44" customWidth="1"/>
    <col min="15611" max="15611" width="8.5703125" style="44" customWidth="1"/>
    <col min="15612" max="15612" width="13.7109375" style="44" customWidth="1"/>
    <col min="15613" max="15613" width="15.7109375" style="44" customWidth="1"/>
    <col min="15614" max="15614" width="14.7109375" style="44" customWidth="1"/>
    <col min="15615" max="15615" width="15" style="44" customWidth="1"/>
    <col min="15616" max="15617" width="14.28515625" style="44" customWidth="1"/>
    <col min="15618" max="15618" width="0" style="44" hidden="1" customWidth="1"/>
    <col min="15619" max="15619" width="18.85546875" style="44" customWidth="1"/>
    <col min="15620" max="15632" width="8" style="44" customWidth="1"/>
    <col min="15633" max="15636" width="9.28515625" style="44" customWidth="1"/>
    <col min="15637" max="15664" width="9.140625" style="44"/>
    <col min="15665" max="15665" width="64" style="44" customWidth="1"/>
    <col min="15666" max="15666" width="97.85546875" style="44" customWidth="1"/>
    <col min="15667" max="15860" width="9.140625" style="44"/>
    <col min="15861" max="15861" width="1.28515625" style="44" customWidth="1"/>
    <col min="15862" max="15862" width="44.85546875" style="44" customWidth="1"/>
    <col min="15863" max="15863" width="47.28515625" style="44" customWidth="1"/>
    <col min="15864" max="15864" width="8.140625" style="44" customWidth="1"/>
    <col min="15865" max="15865" width="8.28515625" style="44" customWidth="1"/>
    <col min="15866" max="15866" width="5.42578125" style="44" customWidth="1"/>
    <col min="15867" max="15867" width="8.5703125" style="44" customWidth="1"/>
    <col min="15868" max="15868" width="13.7109375" style="44" customWidth="1"/>
    <col min="15869" max="15869" width="15.7109375" style="44" customWidth="1"/>
    <col min="15870" max="15870" width="14.7109375" style="44" customWidth="1"/>
    <col min="15871" max="15871" width="15" style="44" customWidth="1"/>
    <col min="15872" max="15873" width="14.28515625" style="44" customWidth="1"/>
    <col min="15874" max="15874" width="0" style="44" hidden="1" customWidth="1"/>
    <col min="15875" max="15875" width="18.85546875" style="44" customWidth="1"/>
    <col min="15876" max="15888" width="8" style="44" customWidth="1"/>
    <col min="15889" max="15892" width="9.28515625" style="44" customWidth="1"/>
    <col min="15893" max="15920" width="9.140625" style="44"/>
    <col min="15921" max="15921" width="64" style="44" customWidth="1"/>
    <col min="15922" max="15922" width="97.85546875" style="44" customWidth="1"/>
    <col min="15923" max="16116" width="9.140625" style="44"/>
    <col min="16117" max="16117" width="1.28515625" style="44" customWidth="1"/>
    <col min="16118" max="16118" width="44.85546875" style="44" customWidth="1"/>
    <col min="16119" max="16119" width="47.28515625" style="44" customWidth="1"/>
    <col min="16120" max="16120" width="8.140625" style="44" customWidth="1"/>
    <col min="16121" max="16121" width="8.28515625" style="44" customWidth="1"/>
    <col min="16122" max="16122" width="5.42578125" style="44" customWidth="1"/>
    <col min="16123" max="16123" width="8.5703125" style="44" customWidth="1"/>
    <col min="16124" max="16124" width="13.7109375" style="44" customWidth="1"/>
    <col min="16125" max="16125" width="15.7109375" style="44" customWidth="1"/>
    <col min="16126" max="16126" width="14.7109375" style="44" customWidth="1"/>
    <col min="16127" max="16127" width="15" style="44" customWidth="1"/>
    <col min="16128" max="16129" width="14.28515625" style="44" customWidth="1"/>
    <col min="16130" max="16130" width="0" style="44" hidden="1" customWidth="1"/>
    <col min="16131" max="16131" width="18.85546875" style="44" customWidth="1"/>
    <col min="16132" max="16144" width="8" style="44" customWidth="1"/>
    <col min="16145" max="16148" width="9.28515625" style="44" customWidth="1"/>
    <col min="16149" max="16176" width="9.140625" style="44"/>
    <col min="16177" max="16177" width="64" style="44" customWidth="1"/>
    <col min="16178" max="16178" width="97.85546875" style="44" customWidth="1"/>
    <col min="16179" max="16384" width="9.140625" style="44"/>
  </cols>
  <sheetData>
    <row r="1" spans="1:50" ht="4.5" customHeight="1" thickBot="1" x14ac:dyDescent="0.3">
      <c r="A1" s="212"/>
      <c r="B1" s="201"/>
      <c r="C1" s="201"/>
      <c r="D1" s="201"/>
      <c r="E1" s="201"/>
      <c r="F1" s="313"/>
      <c r="G1" s="313"/>
      <c r="H1" s="313"/>
      <c r="I1" s="313"/>
      <c r="J1" s="313"/>
      <c r="K1" s="313"/>
      <c r="L1" s="313"/>
      <c r="M1" s="313"/>
      <c r="N1" s="313"/>
      <c r="O1" s="313"/>
      <c r="P1" s="313"/>
      <c r="Q1" s="313"/>
      <c r="R1" s="313"/>
      <c r="S1" s="313"/>
      <c r="AW1" s="45" t="s">
        <v>186</v>
      </c>
      <c r="AX1" s="46" t="s">
        <v>187</v>
      </c>
    </row>
    <row r="2" spans="1:50" ht="32.25" customHeight="1" x14ac:dyDescent="0.25">
      <c r="A2" s="213"/>
      <c r="B2" s="419" t="str">
        <f>'Elenco P.I.'!B2</f>
        <v>Comune di Golfo Aranci</v>
      </c>
      <c r="C2" s="419"/>
      <c r="D2" s="419"/>
      <c r="E2" s="419"/>
      <c r="F2" s="419"/>
      <c r="G2" s="419"/>
      <c r="H2" s="419"/>
      <c r="I2" s="419"/>
      <c r="J2" s="419"/>
      <c r="K2" s="419"/>
      <c r="L2" s="419"/>
      <c r="M2" s="419"/>
      <c r="N2" s="419"/>
      <c r="O2" s="419"/>
      <c r="P2" s="419"/>
      <c r="Q2" s="419"/>
      <c r="R2" s="419"/>
      <c r="S2" s="419"/>
      <c r="T2" s="419"/>
      <c r="AW2" s="135"/>
      <c r="AX2" s="136"/>
    </row>
    <row r="3" spans="1:50" ht="9" customHeight="1" x14ac:dyDescent="0.25">
      <c r="A3" s="213"/>
      <c r="B3" s="53"/>
      <c r="C3" s="53"/>
      <c r="D3" s="53"/>
      <c r="E3" s="53"/>
      <c r="F3" s="53"/>
      <c r="G3" s="53"/>
      <c r="H3" s="53"/>
      <c r="I3" s="53"/>
      <c r="J3" s="53"/>
      <c r="K3" s="53"/>
      <c r="L3" s="53"/>
      <c r="M3" s="53"/>
      <c r="N3" s="53"/>
      <c r="O3" s="53"/>
      <c r="P3" s="53"/>
      <c r="Q3" s="53"/>
      <c r="R3" s="53"/>
      <c r="S3" s="53"/>
      <c r="T3" s="137"/>
      <c r="AW3" s="135"/>
      <c r="AX3" s="136"/>
    </row>
    <row r="4" spans="1:50" ht="29.25" customHeight="1" x14ac:dyDescent="0.25">
      <c r="A4" s="213"/>
      <c r="B4" s="420" t="str">
        <f>'Elenco P.I.'!B7</f>
        <v xml:space="preserve">Area:  </v>
      </c>
      <c r="C4" s="421"/>
      <c r="D4" s="421"/>
      <c r="E4" s="421"/>
      <c r="F4" s="421"/>
      <c r="G4" s="421"/>
      <c r="H4" s="421"/>
      <c r="I4" s="421"/>
      <c r="J4" s="421"/>
      <c r="K4" s="421"/>
      <c r="L4" s="421"/>
      <c r="M4" s="421"/>
      <c r="N4" s="421"/>
      <c r="O4" s="421"/>
      <c r="P4" s="421"/>
      <c r="Q4" s="421"/>
      <c r="R4" s="421"/>
      <c r="S4" s="421"/>
      <c r="T4" s="421"/>
      <c r="AW4" s="135"/>
      <c r="AX4" s="136"/>
    </row>
    <row r="5" spans="1:50" ht="11.25" customHeight="1" x14ac:dyDescent="0.25">
      <c r="A5" s="213"/>
      <c r="B5" s="53"/>
      <c r="C5" s="53"/>
      <c r="D5" s="53"/>
      <c r="E5" s="53"/>
      <c r="F5" s="53"/>
      <c r="G5" s="53"/>
      <c r="H5" s="53"/>
      <c r="I5" s="53"/>
      <c r="J5" s="53"/>
      <c r="K5" s="53"/>
      <c r="L5" s="53"/>
      <c r="M5" s="53"/>
      <c r="N5" s="53"/>
      <c r="O5" s="53"/>
      <c r="P5" s="53"/>
      <c r="Q5" s="53"/>
      <c r="R5" s="53"/>
      <c r="S5" s="53"/>
      <c r="T5" s="54"/>
      <c r="AW5" s="51" t="s">
        <v>198</v>
      </c>
      <c r="AX5" s="52" t="s">
        <v>199</v>
      </c>
    </row>
    <row r="6" spans="1:50" ht="9" hidden="1" customHeight="1" x14ac:dyDescent="0.25">
      <c r="A6" s="213"/>
      <c r="B6" s="54"/>
      <c r="C6" s="54"/>
      <c r="D6" s="54"/>
      <c r="E6" s="54"/>
      <c r="F6" s="54"/>
      <c r="G6" s="54"/>
      <c r="H6" s="54"/>
      <c r="I6" s="54"/>
      <c r="J6" s="54"/>
      <c r="K6" s="54"/>
      <c r="L6" s="54"/>
      <c r="M6" s="54"/>
      <c r="N6" s="54"/>
      <c r="O6" s="54"/>
      <c r="P6" s="54"/>
      <c r="Q6" s="54"/>
      <c r="R6" s="54"/>
      <c r="S6" s="54"/>
      <c r="AW6" s="51"/>
      <c r="AX6" s="52"/>
    </row>
    <row r="7" spans="1:50" ht="22.5" customHeight="1" x14ac:dyDescent="0.25">
      <c r="A7" s="213"/>
      <c r="B7" s="422" t="s">
        <v>528</v>
      </c>
      <c r="C7" s="422"/>
      <c r="D7" s="422"/>
      <c r="E7" s="422"/>
      <c r="F7" s="402" t="s">
        <v>318</v>
      </c>
      <c r="G7" s="402"/>
      <c r="H7" s="402"/>
      <c r="I7" s="402"/>
      <c r="J7" s="402"/>
      <c r="K7" s="402"/>
      <c r="L7" s="402"/>
      <c r="M7" s="402"/>
      <c r="N7" s="402"/>
      <c r="O7" s="402"/>
      <c r="P7" s="402"/>
      <c r="Q7" s="402"/>
      <c r="R7" s="402"/>
      <c r="S7" s="403"/>
      <c r="T7" s="398" t="s">
        <v>512</v>
      </c>
      <c r="AW7" s="51" t="s">
        <v>201</v>
      </c>
      <c r="AX7" s="52" t="s">
        <v>202</v>
      </c>
    </row>
    <row r="8" spans="1:50" ht="12" customHeight="1" x14ac:dyDescent="0.25">
      <c r="A8" s="213"/>
      <c r="B8" s="422"/>
      <c r="C8" s="422"/>
      <c r="D8" s="422"/>
      <c r="E8" s="422"/>
      <c r="F8" s="404" t="s">
        <v>319</v>
      </c>
      <c r="G8" s="405"/>
      <c r="H8" s="405"/>
      <c r="I8" s="405"/>
      <c r="J8" s="405"/>
      <c r="K8" s="405"/>
      <c r="L8" s="406"/>
      <c r="M8" s="407" t="s">
        <v>320</v>
      </c>
      <c r="N8" s="407"/>
      <c r="O8" s="407"/>
      <c r="P8" s="407"/>
      <c r="Q8" s="407"/>
      <c r="R8" s="407"/>
      <c r="S8" s="404"/>
      <c r="T8" s="398"/>
      <c r="AW8" s="51" t="s">
        <v>203</v>
      </c>
      <c r="AX8" s="52" t="s">
        <v>204</v>
      </c>
    </row>
    <row r="9" spans="1:50" ht="18" customHeight="1" x14ac:dyDescent="0.25">
      <c r="A9" s="213"/>
      <c r="B9" s="422"/>
      <c r="C9" s="422"/>
      <c r="D9" s="422"/>
      <c r="E9" s="422"/>
      <c r="F9" s="399" t="s">
        <v>26</v>
      </c>
      <c r="G9" s="399"/>
      <c r="H9" s="399"/>
      <c r="I9" s="399" t="s">
        <v>27</v>
      </c>
      <c r="J9" s="399"/>
      <c r="K9" s="399"/>
      <c r="L9" s="408" t="s">
        <v>321</v>
      </c>
      <c r="M9" s="399" t="s">
        <v>28</v>
      </c>
      <c r="N9" s="399"/>
      <c r="O9" s="399"/>
      <c r="P9" s="399" t="s">
        <v>29</v>
      </c>
      <c r="Q9" s="399"/>
      <c r="R9" s="399"/>
      <c r="S9" s="400" t="s">
        <v>321</v>
      </c>
      <c r="T9" s="398"/>
      <c r="AW9" s="51" t="s">
        <v>207</v>
      </c>
      <c r="AX9" s="52" t="s">
        <v>208</v>
      </c>
    </row>
    <row r="10" spans="1:50" ht="40.5" customHeight="1" x14ac:dyDescent="0.25">
      <c r="A10" s="213"/>
      <c r="B10" s="214" t="s">
        <v>322</v>
      </c>
      <c r="C10" s="214" t="s">
        <v>323</v>
      </c>
      <c r="D10" s="214" t="s">
        <v>1</v>
      </c>
      <c r="E10" s="214" t="s">
        <v>324</v>
      </c>
      <c r="F10" s="314" t="s">
        <v>325</v>
      </c>
      <c r="G10" s="314" t="s">
        <v>326</v>
      </c>
      <c r="H10" s="314" t="s">
        <v>327</v>
      </c>
      <c r="I10" s="314" t="s">
        <v>325</v>
      </c>
      <c r="J10" s="314" t="s">
        <v>326</v>
      </c>
      <c r="K10" s="314" t="s">
        <v>327</v>
      </c>
      <c r="L10" s="409"/>
      <c r="M10" s="314" t="s">
        <v>325</v>
      </c>
      <c r="N10" s="314" t="s">
        <v>326</v>
      </c>
      <c r="O10" s="314" t="s">
        <v>327</v>
      </c>
      <c r="P10" s="314" t="s">
        <v>325</v>
      </c>
      <c r="Q10" s="314" t="s">
        <v>326</v>
      </c>
      <c r="R10" s="314" t="s">
        <v>327</v>
      </c>
      <c r="S10" s="401"/>
      <c r="T10" s="398"/>
      <c r="AW10" s="51" t="s">
        <v>215</v>
      </c>
      <c r="AX10" s="52" t="s">
        <v>216</v>
      </c>
    </row>
    <row r="11" spans="1:50" s="219" customFormat="1" ht="117.75" customHeight="1" x14ac:dyDescent="0.25">
      <c r="A11" s="215"/>
      <c r="B11" s="224" t="s">
        <v>529</v>
      </c>
      <c r="C11" s="224"/>
      <c r="D11" s="216"/>
      <c r="E11" s="216"/>
      <c r="F11" s="315" t="s">
        <v>524</v>
      </c>
      <c r="G11" s="315"/>
      <c r="H11" s="315"/>
      <c r="I11" s="315" t="s">
        <v>524</v>
      </c>
      <c r="J11" s="315"/>
      <c r="K11" s="315"/>
      <c r="L11" s="316">
        <f>IF(F11="x",5,0)+IF(G11="x",3,0)+IF(H11="x",1,0)+IF(I11="x",5,0)+IF(J11="x",3,0)+IF(K11="x",1,0)</f>
        <v>10</v>
      </c>
      <c r="M11" s="317" t="s">
        <v>524</v>
      </c>
      <c r="N11" s="317"/>
      <c r="O11" s="317"/>
      <c r="P11" s="317"/>
      <c r="Q11" s="317"/>
      <c r="R11" s="317" t="s">
        <v>524</v>
      </c>
      <c r="S11" s="349">
        <f>IF(M11="x",5,0)+IF(N11="x",3,0)+IF(O11="x",1,0)+IF(P11="x",1,0)+IF(Q11="x",3,0)+IF(R11="x",5,0)</f>
        <v>10</v>
      </c>
      <c r="T11" s="350">
        <f>L11+S11</f>
        <v>20</v>
      </c>
      <c r="U11" s="217"/>
      <c r="V11" s="217"/>
      <c r="W11" s="217"/>
      <c r="X11" s="217"/>
      <c r="Y11" s="217"/>
      <c r="Z11" s="217"/>
      <c r="AA11" s="217"/>
      <c r="AB11" s="218"/>
      <c r="AW11" s="220" t="s">
        <v>217</v>
      </c>
      <c r="AX11" s="221" t="s">
        <v>218</v>
      </c>
    </row>
    <row r="12" spans="1:50" s="219" customFormat="1" ht="137.25" customHeight="1" x14ac:dyDescent="0.25">
      <c r="A12" s="215"/>
      <c r="B12" s="351" t="s">
        <v>530</v>
      </c>
      <c r="C12" s="351"/>
      <c r="D12" s="216"/>
      <c r="E12" s="216"/>
      <c r="F12" s="315" t="s">
        <v>524</v>
      </c>
      <c r="G12" s="315"/>
      <c r="H12" s="315"/>
      <c r="I12" s="315"/>
      <c r="J12" s="315" t="s">
        <v>524</v>
      </c>
      <c r="K12" s="315"/>
      <c r="L12" s="318">
        <f>IF(F12="x",5,0)+IF(G12="x",3,0)+IF(H12="x",1,0)+IF(I12="x",5,0)+IF(J12="x",3,0)+IF(K12="x",1,0)</f>
        <v>8</v>
      </c>
      <c r="M12" s="317"/>
      <c r="N12" s="317" t="s">
        <v>524</v>
      </c>
      <c r="O12" s="317"/>
      <c r="P12" s="317"/>
      <c r="Q12" s="317" t="s">
        <v>524</v>
      </c>
      <c r="R12" s="317"/>
      <c r="S12" s="349">
        <f>IF(M12="x",5,0)+IF(N12="x",3,0)+IF(O12="x",1,0)+IF(P12="x",1,0)+IF(Q12="x",3,0)+IF(R12="x",5,0)</f>
        <v>6</v>
      </c>
      <c r="T12" s="350">
        <f t="shared" ref="T12:T20" si="0">L12+S12</f>
        <v>14</v>
      </c>
      <c r="U12" s="217"/>
      <c r="V12" s="217"/>
      <c r="W12" s="217"/>
      <c r="X12" s="217"/>
      <c r="Y12" s="217"/>
      <c r="Z12" s="217"/>
      <c r="AA12" s="217"/>
      <c r="AB12" s="218"/>
      <c r="AW12" s="220" t="s">
        <v>275</v>
      </c>
      <c r="AX12" s="221" t="s">
        <v>276</v>
      </c>
    </row>
    <row r="13" spans="1:50" s="219" customFormat="1" ht="104.25" customHeight="1" x14ac:dyDescent="0.25">
      <c r="A13" s="215"/>
      <c r="B13" s="351" t="s">
        <v>531</v>
      </c>
      <c r="C13" s="351"/>
      <c r="D13" s="216"/>
      <c r="E13" s="216"/>
      <c r="F13" s="315" t="s">
        <v>524</v>
      </c>
      <c r="G13" s="315"/>
      <c r="H13" s="315"/>
      <c r="I13" s="315" t="s">
        <v>524</v>
      </c>
      <c r="J13" s="315"/>
      <c r="K13" s="315"/>
      <c r="L13" s="318">
        <f>IF(F13="x",5,0)+IF(G13="x",3,0)+IF(H13="x",1,0)+IF(I13="x",5,0)+IF(J13="x",3,0)+IF(K13="x",1,0)</f>
        <v>10</v>
      </c>
      <c r="M13" s="317" t="s">
        <v>524</v>
      </c>
      <c r="N13" s="317"/>
      <c r="O13" s="317"/>
      <c r="P13" s="317"/>
      <c r="Q13" s="317"/>
      <c r="R13" s="317" t="s">
        <v>524</v>
      </c>
      <c r="S13" s="349">
        <f>IF(M13="x",5,0)+IF(N13="x",3,0)+IF(O13="x",1,0)+IF(P13="x",1,0)+IF(Q13="x",3,0)+IF(R13="x",5,0)</f>
        <v>10</v>
      </c>
      <c r="T13" s="350">
        <f t="shared" si="0"/>
        <v>20</v>
      </c>
      <c r="U13" s="217"/>
      <c r="V13" s="217"/>
      <c r="W13" s="217"/>
      <c r="X13" s="217"/>
      <c r="Y13" s="217"/>
      <c r="Z13" s="217"/>
      <c r="AA13" s="217"/>
      <c r="AB13" s="218"/>
      <c r="AW13" s="220" t="s">
        <v>277</v>
      </c>
      <c r="AX13" s="221" t="s">
        <v>278</v>
      </c>
    </row>
    <row r="14" spans="1:50" s="219" customFormat="1" ht="172.5" customHeight="1" x14ac:dyDescent="0.25">
      <c r="A14" s="215"/>
      <c r="B14" s="375" t="s">
        <v>532</v>
      </c>
      <c r="C14" s="351"/>
      <c r="D14" s="216"/>
      <c r="E14" s="216"/>
      <c r="F14" s="315" t="s">
        <v>524</v>
      </c>
      <c r="G14" s="315"/>
      <c r="H14" s="315"/>
      <c r="I14" s="315" t="s">
        <v>524</v>
      </c>
      <c r="J14" s="315"/>
      <c r="K14" s="315"/>
      <c r="L14" s="318">
        <f>IF(F14="x",5,0)+IF(G14="x",3,0)+IF(H14="x",1,0)+IF(I14="x",5,0)+IF(J14="x",3,0)+IF(K14="x",1,0)</f>
        <v>10</v>
      </c>
      <c r="M14" s="317" t="s">
        <v>524</v>
      </c>
      <c r="N14" s="317"/>
      <c r="O14" s="317"/>
      <c r="P14" s="317"/>
      <c r="Q14" s="317" t="s">
        <v>524</v>
      </c>
      <c r="R14" s="317"/>
      <c r="S14" s="349">
        <f>IF(M14="x",5,0)+IF(N14="x",3,0)+IF(O14="x",1,0)+IF(P14="x",1,0)+IF(Q14="x",3,0)+IF(R14="x",5,0)</f>
        <v>8</v>
      </c>
      <c r="T14" s="350">
        <f t="shared" si="0"/>
        <v>18</v>
      </c>
      <c r="U14" s="217"/>
      <c r="V14" s="217"/>
      <c r="W14" s="217"/>
      <c r="X14" s="217"/>
      <c r="Y14" s="217"/>
      <c r="Z14" s="217"/>
      <c r="AA14" s="217"/>
      <c r="AB14" s="218"/>
      <c r="AW14" s="220" t="s">
        <v>279</v>
      </c>
      <c r="AX14" s="221" t="s">
        <v>280</v>
      </c>
    </row>
    <row r="15" spans="1:50" s="219" customFormat="1" ht="73.5" customHeight="1" x14ac:dyDescent="0.25">
      <c r="A15" s="215"/>
      <c r="B15" s="353"/>
      <c r="C15" s="351"/>
      <c r="D15" s="216"/>
      <c r="E15" s="216"/>
      <c r="F15" s="319"/>
      <c r="G15" s="317"/>
      <c r="H15" s="317"/>
      <c r="I15" s="317"/>
      <c r="J15" s="317"/>
      <c r="K15" s="317"/>
      <c r="L15" s="318">
        <f>IF(F15="x",5,0)+IF(G15="x",3,0)+IF(H15="x",1,0)+IF(I15="x",5,0)+IF(J15="x",3,0)+IF(K15="x",1,0)</f>
        <v>0</v>
      </c>
      <c r="M15" s="317"/>
      <c r="N15" s="317"/>
      <c r="O15" s="317"/>
      <c r="P15" s="317"/>
      <c r="Q15" s="317"/>
      <c r="R15" s="317"/>
      <c r="S15" s="349">
        <f>IF(M15="x",5,0)+IF(N15="x",3,0)+IF(O15="x",1,0)+IF(P15="x",1,0)+IF(Q15="x",3,0)+IF(R15="x",5,0)</f>
        <v>0</v>
      </c>
      <c r="T15" s="350">
        <f t="shared" si="0"/>
        <v>0</v>
      </c>
      <c r="U15" s="217"/>
      <c r="V15" s="217"/>
      <c r="W15" s="217"/>
      <c r="X15" s="217"/>
      <c r="Y15" s="217"/>
      <c r="Z15" s="217"/>
      <c r="AA15" s="217"/>
      <c r="AB15" s="218"/>
      <c r="AW15" s="220"/>
      <c r="AX15" s="221"/>
    </row>
    <row r="16" spans="1:50" s="219" customFormat="1" ht="73.5" customHeight="1" x14ac:dyDescent="0.25">
      <c r="A16" s="215"/>
      <c r="B16" s="353"/>
      <c r="C16" s="351"/>
      <c r="D16" s="216"/>
      <c r="E16" s="216"/>
      <c r="F16" s="320"/>
      <c r="G16" s="321"/>
      <c r="H16" s="321"/>
      <c r="I16" s="321"/>
      <c r="J16" s="321"/>
      <c r="K16" s="321"/>
      <c r="L16" s="318">
        <f t="shared" ref="L16:L18" si="1">IF(F16="x",5,0)+IF(G16="x",3,0)+IF(H16="x",1,0)+IF(I16="x",5,0)+IF(J16="x",3,0)+IF(K16="x",1,0)</f>
        <v>0</v>
      </c>
      <c r="M16" s="321"/>
      <c r="N16" s="321"/>
      <c r="O16" s="321"/>
      <c r="P16" s="321"/>
      <c r="Q16" s="321"/>
      <c r="R16" s="321"/>
      <c r="S16" s="349">
        <f t="shared" ref="S16:S18" si="2">IF(M16="x",5,0)+IF(N16="x",3,0)+IF(O16="x",1,0)+IF(P16="x",1,0)+IF(Q16="x",3,0)+IF(R16="x",5,0)</f>
        <v>0</v>
      </c>
      <c r="T16" s="350">
        <f t="shared" si="0"/>
        <v>0</v>
      </c>
      <c r="U16" s="217"/>
      <c r="V16" s="217"/>
      <c r="W16" s="217"/>
      <c r="X16" s="217"/>
      <c r="Y16" s="217"/>
      <c r="Z16" s="217"/>
      <c r="AA16" s="217"/>
      <c r="AB16" s="218"/>
      <c r="AW16" s="220"/>
      <c r="AX16" s="221"/>
    </row>
    <row r="17" spans="1:50" s="219" customFormat="1" ht="73.5" customHeight="1" x14ac:dyDescent="0.25">
      <c r="A17" s="215"/>
      <c r="B17" s="224"/>
      <c r="C17" s="325"/>
      <c r="D17" s="224"/>
      <c r="E17" s="216"/>
      <c r="F17" s="320"/>
      <c r="G17" s="321"/>
      <c r="H17" s="321"/>
      <c r="I17" s="321"/>
      <c r="J17" s="321"/>
      <c r="K17" s="321"/>
      <c r="L17" s="318">
        <f t="shared" si="1"/>
        <v>0</v>
      </c>
      <c r="M17" s="321"/>
      <c r="N17" s="321"/>
      <c r="O17" s="321"/>
      <c r="P17" s="321"/>
      <c r="Q17" s="321"/>
      <c r="R17" s="321"/>
      <c r="S17" s="349">
        <f t="shared" si="2"/>
        <v>0</v>
      </c>
      <c r="T17" s="350">
        <f t="shared" si="0"/>
        <v>0</v>
      </c>
      <c r="U17" s="217"/>
      <c r="V17" s="217"/>
      <c r="W17" s="217"/>
      <c r="X17" s="217"/>
      <c r="Y17" s="217"/>
      <c r="Z17" s="217"/>
      <c r="AA17" s="217"/>
      <c r="AB17" s="218"/>
      <c r="AW17" s="222"/>
      <c r="AX17" s="223"/>
    </row>
    <row r="18" spans="1:50" s="219" customFormat="1" ht="73.5" customHeight="1" x14ac:dyDescent="0.25">
      <c r="A18" s="215"/>
      <c r="B18" s="224"/>
      <c r="C18" s="224"/>
      <c r="D18" s="224"/>
      <c r="E18" s="216"/>
      <c r="F18" s="319"/>
      <c r="G18" s="317"/>
      <c r="H18" s="317"/>
      <c r="I18" s="317"/>
      <c r="J18" s="317"/>
      <c r="K18" s="317"/>
      <c r="L18" s="318">
        <f t="shared" si="1"/>
        <v>0</v>
      </c>
      <c r="M18" s="317"/>
      <c r="N18" s="317"/>
      <c r="O18" s="317"/>
      <c r="P18" s="317"/>
      <c r="Q18" s="317"/>
      <c r="R18" s="317"/>
      <c r="S18" s="349">
        <f t="shared" si="2"/>
        <v>0</v>
      </c>
      <c r="T18" s="350">
        <f t="shared" si="0"/>
        <v>0</v>
      </c>
      <c r="U18" s="217"/>
      <c r="V18" s="217"/>
      <c r="W18" s="217"/>
      <c r="X18" s="217"/>
      <c r="Y18" s="217"/>
      <c r="Z18" s="217"/>
      <c r="AA18" s="217"/>
      <c r="AB18" s="218"/>
      <c r="AW18" s="222"/>
      <c r="AX18" s="223"/>
    </row>
    <row r="19" spans="1:50" s="219" customFormat="1" ht="73.5" customHeight="1" x14ac:dyDescent="0.25">
      <c r="A19" s="215"/>
      <c r="B19" s="224"/>
      <c r="C19" s="224"/>
      <c r="D19" s="224"/>
      <c r="E19" s="224"/>
      <c r="F19" s="319"/>
      <c r="G19" s="317"/>
      <c r="H19" s="317"/>
      <c r="I19" s="317"/>
      <c r="J19" s="317"/>
      <c r="K19" s="317"/>
      <c r="L19" s="318">
        <f>IF(F19="x",5,0)+IF(G19="x",3,0)+IF(H19="x",1,0)+IF(I19="x",5,0)+IF(J19="x",3,0)+IF(K19="x",1,0)</f>
        <v>0</v>
      </c>
      <c r="M19" s="317"/>
      <c r="N19" s="317"/>
      <c r="O19" s="317"/>
      <c r="P19" s="317"/>
      <c r="Q19" s="317"/>
      <c r="R19" s="317"/>
      <c r="S19" s="349">
        <f>IF(M19="x",5,0)+IF(N19="x",3,0)+IF(O19="x",1,0)+IF(P19="x",1,0)+IF(Q19="x",3,0)+IF(R19="x",5,0)</f>
        <v>0</v>
      </c>
      <c r="T19" s="350">
        <f t="shared" si="0"/>
        <v>0</v>
      </c>
      <c r="U19" s="217"/>
      <c r="V19" s="217"/>
      <c r="W19" s="217"/>
      <c r="X19" s="217"/>
      <c r="Y19" s="217"/>
      <c r="Z19" s="217"/>
      <c r="AA19" s="217"/>
      <c r="AB19" s="218"/>
      <c r="AW19" s="222"/>
      <c r="AX19" s="223"/>
    </row>
    <row r="20" spans="1:50" s="219" customFormat="1" ht="66.75" hidden="1" customHeight="1" x14ac:dyDescent="0.25">
      <c r="A20" s="215"/>
      <c r="B20" s="224"/>
      <c r="C20" s="224"/>
      <c r="D20" s="224"/>
      <c r="E20" s="224"/>
      <c r="F20" s="320"/>
      <c r="G20" s="321"/>
      <c r="H20" s="321"/>
      <c r="I20" s="321"/>
      <c r="J20" s="321"/>
      <c r="K20" s="321"/>
      <c r="L20" s="318">
        <f t="shared" ref="L20" si="3">IF(F20="x",5,0)+IF(G20="x",3,0)+IF(H20="x",1,0)+IF(I20="x",5,0)+IF(J20="x",3,0)+IF(K20="x",1,0)</f>
        <v>0</v>
      </c>
      <c r="M20" s="321"/>
      <c r="N20" s="321"/>
      <c r="O20" s="321"/>
      <c r="P20" s="321"/>
      <c r="Q20" s="321"/>
      <c r="R20" s="321"/>
      <c r="S20" s="349">
        <f t="shared" ref="S20" si="4">IF(M20="x",5,0)+IF(N20="x",3,0)+IF(O20="x",1,0)+IF(P20="x",1,0)+IF(Q20="x",3,0)+IF(R20="x",5,0)</f>
        <v>0</v>
      </c>
      <c r="T20" s="350">
        <f t="shared" si="0"/>
        <v>0</v>
      </c>
      <c r="U20" s="217"/>
      <c r="V20" s="217"/>
      <c r="W20" s="217"/>
      <c r="X20" s="217"/>
      <c r="Y20" s="217"/>
      <c r="Z20" s="217"/>
      <c r="AA20" s="217"/>
      <c r="AB20" s="218"/>
      <c r="AW20" s="222"/>
      <c r="AX20" s="223"/>
    </row>
    <row r="21" spans="1:50" s="62" customFormat="1" ht="33" customHeight="1" thickBot="1" x14ac:dyDescent="0.3">
      <c r="A21" s="213"/>
      <c r="B21" s="388"/>
      <c r="C21" s="388"/>
      <c r="D21" s="388"/>
      <c r="E21" s="388"/>
      <c r="F21" s="380" t="s">
        <v>319</v>
      </c>
      <c r="G21" s="381"/>
      <c r="H21" s="381"/>
      <c r="I21" s="381"/>
      <c r="J21" s="381"/>
      <c r="K21" s="382"/>
      <c r="L21" s="386">
        <f>SUM(L11:L14)</f>
        <v>38</v>
      </c>
      <c r="M21" s="388" t="s">
        <v>328</v>
      </c>
      <c r="N21" s="388"/>
      <c r="O21" s="388"/>
      <c r="P21" s="388"/>
      <c r="Q21" s="388"/>
      <c r="R21" s="388"/>
      <c r="S21" s="380">
        <f>SUM(S11:S14)</f>
        <v>34</v>
      </c>
      <c r="T21" s="389">
        <f ca="1">SUM(T11:T22)</f>
        <v>30</v>
      </c>
      <c r="AW21" s="150"/>
      <c r="AX21" s="151"/>
    </row>
    <row r="22" spans="1:50" s="62" customFormat="1" ht="32.25" customHeight="1" x14ac:dyDescent="0.25">
      <c r="A22" s="213"/>
      <c r="B22" s="388"/>
      <c r="C22" s="388"/>
      <c r="D22" s="388"/>
      <c r="E22" s="388"/>
      <c r="F22" s="383"/>
      <c r="G22" s="384"/>
      <c r="H22" s="384"/>
      <c r="I22" s="384"/>
      <c r="J22" s="384"/>
      <c r="K22" s="385"/>
      <c r="L22" s="387"/>
      <c r="M22" s="388"/>
      <c r="N22" s="388"/>
      <c r="O22" s="388"/>
      <c r="P22" s="388"/>
      <c r="Q22" s="388"/>
      <c r="R22" s="388"/>
      <c r="S22" s="383"/>
      <c r="T22" s="390"/>
      <c r="AW22" s="155"/>
      <c r="AX22" s="156"/>
    </row>
    <row r="23" spans="1:50" x14ac:dyDescent="0.25">
      <c r="AW23" s="44"/>
      <c r="AX23" s="44"/>
    </row>
    <row r="24" spans="1:50" x14ac:dyDescent="0.25">
      <c r="AW24" s="44"/>
      <c r="AX24" s="44"/>
    </row>
    <row r="25" spans="1:50" x14ac:dyDescent="0.25">
      <c r="AW25" s="44"/>
      <c r="AX25" s="44"/>
    </row>
    <row r="26" spans="1:50" x14ac:dyDescent="0.25">
      <c r="AW26" s="44"/>
      <c r="AX26" s="44"/>
    </row>
    <row r="27" spans="1:50" x14ac:dyDescent="0.25">
      <c r="AW27" s="44"/>
      <c r="AX27" s="44"/>
    </row>
    <row r="28" spans="1:50" x14ac:dyDescent="0.25">
      <c r="AW28" s="44"/>
      <c r="AX28" s="44"/>
    </row>
    <row r="29" spans="1:50" x14ac:dyDescent="0.25">
      <c r="AW29" s="44"/>
      <c r="AX29" s="44"/>
    </row>
    <row r="30" spans="1:50" x14ac:dyDescent="0.25">
      <c r="AW30" s="44"/>
      <c r="AX30" s="44"/>
    </row>
    <row r="31" spans="1:50" x14ac:dyDescent="0.25">
      <c r="AW31" s="44"/>
      <c r="AX31" s="44"/>
    </row>
    <row r="32" spans="1:50" x14ac:dyDescent="0.25">
      <c r="AW32" s="44"/>
      <c r="AX32" s="44"/>
    </row>
    <row r="33" spans="49:50" x14ac:dyDescent="0.25">
      <c r="AW33" s="44"/>
      <c r="AX33" s="44"/>
    </row>
    <row r="34" spans="49:50" x14ac:dyDescent="0.25">
      <c r="AW34" s="44"/>
      <c r="AX34" s="44"/>
    </row>
    <row r="35" spans="49:50" x14ac:dyDescent="0.25">
      <c r="AW35" s="44"/>
      <c r="AX35" s="44"/>
    </row>
    <row r="36" spans="49:50" x14ac:dyDescent="0.25">
      <c r="AW36" s="44"/>
      <c r="AX36" s="44"/>
    </row>
    <row r="37" spans="49:50" x14ac:dyDescent="0.25">
      <c r="AW37" s="44"/>
      <c r="AX37" s="44"/>
    </row>
    <row r="38" spans="49:50" x14ac:dyDescent="0.25">
      <c r="AW38" s="44"/>
      <c r="AX38" s="44"/>
    </row>
    <row r="39" spans="49:50" x14ac:dyDescent="0.25">
      <c r="AW39" s="44"/>
      <c r="AX39" s="44"/>
    </row>
    <row r="40" spans="49:50" x14ac:dyDescent="0.25">
      <c r="AW40" s="44"/>
      <c r="AX40" s="44"/>
    </row>
    <row r="41" spans="49:50" x14ac:dyDescent="0.25">
      <c r="AW41" s="44"/>
      <c r="AX41" s="44"/>
    </row>
    <row r="42" spans="49:50" x14ac:dyDescent="0.25">
      <c r="AW42" s="44"/>
      <c r="AX42" s="44"/>
    </row>
    <row r="43" spans="49:50" x14ac:dyDescent="0.25">
      <c r="AW43" s="44"/>
      <c r="AX43" s="44"/>
    </row>
    <row r="44" spans="49:50" x14ac:dyDescent="0.25">
      <c r="AW44" s="44"/>
      <c r="AX44" s="44"/>
    </row>
    <row r="45" spans="49:50" x14ac:dyDescent="0.25">
      <c r="AW45" s="44"/>
      <c r="AX45" s="44"/>
    </row>
    <row r="46" spans="49:50" x14ac:dyDescent="0.25">
      <c r="AW46" s="44"/>
      <c r="AX46" s="44"/>
    </row>
    <row r="47" spans="49:50" x14ac:dyDescent="0.25">
      <c r="AW47" s="44"/>
      <c r="AX47" s="44"/>
    </row>
    <row r="48" spans="49:50" x14ac:dyDescent="0.25">
      <c r="AW48" s="44"/>
      <c r="AX48" s="44"/>
    </row>
    <row r="49" spans="49:50" x14ac:dyDescent="0.25">
      <c r="AW49" s="44"/>
      <c r="AX49" s="44"/>
    </row>
    <row r="50" spans="49:50" x14ac:dyDescent="0.25">
      <c r="AW50" s="44"/>
      <c r="AX50" s="44"/>
    </row>
    <row r="51" spans="49:50" x14ac:dyDescent="0.25">
      <c r="AW51" s="44"/>
      <c r="AX51" s="44"/>
    </row>
    <row r="52" spans="49:50" x14ac:dyDescent="0.25">
      <c r="AW52" s="44"/>
      <c r="AX52" s="44"/>
    </row>
    <row r="53" spans="49:50" x14ac:dyDescent="0.25">
      <c r="AW53" s="44"/>
      <c r="AX53" s="44"/>
    </row>
    <row r="54" spans="49:50" x14ac:dyDescent="0.25">
      <c r="AW54" s="44"/>
      <c r="AX54" s="44"/>
    </row>
    <row r="55" spans="49:50" x14ac:dyDescent="0.25">
      <c r="AW55" s="44"/>
      <c r="AX55" s="44"/>
    </row>
    <row r="56" spans="49:50" x14ac:dyDescent="0.25">
      <c r="AW56" s="44"/>
      <c r="AX56" s="44"/>
    </row>
    <row r="57" spans="49:50" x14ac:dyDescent="0.25">
      <c r="AW57" s="44"/>
      <c r="AX57" s="44"/>
    </row>
    <row r="58" spans="49:50" x14ac:dyDescent="0.25">
      <c r="AW58" s="44"/>
      <c r="AX58" s="44"/>
    </row>
    <row r="59" spans="49:50" x14ac:dyDescent="0.25">
      <c r="AW59" s="44"/>
      <c r="AX59" s="44"/>
    </row>
    <row r="60" spans="49:50" x14ac:dyDescent="0.25">
      <c r="AW60" s="44"/>
      <c r="AX60" s="44"/>
    </row>
    <row r="61" spans="49:50" x14ac:dyDescent="0.25">
      <c r="AW61" s="44"/>
      <c r="AX61" s="44"/>
    </row>
    <row r="62" spans="49:50" x14ac:dyDescent="0.25">
      <c r="AW62" s="44"/>
      <c r="AX62" s="44"/>
    </row>
    <row r="63" spans="49:50" x14ac:dyDescent="0.25">
      <c r="AW63" s="44"/>
      <c r="AX63" s="44"/>
    </row>
    <row r="64" spans="49:50" x14ac:dyDescent="0.25">
      <c r="AW64" s="44"/>
      <c r="AX64" s="44"/>
    </row>
    <row r="65" spans="49:50" x14ac:dyDescent="0.25">
      <c r="AW65" s="44"/>
      <c r="AX65" s="44"/>
    </row>
    <row r="66" spans="49:50" x14ac:dyDescent="0.25">
      <c r="AW66" s="44"/>
      <c r="AX66" s="44"/>
    </row>
    <row r="67" spans="49:50" x14ac:dyDescent="0.25">
      <c r="AW67" s="44"/>
      <c r="AX67" s="44"/>
    </row>
    <row r="68" spans="49:50" x14ac:dyDescent="0.25">
      <c r="AW68" s="44"/>
      <c r="AX68" s="44"/>
    </row>
    <row r="69" spans="49:50" x14ac:dyDescent="0.25">
      <c r="AW69" s="44"/>
      <c r="AX69" s="44"/>
    </row>
    <row r="70" spans="49:50" x14ac:dyDescent="0.25">
      <c r="AW70" s="44"/>
      <c r="AX70" s="44"/>
    </row>
    <row r="71" spans="49:50" x14ac:dyDescent="0.25">
      <c r="AW71" s="44"/>
      <c r="AX71" s="44"/>
    </row>
    <row r="72" spans="49:50" x14ac:dyDescent="0.25">
      <c r="AW72" s="44"/>
      <c r="AX72" s="44"/>
    </row>
    <row r="73" spans="49:50" x14ac:dyDescent="0.25">
      <c r="AW73" s="44"/>
      <c r="AX73" s="44"/>
    </row>
    <row r="74" spans="49:50" x14ac:dyDescent="0.25">
      <c r="AW74" s="44"/>
      <c r="AX74" s="44"/>
    </row>
    <row r="75" spans="49:50" x14ac:dyDescent="0.25">
      <c r="AW75" s="44"/>
      <c r="AX75" s="44"/>
    </row>
    <row r="76" spans="49:50" x14ac:dyDescent="0.25">
      <c r="AW76" s="44"/>
      <c r="AX76" s="44"/>
    </row>
    <row r="77" spans="49:50" x14ac:dyDescent="0.25">
      <c r="AW77" s="44"/>
      <c r="AX77" s="44"/>
    </row>
    <row r="78" spans="49:50" x14ac:dyDescent="0.25">
      <c r="AW78" s="44"/>
      <c r="AX78" s="44"/>
    </row>
    <row r="79" spans="49:50" x14ac:dyDescent="0.25">
      <c r="AW79" s="44"/>
      <c r="AX79" s="44"/>
    </row>
    <row r="80" spans="49:50" x14ac:dyDescent="0.25">
      <c r="AW80" s="44"/>
      <c r="AX80" s="44"/>
    </row>
    <row r="81" spans="49:50" x14ac:dyDescent="0.25">
      <c r="AW81" s="44"/>
      <c r="AX81" s="44"/>
    </row>
    <row r="82" spans="49:50" x14ac:dyDescent="0.25">
      <c r="AW82" s="44"/>
      <c r="AX82" s="44"/>
    </row>
    <row r="83" spans="49:50" x14ac:dyDescent="0.25">
      <c r="AW83" s="44"/>
      <c r="AX83" s="44"/>
    </row>
    <row r="84" spans="49:50" x14ac:dyDescent="0.25">
      <c r="AW84" s="44"/>
      <c r="AX84" s="44"/>
    </row>
    <row r="85" spans="49:50" x14ac:dyDescent="0.25">
      <c r="AW85" s="44"/>
      <c r="AX85" s="44"/>
    </row>
    <row r="86" spans="49:50" x14ac:dyDescent="0.25">
      <c r="AW86" s="44"/>
      <c r="AX86" s="44"/>
    </row>
    <row r="87" spans="49:50" x14ac:dyDescent="0.25">
      <c r="AW87" s="44"/>
      <c r="AX87" s="44"/>
    </row>
    <row r="88" spans="49:50" x14ac:dyDescent="0.25">
      <c r="AW88" s="44"/>
      <c r="AX88" s="44"/>
    </row>
    <row r="89" spans="49:50" x14ac:dyDescent="0.25">
      <c r="AW89" s="44"/>
      <c r="AX89" s="44"/>
    </row>
    <row r="90" spans="49:50" x14ac:dyDescent="0.25">
      <c r="AW90" s="44"/>
      <c r="AX90" s="44"/>
    </row>
    <row r="91" spans="49:50" x14ac:dyDescent="0.25">
      <c r="AW91" s="44"/>
      <c r="AX91" s="44"/>
    </row>
    <row r="92" spans="49:50" x14ac:dyDescent="0.25">
      <c r="AW92" s="44"/>
      <c r="AX92" s="44"/>
    </row>
    <row r="93" spans="49:50" x14ac:dyDescent="0.25">
      <c r="AW93" s="44"/>
      <c r="AX93" s="44"/>
    </row>
    <row r="94" spans="49:50" x14ac:dyDescent="0.25">
      <c r="AW94" s="44"/>
      <c r="AX94" s="44"/>
    </row>
    <row r="95" spans="49:50" x14ac:dyDescent="0.25">
      <c r="AW95" s="44"/>
      <c r="AX95" s="44"/>
    </row>
    <row r="96" spans="49:50" x14ac:dyDescent="0.25">
      <c r="AW96" s="44"/>
      <c r="AX96" s="44"/>
    </row>
    <row r="97" spans="49:50" x14ac:dyDescent="0.25">
      <c r="AW97" s="44"/>
      <c r="AX97" s="44"/>
    </row>
    <row r="98" spans="49:50" x14ac:dyDescent="0.25">
      <c r="AW98" s="44"/>
      <c r="AX98" s="44"/>
    </row>
    <row r="99" spans="49:50" x14ac:dyDescent="0.25">
      <c r="AW99" s="44"/>
      <c r="AX99" s="44"/>
    </row>
    <row r="100" spans="49:50" x14ac:dyDescent="0.25">
      <c r="AW100" s="44"/>
      <c r="AX100" s="44"/>
    </row>
    <row r="101" spans="49:50" x14ac:dyDescent="0.25">
      <c r="AW101" s="44"/>
      <c r="AX101" s="44"/>
    </row>
    <row r="102" spans="49:50" x14ac:dyDescent="0.25">
      <c r="AW102" s="44"/>
      <c r="AX102" s="44"/>
    </row>
    <row r="103" spans="49:50" x14ac:dyDescent="0.25">
      <c r="AW103" s="44"/>
      <c r="AX103" s="44"/>
    </row>
    <row r="104" spans="49:50" x14ac:dyDescent="0.25">
      <c r="AW104" s="44"/>
      <c r="AX104" s="44"/>
    </row>
    <row r="105" spans="49:50" x14ac:dyDescent="0.25">
      <c r="AW105" s="44"/>
      <c r="AX105" s="44"/>
    </row>
    <row r="106" spans="49:50" x14ac:dyDescent="0.25">
      <c r="AW106" s="44"/>
      <c r="AX106" s="44"/>
    </row>
    <row r="107" spans="49:50" x14ac:dyDescent="0.25">
      <c r="AW107" s="44"/>
      <c r="AX107" s="44"/>
    </row>
    <row r="108" spans="49:50" x14ac:dyDescent="0.25">
      <c r="AW108" s="44"/>
      <c r="AX108" s="44"/>
    </row>
    <row r="109" spans="49:50" x14ac:dyDescent="0.25">
      <c r="AW109" s="44"/>
      <c r="AX109" s="44"/>
    </row>
    <row r="110" spans="49:50" x14ac:dyDescent="0.25">
      <c r="AW110" s="44"/>
      <c r="AX110" s="44"/>
    </row>
    <row r="111" spans="49:50" x14ac:dyDescent="0.25">
      <c r="AW111" s="44"/>
      <c r="AX111" s="44"/>
    </row>
    <row r="112" spans="49:50" x14ac:dyDescent="0.25">
      <c r="AW112" s="44"/>
      <c r="AX112" s="44"/>
    </row>
    <row r="113" spans="49:50" x14ac:dyDescent="0.25">
      <c r="AW113" s="44"/>
      <c r="AX113" s="44"/>
    </row>
    <row r="114" spans="49:50" x14ac:dyDescent="0.25">
      <c r="AW114" s="44"/>
      <c r="AX114" s="44"/>
    </row>
    <row r="115" spans="49:50" x14ac:dyDescent="0.25">
      <c r="AW115" s="44"/>
      <c r="AX115" s="44"/>
    </row>
    <row r="116" spans="49:50" x14ac:dyDescent="0.25">
      <c r="AW116" s="44"/>
      <c r="AX116" s="44"/>
    </row>
    <row r="117" spans="49:50" x14ac:dyDescent="0.25">
      <c r="AW117" s="44"/>
      <c r="AX117" s="44"/>
    </row>
    <row r="118" spans="49:50" x14ac:dyDescent="0.25">
      <c r="AW118" s="44"/>
      <c r="AX118" s="44"/>
    </row>
    <row r="119" spans="49:50" x14ac:dyDescent="0.25">
      <c r="AW119" s="44"/>
      <c r="AX119" s="44"/>
    </row>
    <row r="120" spans="49:50" x14ac:dyDescent="0.25">
      <c r="AW120" s="44"/>
      <c r="AX120" s="44"/>
    </row>
    <row r="121" spans="49:50" x14ac:dyDescent="0.25">
      <c r="AW121" s="44"/>
      <c r="AX121" s="44"/>
    </row>
    <row r="122" spans="49:50" x14ac:dyDescent="0.25">
      <c r="AW122" s="44"/>
      <c r="AX122" s="44"/>
    </row>
    <row r="123" spans="49:50" x14ac:dyDescent="0.25">
      <c r="AW123" s="44"/>
      <c r="AX123" s="44"/>
    </row>
    <row r="124" spans="49:50" x14ac:dyDescent="0.25">
      <c r="AW124" s="44"/>
      <c r="AX124" s="44"/>
    </row>
    <row r="125" spans="49:50" x14ac:dyDescent="0.25">
      <c r="AW125" s="44"/>
      <c r="AX125" s="44"/>
    </row>
    <row r="126" spans="49:50" x14ac:dyDescent="0.25">
      <c r="AW126" s="44"/>
      <c r="AX126" s="44"/>
    </row>
    <row r="127" spans="49:50" x14ac:dyDescent="0.25">
      <c r="AW127" s="44"/>
      <c r="AX127" s="44"/>
    </row>
    <row r="128" spans="49:50" x14ac:dyDescent="0.25">
      <c r="AW128" s="44"/>
      <c r="AX128" s="44"/>
    </row>
    <row r="129" spans="49:50" x14ac:dyDescent="0.25">
      <c r="AW129" s="44"/>
      <c r="AX129" s="44"/>
    </row>
    <row r="130" spans="49:50" x14ac:dyDescent="0.25">
      <c r="AW130" s="44"/>
      <c r="AX130" s="44"/>
    </row>
    <row r="131" spans="49:50" x14ac:dyDescent="0.25">
      <c r="AW131" s="44"/>
      <c r="AX131" s="44"/>
    </row>
    <row r="132" spans="49:50" x14ac:dyDescent="0.25">
      <c r="AW132" s="44"/>
      <c r="AX132" s="44"/>
    </row>
    <row r="133" spans="49:50" x14ac:dyDescent="0.25">
      <c r="AW133" s="44"/>
      <c r="AX133" s="44"/>
    </row>
    <row r="134" spans="49:50" x14ac:dyDescent="0.25">
      <c r="AW134" s="44"/>
      <c r="AX134" s="44"/>
    </row>
    <row r="135" spans="49:50" x14ac:dyDescent="0.25">
      <c r="AW135" s="44"/>
      <c r="AX135" s="44"/>
    </row>
    <row r="136" spans="49:50" x14ac:dyDescent="0.25">
      <c r="AW136" s="44"/>
      <c r="AX136" s="44"/>
    </row>
    <row r="137" spans="49:50" x14ac:dyDescent="0.25">
      <c r="AW137" s="44"/>
      <c r="AX137" s="44"/>
    </row>
    <row r="138" spans="49:50" x14ac:dyDescent="0.25">
      <c r="AW138" s="44"/>
      <c r="AX138" s="44"/>
    </row>
    <row r="139" spans="49:50" x14ac:dyDescent="0.25">
      <c r="AW139" s="44"/>
      <c r="AX139" s="44"/>
    </row>
    <row r="140" spans="49:50" x14ac:dyDescent="0.25">
      <c r="AW140" s="44"/>
      <c r="AX140" s="44"/>
    </row>
    <row r="141" spans="49:50" x14ac:dyDescent="0.25">
      <c r="AW141" s="44"/>
      <c r="AX141" s="44"/>
    </row>
    <row r="142" spans="49:50" x14ac:dyDescent="0.25">
      <c r="AW142" s="44"/>
      <c r="AX142" s="44"/>
    </row>
    <row r="143" spans="49:50" x14ac:dyDescent="0.25">
      <c r="AW143" s="44"/>
      <c r="AX143" s="44"/>
    </row>
    <row r="144" spans="49:50" x14ac:dyDescent="0.25">
      <c r="AW144" s="44"/>
      <c r="AX144" s="44"/>
    </row>
    <row r="145" spans="49:50" x14ac:dyDescent="0.25">
      <c r="AW145" s="44"/>
      <c r="AX145" s="44"/>
    </row>
    <row r="146" spans="49:50" x14ac:dyDescent="0.25">
      <c r="AW146" s="44"/>
      <c r="AX146" s="44"/>
    </row>
    <row r="147" spans="49:50" x14ac:dyDescent="0.25">
      <c r="AW147" s="44"/>
      <c r="AX147" s="44"/>
    </row>
    <row r="148" spans="49:50" x14ac:dyDescent="0.25">
      <c r="AW148" s="44"/>
      <c r="AX148" s="44"/>
    </row>
    <row r="149" spans="49:50" x14ac:dyDescent="0.25">
      <c r="AW149" s="44"/>
      <c r="AX149" s="44"/>
    </row>
    <row r="150" spans="49:50" x14ac:dyDescent="0.25">
      <c r="AW150" s="44"/>
      <c r="AX150" s="44"/>
    </row>
    <row r="151" spans="49:50" x14ac:dyDescent="0.25">
      <c r="AW151" s="44"/>
      <c r="AX151" s="44"/>
    </row>
    <row r="152" spans="49:50" x14ac:dyDescent="0.25">
      <c r="AW152" s="44"/>
      <c r="AX152" s="44"/>
    </row>
    <row r="153" spans="49:50" x14ac:dyDescent="0.25">
      <c r="AW153" s="44"/>
      <c r="AX153" s="44"/>
    </row>
    <row r="154" spans="49:50" x14ac:dyDescent="0.25">
      <c r="AW154" s="44"/>
      <c r="AX154" s="44"/>
    </row>
    <row r="155" spans="49:50" x14ac:dyDescent="0.25">
      <c r="AW155" s="44"/>
      <c r="AX155" s="44"/>
    </row>
    <row r="156" spans="49:50" x14ac:dyDescent="0.25">
      <c r="AW156" s="44"/>
      <c r="AX156" s="44"/>
    </row>
    <row r="157" spans="49:50" x14ac:dyDescent="0.25">
      <c r="AW157" s="44"/>
      <c r="AX157" s="44"/>
    </row>
    <row r="158" spans="49:50" x14ac:dyDescent="0.25">
      <c r="AW158" s="44"/>
      <c r="AX158" s="44"/>
    </row>
    <row r="159" spans="49:50" x14ac:dyDescent="0.25">
      <c r="AW159" s="44"/>
      <c r="AX159" s="44"/>
    </row>
    <row r="160" spans="49:50" x14ac:dyDescent="0.25">
      <c r="AW160" s="44"/>
      <c r="AX160" s="44"/>
    </row>
    <row r="161" spans="49:50" x14ac:dyDescent="0.25">
      <c r="AW161" s="44"/>
      <c r="AX161" s="44"/>
    </row>
    <row r="162" spans="49:50" x14ac:dyDescent="0.25">
      <c r="AW162" s="44"/>
      <c r="AX162" s="44"/>
    </row>
    <row r="163" spans="49:50" x14ac:dyDescent="0.25">
      <c r="AW163" s="44"/>
      <c r="AX163" s="44"/>
    </row>
    <row r="164" spans="49:50" x14ac:dyDescent="0.25">
      <c r="AW164" s="44"/>
      <c r="AX164" s="44"/>
    </row>
    <row r="165" spans="49:50" x14ac:dyDescent="0.25">
      <c r="AW165" s="44"/>
      <c r="AX165" s="44"/>
    </row>
    <row r="166" spans="49:50" x14ac:dyDescent="0.25">
      <c r="AW166" s="44"/>
      <c r="AX166" s="44"/>
    </row>
    <row r="167" spans="49:50" x14ac:dyDescent="0.25">
      <c r="AW167" s="44"/>
      <c r="AX167" s="44"/>
    </row>
    <row r="168" spans="49:50" x14ac:dyDescent="0.25">
      <c r="AW168" s="44"/>
      <c r="AX168" s="44"/>
    </row>
    <row r="169" spans="49:50" x14ac:dyDescent="0.25">
      <c r="AW169" s="44"/>
      <c r="AX169" s="44"/>
    </row>
    <row r="170" spans="49:50" x14ac:dyDescent="0.25">
      <c r="AW170" s="44"/>
      <c r="AX170" s="44"/>
    </row>
    <row r="171" spans="49:50" x14ac:dyDescent="0.25">
      <c r="AW171" s="44"/>
      <c r="AX171" s="44"/>
    </row>
    <row r="172" spans="49:50" x14ac:dyDescent="0.25">
      <c r="AW172" s="44"/>
      <c r="AX172" s="44"/>
    </row>
    <row r="173" spans="49:50" x14ac:dyDescent="0.25">
      <c r="AW173" s="44"/>
      <c r="AX173" s="44"/>
    </row>
    <row r="174" spans="49:50" x14ac:dyDescent="0.25">
      <c r="AW174" s="44"/>
      <c r="AX174" s="44"/>
    </row>
    <row r="175" spans="49:50" x14ac:dyDescent="0.25">
      <c r="AW175" s="44"/>
      <c r="AX175" s="44"/>
    </row>
    <row r="176" spans="49:50" x14ac:dyDescent="0.25">
      <c r="AW176" s="44"/>
      <c r="AX176" s="44"/>
    </row>
    <row r="177" spans="49:50" x14ac:dyDescent="0.25">
      <c r="AW177" s="44"/>
      <c r="AX177" s="44"/>
    </row>
    <row r="178" spans="49:50" x14ac:dyDescent="0.25">
      <c r="AW178" s="44"/>
      <c r="AX178" s="44"/>
    </row>
    <row r="179" spans="49:50" x14ac:dyDescent="0.25">
      <c r="AW179" s="44"/>
      <c r="AX179" s="44"/>
    </row>
    <row r="180" spans="49:50" x14ac:dyDescent="0.25">
      <c r="AW180" s="44"/>
      <c r="AX180" s="44"/>
    </row>
    <row r="181" spans="49:50" x14ac:dyDescent="0.25">
      <c r="AW181" s="44"/>
      <c r="AX181" s="44"/>
    </row>
    <row r="182" spans="49:50" x14ac:dyDescent="0.25">
      <c r="AW182" s="44"/>
      <c r="AX182" s="44"/>
    </row>
    <row r="183" spans="49:50" x14ac:dyDescent="0.25">
      <c r="AW183" s="44"/>
      <c r="AX183" s="44"/>
    </row>
    <row r="184" spans="49:50" x14ac:dyDescent="0.25">
      <c r="AW184" s="44"/>
      <c r="AX184" s="44"/>
    </row>
    <row r="185" spans="49:50" x14ac:dyDescent="0.25">
      <c r="AW185" s="44"/>
      <c r="AX185" s="44"/>
    </row>
    <row r="186" spans="49:50" x14ac:dyDescent="0.25">
      <c r="AW186" s="44"/>
      <c r="AX186" s="44"/>
    </row>
    <row r="187" spans="49:50" x14ac:dyDescent="0.25">
      <c r="AW187" s="44"/>
      <c r="AX187" s="44"/>
    </row>
    <row r="188" spans="49:50" x14ac:dyDescent="0.25">
      <c r="AW188" s="44"/>
      <c r="AX188" s="44"/>
    </row>
    <row r="189" spans="49:50" x14ac:dyDescent="0.25">
      <c r="AW189" s="44"/>
      <c r="AX189" s="44"/>
    </row>
    <row r="190" spans="49:50" x14ac:dyDescent="0.25">
      <c r="AW190" s="44"/>
      <c r="AX190" s="44"/>
    </row>
    <row r="191" spans="49:50" x14ac:dyDescent="0.25">
      <c r="AW191" s="44"/>
      <c r="AX191" s="44"/>
    </row>
    <row r="192" spans="49:50" x14ac:dyDescent="0.25">
      <c r="AW192" s="44"/>
      <c r="AX192" s="44"/>
    </row>
    <row r="193" spans="49:50" x14ac:dyDescent="0.25">
      <c r="AW193" s="44"/>
      <c r="AX193" s="44"/>
    </row>
    <row r="194" spans="49:50" x14ac:dyDescent="0.25">
      <c r="AW194" s="44"/>
      <c r="AX194" s="44"/>
    </row>
    <row r="195" spans="49:50" x14ac:dyDescent="0.25">
      <c r="AW195" s="44"/>
      <c r="AX195" s="44"/>
    </row>
    <row r="196" spans="49:50" x14ac:dyDescent="0.25">
      <c r="AW196" s="44"/>
      <c r="AX196" s="44"/>
    </row>
    <row r="197" spans="49:50" x14ac:dyDescent="0.25">
      <c r="AW197" s="44"/>
      <c r="AX197" s="44"/>
    </row>
    <row r="198" spans="49:50" x14ac:dyDescent="0.25">
      <c r="AW198" s="44"/>
      <c r="AX198" s="44"/>
    </row>
    <row r="199" spans="49:50" x14ac:dyDescent="0.25">
      <c r="AW199" s="44"/>
      <c r="AX199" s="44"/>
    </row>
    <row r="200" spans="49:50" x14ac:dyDescent="0.25">
      <c r="AW200" s="44"/>
      <c r="AX200" s="44"/>
    </row>
    <row r="201" spans="49:50" x14ac:dyDescent="0.25">
      <c r="AW201" s="44"/>
      <c r="AX201" s="44"/>
    </row>
    <row r="202" spans="49:50" x14ac:dyDescent="0.25">
      <c r="AW202" s="44"/>
      <c r="AX202" s="44"/>
    </row>
    <row r="203" spans="49:50" x14ac:dyDescent="0.25">
      <c r="AW203" s="44"/>
      <c r="AX203" s="44"/>
    </row>
    <row r="204" spans="49:50" x14ac:dyDescent="0.25">
      <c r="AW204" s="44"/>
      <c r="AX204" s="44"/>
    </row>
    <row r="205" spans="49:50" x14ac:dyDescent="0.25">
      <c r="AW205" s="44"/>
      <c r="AX205" s="44"/>
    </row>
    <row r="206" spans="49:50" x14ac:dyDescent="0.25">
      <c r="AW206" s="44"/>
      <c r="AX206" s="44"/>
    </row>
    <row r="207" spans="49:50" x14ac:dyDescent="0.25">
      <c r="AW207" s="44"/>
      <c r="AX207" s="44"/>
    </row>
    <row r="208" spans="49:50" x14ac:dyDescent="0.25">
      <c r="AW208" s="44"/>
      <c r="AX208" s="44"/>
    </row>
    <row r="209" spans="49:50" x14ac:dyDescent="0.25">
      <c r="AW209" s="44"/>
      <c r="AX209" s="44"/>
    </row>
    <row r="210" spans="49:50" x14ac:dyDescent="0.25">
      <c r="AW210" s="44"/>
      <c r="AX210" s="44"/>
    </row>
    <row r="211" spans="49:50" x14ac:dyDescent="0.25">
      <c r="AW211" s="44"/>
      <c r="AX211" s="44"/>
    </row>
    <row r="212" spans="49:50" x14ac:dyDescent="0.25">
      <c r="AW212" s="44"/>
      <c r="AX212" s="44"/>
    </row>
    <row r="213" spans="49:50" x14ac:dyDescent="0.25">
      <c r="AW213" s="44"/>
      <c r="AX213" s="44"/>
    </row>
    <row r="214" spans="49:50" x14ac:dyDescent="0.25">
      <c r="AW214" s="44"/>
      <c r="AX214" s="44"/>
    </row>
    <row r="215" spans="49:50" x14ac:dyDescent="0.25">
      <c r="AW215" s="44"/>
      <c r="AX215" s="44"/>
    </row>
    <row r="216" spans="49:50" x14ac:dyDescent="0.25">
      <c r="AW216" s="44"/>
      <c r="AX216" s="44"/>
    </row>
    <row r="217" spans="49:50" x14ac:dyDescent="0.25">
      <c r="AW217" s="44"/>
      <c r="AX217" s="44"/>
    </row>
    <row r="218" spans="49:50" x14ac:dyDescent="0.25">
      <c r="AW218" s="44"/>
      <c r="AX218" s="44"/>
    </row>
    <row r="219" spans="49:50" x14ac:dyDescent="0.25">
      <c r="AW219" s="44"/>
      <c r="AX219" s="44"/>
    </row>
    <row r="220" spans="49:50" x14ac:dyDescent="0.25">
      <c r="AW220" s="44"/>
      <c r="AX220" s="44"/>
    </row>
    <row r="221" spans="49:50" x14ac:dyDescent="0.25">
      <c r="AW221" s="44"/>
      <c r="AX221" s="44"/>
    </row>
    <row r="222" spans="49:50" x14ac:dyDescent="0.25">
      <c r="AW222" s="44"/>
      <c r="AX222" s="44"/>
    </row>
    <row r="223" spans="49:50" x14ac:dyDescent="0.25">
      <c r="AW223" s="44"/>
      <c r="AX223" s="44"/>
    </row>
    <row r="224" spans="49:50" x14ac:dyDescent="0.25">
      <c r="AW224" s="44"/>
      <c r="AX224" s="44"/>
    </row>
    <row r="225" spans="49:50" x14ac:dyDescent="0.25">
      <c r="AW225" s="44"/>
      <c r="AX225" s="44"/>
    </row>
    <row r="226" spans="49:50" x14ac:dyDescent="0.25">
      <c r="AW226" s="44"/>
      <c r="AX226" s="44"/>
    </row>
    <row r="227" spans="49:50" x14ac:dyDescent="0.25">
      <c r="AW227" s="44"/>
      <c r="AX227" s="44"/>
    </row>
    <row r="228" spans="49:50" x14ac:dyDescent="0.25">
      <c r="AW228" s="44"/>
      <c r="AX228" s="44"/>
    </row>
    <row r="229" spans="49:50" x14ac:dyDescent="0.25">
      <c r="AW229" s="44"/>
      <c r="AX229" s="44"/>
    </row>
    <row r="230" spans="49:50" x14ac:dyDescent="0.25">
      <c r="AW230" s="44"/>
      <c r="AX230" s="44"/>
    </row>
    <row r="231" spans="49:50" x14ac:dyDescent="0.25">
      <c r="AW231" s="44"/>
      <c r="AX231" s="44"/>
    </row>
    <row r="232" spans="49:50" x14ac:dyDescent="0.25">
      <c r="AW232" s="44"/>
      <c r="AX232" s="44"/>
    </row>
    <row r="233" spans="49:50" x14ac:dyDescent="0.25">
      <c r="AW233" s="44"/>
      <c r="AX233" s="44"/>
    </row>
    <row r="234" spans="49:50" x14ac:dyDescent="0.25">
      <c r="AW234" s="44"/>
      <c r="AX234" s="44"/>
    </row>
    <row r="235" spans="49:50" x14ac:dyDescent="0.25">
      <c r="AW235" s="44"/>
      <c r="AX235" s="44"/>
    </row>
    <row r="236" spans="49:50" x14ac:dyDescent="0.25">
      <c r="AW236" s="44"/>
      <c r="AX236" s="44"/>
    </row>
    <row r="237" spans="49:50" x14ac:dyDescent="0.25">
      <c r="AW237" s="44"/>
      <c r="AX237" s="44"/>
    </row>
    <row r="238" spans="49:50" x14ac:dyDescent="0.25">
      <c r="AW238" s="44"/>
      <c r="AX238" s="44"/>
    </row>
    <row r="239" spans="49:50" x14ac:dyDescent="0.25">
      <c r="AW239" s="44"/>
      <c r="AX239" s="44"/>
    </row>
    <row r="240" spans="49:50" x14ac:dyDescent="0.25">
      <c r="AW240" s="44"/>
      <c r="AX240" s="44"/>
    </row>
    <row r="241" spans="49:50" x14ac:dyDescent="0.25">
      <c r="AW241" s="44"/>
      <c r="AX241" s="44"/>
    </row>
    <row r="242" spans="49:50" x14ac:dyDescent="0.25">
      <c r="AW242" s="44"/>
      <c r="AX242" s="44"/>
    </row>
    <row r="243" spans="49:50" x14ac:dyDescent="0.25">
      <c r="AW243" s="44"/>
      <c r="AX243" s="44"/>
    </row>
    <row r="244" spans="49:50" x14ac:dyDescent="0.25">
      <c r="AW244" s="44"/>
      <c r="AX244" s="44"/>
    </row>
    <row r="245" spans="49:50" x14ac:dyDescent="0.25">
      <c r="AW245" s="44"/>
      <c r="AX245" s="44"/>
    </row>
    <row r="246" spans="49:50" x14ac:dyDescent="0.25">
      <c r="AW246" s="44"/>
      <c r="AX246" s="44"/>
    </row>
    <row r="247" spans="49:50" x14ac:dyDescent="0.25">
      <c r="AW247" s="44"/>
      <c r="AX247" s="44"/>
    </row>
    <row r="248" spans="49:50" x14ac:dyDescent="0.25">
      <c r="AW248" s="44"/>
      <c r="AX248" s="44"/>
    </row>
    <row r="249" spans="49:50" x14ac:dyDescent="0.25">
      <c r="AW249" s="44"/>
      <c r="AX249" s="44"/>
    </row>
    <row r="250" spans="49:50" x14ac:dyDescent="0.25">
      <c r="AW250" s="44"/>
      <c r="AX250" s="44"/>
    </row>
    <row r="251" spans="49:50" x14ac:dyDescent="0.25">
      <c r="AW251" s="44"/>
      <c r="AX251" s="44"/>
    </row>
    <row r="252" spans="49:50" x14ac:dyDescent="0.25">
      <c r="AW252" s="44"/>
      <c r="AX252" s="44"/>
    </row>
    <row r="253" spans="49:50" x14ac:dyDescent="0.25">
      <c r="AW253" s="44"/>
      <c r="AX253" s="44"/>
    </row>
    <row r="254" spans="49:50" x14ac:dyDescent="0.25">
      <c r="AW254" s="44"/>
      <c r="AX254" s="44"/>
    </row>
    <row r="255" spans="49:50" x14ac:dyDescent="0.25">
      <c r="AW255" s="44"/>
      <c r="AX255" s="44"/>
    </row>
    <row r="256" spans="49:50" x14ac:dyDescent="0.25">
      <c r="AW256" s="44"/>
      <c r="AX256" s="44"/>
    </row>
    <row r="257" spans="49:50" x14ac:dyDescent="0.25">
      <c r="AW257" s="44"/>
      <c r="AX257" s="44"/>
    </row>
    <row r="258" spans="49:50" x14ac:dyDescent="0.25">
      <c r="AW258" s="44"/>
      <c r="AX258" s="44"/>
    </row>
    <row r="259" spans="49:50" x14ac:dyDescent="0.25">
      <c r="AW259" s="44"/>
      <c r="AX259" s="44"/>
    </row>
    <row r="260" spans="49:50" x14ac:dyDescent="0.25">
      <c r="AW260" s="44"/>
      <c r="AX260" s="44"/>
    </row>
    <row r="261" spans="49:50" x14ac:dyDescent="0.25">
      <c r="AW261" s="44"/>
      <c r="AX261" s="44"/>
    </row>
    <row r="262" spans="49:50" x14ac:dyDescent="0.25">
      <c r="AW262" s="44"/>
      <c r="AX262" s="44"/>
    </row>
    <row r="263" spans="49:50" x14ac:dyDescent="0.25">
      <c r="AW263" s="44"/>
      <c r="AX263" s="44"/>
    </row>
    <row r="264" spans="49:50" x14ac:dyDescent="0.25">
      <c r="AW264" s="44"/>
      <c r="AX264" s="44"/>
    </row>
    <row r="265" spans="49:50" x14ac:dyDescent="0.25">
      <c r="AW265" s="44"/>
      <c r="AX265" s="44"/>
    </row>
    <row r="266" spans="49:50" x14ac:dyDescent="0.25">
      <c r="AW266" s="44"/>
      <c r="AX266" s="44"/>
    </row>
    <row r="267" spans="49:50" x14ac:dyDescent="0.25">
      <c r="AW267" s="44"/>
      <c r="AX267" s="44"/>
    </row>
    <row r="268" spans="49:50" x14ac:dyDescent="0.25">
      <c r="AW268" s="44"/>
      <c r="AX268" s="44"/>
    </row>
    <row r="269" spans="49:50" x14ac:dyDescent="0.25">
      <c r="AW269" s="44"/>
      <c r="AX269" s="44"/>
    </row>
    <row r="270" spans="49:50" x14ac:dyDescent="0.25">
      <c r="AW270" s="44"/>
      <c r="AX270" s="44"/>
    </row>
    <row r="271" spans="49:50" x14ac:dyDescent="0.25">
      <c r="AW271" s="44"/>
      <c r="AX271" s="44"/>
    </row>
    <row r="272" spans="49:50" x14ac:dyDescent="0.25">
      <c r="AW272" s="44"/>
      <c r="AX272" s="44"/>
    </row>
    <row r="273" spans="49:50" x14ac:dyDescent="0.25">
      <c r="AW273" s="44"/>
      <c r="AX273" s="44"/>
    </row>
    <row r="274" spans="49:50" x14ac:dyDescent="0.25">
      <c r="AW274" s="44"/>
      <c r="AX274" s="44"/>
    </row>
  </sheetData>
  <autoFilter ref="M1:S274" xr:uid="{00000000-0009-0000-0000-000001000000}"/>
  <mergeCells count="19">
    <mergeCell ref="B2:T2"/>
    <mergeCell ref="B4:T4"/>
    <mergeCell ref="B7:E9"/>
    <mergeCell ref="F7:S7"/>
    <mergeCell ref="T7:T10"/>
    <mergeCell ref="F8:L8"/>
    <mergeCell ref="M8:S8"/>
    <mergeCell ref="F9:H9"/>
    <mergeCell ref="I9:K9"/>
    <mergeCell ref="L9:L10"/>
    <mergeCell ref="M9:O9"/>
    <mergeCell ref="P9:R9"/>
    <mergeCell ref="S9:S10"/>
    <mergeCell ref="L21:L22"/>
    <mergeCell ref="M21:R22"/>
    <mergeCell ref="S21:S22"/>
    <mergeCell ref="T21:T22"/>
    <mergeCell ref="B21:E22"/>
    <mergeCell ref="F21:K22"/>
  </mergeCells>
  <phoneticPr fontId="0" type="noConversion"/>
  <hyperlinks>
    <hyperlink ref="L5" location="'3'!A1" display="'3'!A1" xr:uid="{00000000-0004-0000-0100-000000000000}"/>
    <hyperlink ref="L6" location="'4'!A1" display="'4'!A1" xr:uid="{00000000-0004-0000-0100-000001000000}"/>
    <hyperlink ref="L7" location="'5'!A1" display="'5'!A1" xr:uid="{00000000-0004-0000-0100-000002000000}"/>
    <hyperlink ref="L8" location="'6'!A1" display="'6'!A1" xr:uid="{00000000-0004-0000-0100-000003000000}"/>
    <hyperlink ref="L9" location="'7'!A1" display="'7'!A1" xr:uid="{00000000-0004-0000-0100-000004000000}"/>
    <hyperlink ref="L10" location="'8'!A1" display="'8'!A1" xr:uid="{00000000-0004-0000-0100-000005000000}"/>
    <hyperlink ref="L3" location="'1'!A1" display="'1'!A1" xr:uid="{00000000-0004-0000-0100-000006000000}"/>
    <hyperlink ref="L11" location="'9'!A1" display="'9'!A1" xr:uid="{00000000-0004-0000-0100-000007000000}"/>
  </hyperlinks>
  <pageMargins left="0.25" right="0.25" top="0.75" bottom="0.75" header="0.3" footer="0.3"/>
  <pageSetup paperSize="9" scale="65"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10"/>
  <sheetViews>
    <sheetView workbookViewId="0">
      <selection activeCell="A12" sqref="A12"/>
    </sheetView>
  </sheetViews>
  <sheetFormatPr defaultRowHeight="18.75" x14ac:dyDescent="0.25"/>
  <cols>
    <col min="1" max="1" width="66.28515625" style="67" customWidth="1"/>
    <col min="2" max="2" width="90" style="67" customWidth="1"/>
    <col min="3" max="256" width="9.140625" style="67"/>
    <col min="257" max="257" width="66.28515625" style="67" customWidth="1"/>
    <col min="258" max="258" width="90" style="67" customWidth="1"/>
    <col min="259" max="512" width="9.140625" style="67"/>
    <col min="513" max="513" width="66.28515625" style="67" customWidth="1"/>
    <col min="514" max="514" width="90" style="67" customWidth="1"/>
    <col min="515" max="768" width="9.140625" style="67"/>
    <col min="769" max="769" width="66.28515625" style="67" customWidth="1"/>
    <col min="770" max="770" width="90" style="67" customWidth="1"/>
    <col min="771" max="1024" width="9.140625" style="67"/>
    <col min="1025" max="1025" width="66.28515625" style="67" customWidth="1"/>
    <col min="1026" max="1026" width="90" style="67" customWidth="1"/>
    <col min="1027" max="1280" width="9.140625" style="67"/>
    <col min="1281" max="1281" width="66.28515625" style="67" customWidth="1"/>
    <col min="1282" max="1282" width="90" style="67" customWidth="1"/>
    <col min="1283" max="1536" width="9.140625" style="67"/>
    <col min="1537" max="1537" width="66.28515625" style="67" customWidth="1"/>
    <col min="1538" max="1538" width="90" style="67" customWidth="1"/>
    <col min="1539" max="1792" width="9.140625" style="67"/>
    <col min="1793" max="1793" width="66.28515625" style="67" customWidth="1"/>
    <col min="1794" max="1794" width="90" style="67" customWidth="1"/>
    <col min="1795" max="2048" width="9.140625" style="67"/>
    <col min="2049" max="2049" width="66.28515625" style="67" customWidth="1"/>
    <col min="2050" max="2050" width="90" style="67" customWidth="1"/>
    <col min="2051" max="2304" width="9.140625" style="67"/>
    <col min="2305" max="2305" width="66.28515625" style="67" customWidth="1"/>
    <col min="2306" max="2306" width="90" style="67" customWidth="1"/>
    <col min="2307" max="2560" width="9.140625" style="67"/>
    <col min="2561" max="2561" width="66.28515625" style="67" customWidth="1"/>
    <col min="2562" max="2562" width="90" style="67" customWidth="1"/>
    <col min="2563" max="2816" width="9.140625" style="67"/>
    <col min="2817" max="2817" width="66.28515625" style="67" customWidth="1"/>
    <col min="2818" max="2818" width="90" style="67" customWidth="1"/>
    <col min="2819" max="3072" width="9.140625" style="67"/>
    <col min="3073" max="3073" width="66.28515625" style="67" customWidth="1"/>
    <col min="3074" max="3074" width="90" style="67" customWidth="1"/>
    <col min="3075" max="3328" width="9.140625" style="67"/>
    <col min="3329" max="3329" width="66.28515625" style="67" customWidth="1"/>
    <col min="3330" max="3330" width="90" style="67" customWidth="1"/>
    <col min="3331" max="3584" width="9.140625" style="67"/>
    <col min="3585" max="3585" width="66.28515625" style="67" customWidth="1"/>
    <col min="3586" max="3586" width="90" style="67" customWidth="1"/>
    <col min="3587" max="3840" width="9.140625" style="67"/>
    <col min="3841" max="3841" width="66.28515625" style="67" customWidth="1"/>
    <col min="3842" max="3842" width="90" style="67" customWidth="1"/>
    <col min="3843" max="4096" width="9.140625" style="67"/>
    <col min="4097" max="4097" width="66.28515625" style="67" customWidth="1"/>
    <col min="4098" max="4098" width="90" style="67" customWidth="1"/>
    <col min="4099" max="4352" width="9.140625" style="67"/>
    <col min="4353" max="4353" width="66.28515625" style="67" customWidth="1"/>
    <col min="4354" max="4354" width="90" style="67" customWidth="1"/>
    <col min="4355" max="4608" width="9.140625" style="67"/>
    <col min="4609" max="4609" width="66.28515625" style="67" customWidth="1"/>
    <col min="4610" max="4610" width="90" style="67" customWidth="1"/>
    <col min="4611" max="4864" width="9.140625" style="67"/>
    <col min="4865" max="4865" width="66.28515625" style="67" customWidth="1"/>
    <col min="4866" max="4866" width="90" style="67" customWidth="1"/>
    <col min="4867" max="5120" width="9.140625" style="67"/>
    <col min="5121" max="5121" width="66.28515625" style="67" customWidth="1"/>
    <col min="5122" max="5122" width="90" style="67" customWidth="1"/>
    <col min="5123" max="5376" width="9.140625" style="67"/>
    <col min="5377" max="5377" width="66.28515625" style="67" customWidth="1"/>
    <col min="5378" max="5378" width="90" style="67" customWidth="1"/>
    <col min="5379" max="5632" width="9.140625" style="67"/>
    <col min="5633" max="5633" width="66.28515625" style="67" customWidth="1"/>
    <col min="5634" max="5634" width="90" style="67" customWidth="1"/>
    <col min="5635" max="5888" width="9.140625" style="67"/>
    <col min="5889" max="5889" width="66.28515625" style="67" customWidth="1"/>
    <col min="5890" max="5890" width="90" style="67" customWidth="1"/>
    <col min="5891" max="6144" width="9.140625" style="67"/>
    <col min="6145" max="6145" width="66.28515625" style="67" customWidth="1"/>
    <col min="6146" max="6146" width="90" style="67" customWidth="1"/>
    <col min="6147" max="6400" width="9.140625" style="67"/>
    <col min="6401" max="6401" width="66.28515625" style="67" customWidth="1"/>
    <col min="6402" max="6402" width="90" style="67" customWidth="1"/>
    <col min="6403" max="6656" width="9.140625" style="67"/>
    <col min="6657" max="6657" width="66.28515625" style="67" customWidth="1"/>
    <col min="6658" max="6658" width="90" style="67" customWidth="1"/>
    <col min="6659" max="6912" width="9.140625" style="67"/>
    <col min="6913" max="6913" width="66.28515625" style="67" customWidth="1"/>
    <col min="6914" max="6914" width="90" style="67" customWidth="1"/>
    <col min="6915" max="7168" width="9.140625" style="67"/>
    <col min="7169" max="7169" width="66.28515625" style="67" customWidth="1"/>
    <col min="7170" max="7170" width="90" style="67" customWidth="1"/>
    <col min="7171" max="7424" width="9.140625" style="67"/>
    <col min="7425" max="7425" width="66.28515625" style="67" customWidth="1"/>
    <col min="7426" max="7426" width="90" style="67" customWidth="1"/>
    <col min="7427" max="7680" width="9.140625" style="67"/>
    <col min="7681" max="7681" width="66.28515625" style="67" customWidth="1"/>
    <col min="7682" max="7682" width="90" style="67" customWidth="1"/>
    <col min="7683" max="7936" width="9.140625" style="67"/>
    <col min="7937" max="7937" width="66.28515625" style="67" customWidth="1"/>
    <col min="7938" max="7938" width="90" style="67" customWidth="1"/>
    <col min="7939" max="8192" width="9.140625" style="67"/>
    <col min="8193" max="8193" width="66.28515625" style="67" customWidth="1"/>
    <col min="8194" max="8194" width="90" style="67" customWidth="1"/>
    <col min="8195" max="8448" width="9.140625" style="67"/>
    <col min="8449" max="8449" width="66.28515625" style="67" customWidth="1"/>
    <col min="8450" max="8450" width="90" style="67" customWidth="1"/>
    <col min="8451" max="8704" width="9.140625" style="67"/>
    <col min="8705" max="8705" width="66.28515625" style="67" customWidth="1"/>
    <col min="8706" max="8706" width="90" style="67" customWidth="1"/>
    <col min="8707" max="8960" width="9.140625" style="67"/>
    <col min="8961" max="8961" width="66.28515625" style="67" customWidth="1"/>
    <col min="8962" max="8962" width="90" style="67" customWidth="1"/>
    <col min="8963" max="9216" width="9.140625" style="67"/>
    <col min="9217" max="9217" width="66.28515625" style="67" customWidth="1"/>
    <col min="9218" max="9218" width="90" style="67" customWidth="1"/>
    <col min="9219" max="9472" width="9.140625" style="67"/>
    <col min="9473" max="9473" width="66.28515625" style="67" customWidth="1"/>
    <col min="9474" max="9474" width="90" style="67" customWidth="1"/>
    <col min="9475" max="9728" width="9.140625" style="67"/>
    <col min="9729" max="9729" width="66.28515625" style="67" customWidth="1"/>
    <col min="9730" max="9730" width="90" style="67" customWidth="1"/>
    <col min="9731" max="9984" width="9.140625" style="67"/>
    <col min="9985" max="9985" width="66.28515625" style="67" customWidth="1"/>
    <col min="9986" max="9986" width="90" style="67" customWidth="1"/>
    <col min="9987" max="10240" width="9.140625" style="67"/>
    <col min="10241" max="10241" width="66.28515625" style="67" customWidth="1"/>
    <col min="10242" max="10242" width="90" style="67" customWidth="1"/>
    <col min="10243" max="10496" width="9.140625" style="67"/>
    <col min="10497" max="10497" width="66.28515625" style="67" customWidth="1"/>
    <col min="10498" max="10498" width="90" style="67" customWidth="1"/>
    <col min="10499" max="10752" width="9.140625" style="67"/>
    <col min="10753" max="10753" width="66.28515625" style="67" customWidth="1"/>
    <col min="10754" max="10754" width="90" style="67" customWidth="1"/>
    <col min="10755" max="11008" width="9.140625" style="67"/>
    <col min="11009" max="11009" width="66.28515625" style="67" customWidth="1"/>
    <col min="11010" max="11010" width="90" style="67" customWidth="1"/>
    <col min="11011" max="11264" width="9.140625" style="67"/>
    <col min="11265" max="11265" width="66.28515625" style="67" customWidth="1"/>
    <col min="11266" max="11266" width="90" style="67" customWidth="1"/>
    <col min="11267" max="11520" width="9.140625" style="67"/>
    <col min="11521" max="11521" width="66.28515625" style="67" customWidth="1"/>
    <col min="11522" max="11522" width="90" style="67" customWidth="1"/>
    <col min="11523" max="11776" width="9.140625" style="67"/>
    <col min="11777" max="11777" width="66.28515625" style="67" customWidth="1"/>
    <col min="11778" max="11778" width="90" style="67" customWidth="1"/>
    <col min="11779" max="12032" width="9.140625" style="67"/>
    <col min="12033" max="12033" width="66.28515625" style="67" customWidth="1"/>
    <col min="12034" max="12034" width="90" style="67" customWidth="1"/>
    <col min="12035" max="12288" width="9.140625" style="67"/>
    <col min="12289" max="12289" width="66.28515625" style="67" customWidth="1"/>
    <col min="12290" max="12290" width="90" style="67" customWidth="1"/>
    <col min="12291" max="12544" width="9.140625" style="67"/>
    <col min="12545" max="12545" width="66.28515625" style="67" customWidth="1"/>
    <col min="12546" max="12546" width="90" style="67" customWidth="1"/>
    <col min="12547" max="12800" width="9.140625" style="67"/>
    <col min="12801" max="12801" width="66.28515625" style="67" customWidth="1"/>
    <col min="12802" max="12802" width="90" style="67" customWidth="1"/>
    <col min="12803" max="13056" width="9.140625" style="67"/>
    <col min="13057" max="13057" width="66.28515625" style="67" customWidth="1"/>
    <col min="13058" max="13058" width="90" style="67" customWidth="1"/>
    <col min="13059" max="13312" width="9.140625" style="67"/>
    <col min="13313" max="13313" width="66.28515625" style="67" customWidth="1"/>
    <col min="13314" max="13314" width="90" style="67" customWidth="1"/>
    <col min="13315" max="13568" width="9.140625" style="67"/>
    <col min="13569" max="13569" width="66.28515625" style="67" customWidth="1"/>
    <col min="13570" max="13570" width="90" style="67" customWidth="1"/>
    <col min="13571" max="13824" width="9.140625" style="67"/>
    <col min="13825" max="13825" width="66.28515625" style="67" customWidth="1"/>
    <col min="13826" max="13826" width="90" style="67" customWidth="1"/>
    <col min="13827" max="14080" width="9.140625" style="67"/>
    <col min="14081" max="14081" width="66.28515625" style="67" customWidth="1"/>
    <col min="14082" max="14082" width="90" style="67" customWidth="1"/>
    <col min="14083" max="14336" width="9.140625" style="67"/>
    <col min="14337" max="14337" width="66.28515625" style="67" customWidth="1"/>
    <col min="14338" max="14338" width="90" style="67" customWidth="1"/>
    <col min="14339" max="14592" width="9.140625" style="67"/>
    <col min="14593" max="14593" width="66.28515625" style="67" customWidth="1"/>
    <col min="14594" max="14594" width="90" style="67" customWidth="1"/>
    <col min="14595" max="14848" width="9.140625" style="67"/>
    <col min="14849" max="14849" width="66.28515625" style="67" customWidth="1"/>
    <col min="14850" max="14850" width="90" style="67" customWidth="1"/>
    <col min="14851" max="15104" width="9.140625" style="67"/>
    <col min="15105" max="15105" width="66.28515625" style="67" customWidth="1"/>
    <col min="15106" max="15106" width="90" style="67" customWidth="1"/>
    <col min="15107" max="15360" width="9.140625" style="67"/>
    <col min="15361" max="15361" width="66.28515625" style="67" customWidth="1"/>
    <col min="15362" max="15362" width="90" style="67" customWidth="1"/>
    <col min="15363" max="15616" width="9.140625" style="67"/>
    <col min="15617" max="15617" width="66.28515625" style="67" customWidth="1"/>
    <col min="15618" max="15618" width="90" style="67" customWidth="1"/>
    <col min="15619" max="15872" width="9.140625" style="67"/>
    <col min="15873" max="15873" width="66.28515625" style="67" customWidth="1"/>
    <col min="15874" max="15874" width="90" style="67" customWidth="1"/>
    <col min="15875" max="16128" width="9.140625" style="67"/>
    <col min="16129" max="16129" width="66.28515625" style="67" customWidth="1"/>
    <col min="16130" max="16130" width="90" style="67" customWidth="1"/>
    <col min="16131" max="16384" width="9.140625" style="67"/>
  </cols>
  <sheetData>
    <row r="1" spans="1:2" x14ac:dyDescent="0.25">
      <c r="A1" s="232" t="s">
        <v>331</v>
      </c>
      <c r="B1" s="232" t="s">
        <v>332</v>
      </c>
    </row>
    <row r="2" spans="1:2" ht="75" x14ac:dyDescent="0.25">
      <c r="A2" s="233" t="s">
        <v>333</v>
      </c>
      <c r="B2" s="233" t="s">
        <v>334</v>
      </c>
    </row>
    <row r="3" spans="1:2" ht="56.25" x14ac:dyDescent="0.25">
      <c r="A3" s="233" t="s">
        <v>335</v>
      </c>
      <c r="B3" s="233" t="s">
        <v>336</v>
      </c>
    </row>
    <row r="4" spans="1:2" ht="37.5" x14ac:dyDescent="0.25">
      <c r="A4" s="233" t="s">
        <v>316</v>
      </c>
      <c r="B4" s="233" t="s">
        <v>317</v>
      </c>
    </row>
    <row r="5" spans="1:2" ht="37.5" x14ac:dyDescent="0.25">
      <c r="A5" s="233" t="s">
        <v>337</v>
      </c>
      <c r="B5" s="233" t="s">
        <v>338</v>
      </c>
    </row>
    <row r="6" spans="1:2" ht="56.25" x14ac:dyDescent="0.25">
      <c r="A6" s="233" t="s">
        <v>339</v>
      </c>
      <c r="B6" s="233" t="s">
        <v>340</v>
      </c>
    </row>
    <row r="7" spans="1:2" ht="56.25" x14ac:dyDescent="0.25">
      <c r="A7" s="233" t="s">
        <v>341</v>
      </c>
      <c r="B7" s="233" t="s">
        <v>342</v>
      </c>
    </row>
    <row r="8" spans="1:2" ht="37.5" x14ac:dyDescent="0.25">
      <c r="A8" s="233" t="s">
        <v>343</v>
      </c>
      <c r="B8" s="233" t="s">
        <v>344</v>
      </c>
    </row>
    <row r="9" spans="1:2" ht="56.25" x14ac:dyDescent="0.25">
      <c r="A9" s="233" t="s">
        <v>345</v>
      </c>
      <c r="B9" s="233" t="s">
        <v>346</v>
      </c>
    </row>
    <row r="10" spans="1:2" ht="75" x14ac:dyDescent="0.25">
      <c r="A10" s="233" t="s">
        <v>347</v>
      </c>
      <c r="B10" s="233" t="s">
        <v>348</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17"/>
  <sheetViews>
    <sheetView topLeftCell="A12" workbookViewId="0">
      <selection activeCell="B15" sqref="B15"/>
    </sheetView>
  </sheetViews>
  <sheetFormatPr defaultRowHeight="15" x14ac:dyDescent="0.25"/>
  <cols>
    <col min="1" max="1" width="38.28515625"/>
    <col min="2" max="2" width="62.140625" customWidth="1"/>
  </cols>
  <sheetData>
    <row r="1" spans="1:2" ht="15.75" x14ac:dyDescent="0.25">
      <c r="A1" s="248"/>
    </row>
    <row r="2" spans="1:2" ht="15.75" x14ac:dyDescent="0.25">
      <c r="A2" s="248"/>
    </row>
    <row r="3" spans="1:2" x14ac:dyDescent="0.25">
      <c r="A3" s="249" t="s">
        <v>349</v>
      </c>
    </row>
    <row r="4" spans="1:2" ht="15.75" x14ac:dyDescent="0.25">
      <c r="A4" s="250"/>
    </row>
    <row r="6" spans="1:2" x14ac:dyDescent="0.25">
      <c r="A6" s="275" t="s">
        <v>351</v>
      </c>
      <c r="B6" s="275" t="s">
        <v>352</v>
      </c>
    </row>
    <row r="7" spans="1:2" ht="96" customHeight="1" x14ac:dyDescent="0.25">
      <c r="A7" s="276" t="s">
        <v>406</v>
      </c>
      <c r="B7" s="276" t="s">
        <v>410</v>
      </c>
    </row>
    <row r="8" spans="1:2" ht="168.75" customHeight="1" x14ac:dyDescent="0.25">
      <c r="A8" s="277" t="s">
        <v>407</v>
      </c>
      <c r="B8" s="277" t="s">
        <v>411</v>
      </c>
    </row>
    <row r="9" spans="1:2" ht="160.5" customHeight="1" x14ac:dyDescent="0.25">
      <c r="A9" s="278" t="s">
        <v>408</v>
      </c>
      <c r="B9" s="276" t="s">
        <v>412</v>
      </c>
    </row>
    <row r="10" spans="1:2" ht="73.5" customHeight="1" x14ac:dyDescent="0.25">
      <c r="A10" s="279" t="s">
        <v>389</v>
      </c>
      <c r="B10" s="277" t="s">
        <v>413</v>
      </c>
    </row>
    <row r="11" spans="1:2" ht="93" customHeight="1" x14ac:dyDescent="0.25">
      <c r="A11" s="280" t="s">
        <v>392</v>
      </c>
      <c r="B11" s="276" t="s">
        <v>414</v>
      </c>
    </row>
    <row r="12" spans="1:2" ht="119.25" customHeight="1" x14ac:dyDescent="0.25">
      <c r="A12" s="281" t="s">
        <v>409</v>
      </c>
      <c r="B12" s="282" t="s">
        <v>415</v>
      </c>
    </row>
    <row r="13" spans="1:2" ht="134.25" customHeight="1" x14ac:dyDescent="0.25">
      <c r="A13" s="280" t="s">
        <v>400</v>
      </c>
      <c r="B13" s="276" t="s">
        <v>416</v>
      </c>
    </row>
    <row r="14" spans="1:2" ht="162.75" customHeight="1" x14ac:dyDescent="0.25">
      <c r="A14" s="279" t="s">
        <v>404</v>
      </c>
      <c r="B14" s="277" t="s">
        <v>417</v>
      </c>
    </row>
    <row r="15" spans="1:2" ht="52.5" customHeight="1" x14ac:dyDescent="0.25">
      <c r="A15" s="280" t="s">
        <v>303</v>
      </c>
      <c r="B15" s="276" t="s">
        <v>304</v>
      </c>
    </row>
    <row r="16" spans="1:2" x14ac:dyDescent="0.25">
      <c r="A16" s="274"/>
    </row>
    <row r="17" spans="1:1" ht="15.75" x14ac:dyDescent="0.25">
      <c r="A17" s="248"/>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129"/>
  <sheetViews>
    <sheetView zoomScale="60" zoomScaleNormal="60" workbookViewId="0">
      <selection sqref="A1:B1048576"/>
    </sheetView>
  </sheetViews>
  <sheetFormatPr defaultColWidth="38.28515625" defaultRowHeight="15" x14ac:dyDescent="0.25"/>
  <sheetData>
    <row r="1" spans="1:3" ht="15.75" x14ac:dyDescent="0.25">
      <c r="A1" s="248"/>
    </row>
    <row r="2" spans="1:3" ht="15.75" x14ac:dyDescent="0.25">
      <c r="A2" s="248"/>
    </row>
    <row r="3" spans="1:3" x14ac:dyDescent="0.25">
      <c r="A3" s="249" t="s">
        <v>349</v>
      </c>
    </row>
    <row r="4" spans="1:3" ht="16.5" thickBot="1" x14ac:dyDescent="0.3">
      <c r="A4" s="250"/>
    </row>
    <row r="5" spans="1:3" ht="16.5" thickTop="1" thickBot="1" x14ac:dyDescent="0.3">
      <c r="A5" s="566" t="s">
        <v>350</v>
      </c>
      <c r="B5" s="567"/>
      <c r="C5" s="568"/>
    </row>
    <row r="6" spans="1:3" ht="16.5" thickTop="1" thickBot="1" x14ac:dyDescent="0.3">
      <c r="A6" s="251" t="s">
        <v>351</v>
      </c>
      <c r="B6" s="252" t="s">
        <v>352</v>
      </c>
      <c r="C6" s="252" t="s">
        <v>324</v>
      </c>
    </row>
    <row r="7" spans="1:3" ht="90" customHeight="1" thickTop="1" x14ac:dyDescent="0.25">
      <c r="A7" s="555" t="s">
        <v>406</v>
      </c>
      <c r="B7" s="553" t="s">
        <v>353</v>
      </c>
      <c r="C7" s="257" t="s">
        <v>354</v>
      </c>
    </row>
    <row r="8" spans="1:3" ht="38.25" x14ac:dyDescent="0.25">
      <c r="A8" s="556"/>
      <c r="B8" s="559"/>
      <c r="C8" s="257" t="s">
        <v>355</v>
      </c>
    </row>
    <row r="9" spans="1:3" ht="25.5" x14ac:dyDescent="0.25">
      <c r="A9" s="556"/>
      <c r="B9" s="559"/>
      <c r="C9" s="257" t="s">
        <v>356</v>
      </c>
    </row>
    <row r="10" spans="1:3" ht="25.5" x14ac:dyDescent="0.25">
      <c r="A10" s="556"/>
      <c r="B10" s="559"/>
      <c r="C10" s="257" t="s">
        <v>357</v>
      </c>
    </row>
    <row r="11" spans="1:3" x14ac:dyDescent="0.25">
      <c r="A11" s="556"/>
      <c r="B11" s="559"/>
      <c r="C11" s="257" t="s">
        <v>358</v>
      </c>
    </row>
    <row r="12" spans="1:3" x14ac:dyDescent="0.25">
      <c r="A12" s="556"/>
      <c r="B12" s="559"/>
      <c r="C12" s="258" t="s">
        <v>359</v>
      </c>
    </row>
    <row r="13" spans="1:3" x14ac:dyDescent="0.25">
      <c r="A13" s="556"/>
      <c r="B13" s="559"/>
      <c r="C13" s="258" t="s">
        <v>360</v>
      </c>
    </row>
    <row r="14" spans="1:3" x14ac:dyDescent="0.25">
      <c r="A14" s="556"/>
      <c r="B14" s="559"/>
      <c r="C14" s="258" t="s">
        <v>361</v>
      </c>
    </row>
    <row r="15" spans="1:3" x14ac:dyDescent="0.25">
      <c r="A15" s="556"/>
      <c r="B15" s="559"/>
      <c r="C15" s="258" t="s">
        <v>362</v>
      </c>
    </row>
    <row r="16" spans="1:3" x14ac:dyDescent="0.25">
      <c r="A16" s="556"/>
      <c r="B16" s="559"/>
      <c r="C16" s="258" t="s">
        <v>363</v>
      </c>
    </row>
    <row r="17" spans="1:3" x14ac:dyDescent="0.25">
      <c r="A17" s="556"/>
      <c r="B17" s="559"/>
      <c r="C17" s="258" t="s">
        <v>364</v>
      </c>
    </row>
    <row r="18" spans="1:3" ht="15.75" thickBot="1" x14ac:dyDescent="0.3">
      <c r="A18" s="557"/>
      <c r="B18" s="554"/>
      <c r="C18" s="259" t="s">
        <v>365</v>
      </c>
    </row>
    <row r="19" spans="1:3" ht="26.25" customHeight="1" thickTop="1" x14ac:dyDescent="0.25">
      <c r="A19" s="260"/>
      <c r="B19" s="563" t="s">
        <v>366</v>
      </c>
      <c r="C19" s="264" t="s">
        <v>367</v>
      </c>
    </row>
    <row r="20" spans="1:3" ht="63.75" x14ac:dyDescent="0.25">
      <c r="A20" s="261" t="s">
        <v>407</v>
      </c>
      <c r="B20" s="564"/>
      <c r="C20" s="264" t="s">
        <v>368</v>
      </c>
    </row>
    <row r="21" spans="1:3" x14ac:dyDescent="0.25">
      <c r="A21" s="262"/>
      <c r="B21" s="564"/>
      <c r="C21" s="265" t="s">
        <v>359</v>
      </c>
    </row>
    <row r="22" spans="1:3" x14ac:dyDescent="0.25">
      <c r="A22" s="262"/>
      <c r="B22" s="564"/>
      <c r="C22" s="265" t="s">
        <v>360</v>
      </c>
    </row>
    <row r="23" spans="1:3" x14ac:dyDescent="0.25">
      <c r="A23" s="262"/>
      <c r="B23" s="564"/>
      <c r="C23" s="265" t="s">
        <v>361</v>
      </c>
    </row>
    <row r="24" spans="1:3" x14ac:dyDescent="0.25">
      <c r="A24" s="262"/>
      <c r="B24" s="564"/>
      <c r="C24" s="265" t="s">
        <v>362</v>
      </c>
    </row>
    <row r="25" spans="1:3" x14ac:dyDescent="0.25">
      <c r="A25" s="262"/>
      <c r="B25" s="564"/>
      <c r="C25" s="265" t="s">
        <v>363</v>
      </c>
    </row>
    <row r="26" spans="1:3" x14ac:dyDescent="0.25">
      <c r="A26" s="262"/>
      <c r="B26" s="564"/>
      <c r="C26" s="264" t="s">
        <v>369</v>
      </c>
    </row>
    <row r="27" spans="1:3" x14ac:dyDescent="0.25">
      <c r="A27" s="262"/>
      <c r="B27" s="564"/>
      <c r="C27" s="265" t="s">
        <v>359</v>
      </c>
    </row>
    <row r="28" spans="1:3" x14ac:dyDescent="0.25">
      <c r="A28" s="262"/>
      <c r="B28" s="564"/>
      <c r="C28" s="265" t="s">
        <v>360</v>
      </c>
    </row>
    <row r="29" spans="1:3" x14ac:dyDescent="0.25">
      <c r="A29" s="262"/>
      <c r="B29" s="564"/>
      <c r="C29" s="265" t="s">
        <v>361</v>
      </c>
    </row>
    <row r="30" spans="1:3" x14ac:dyDescent="0.25">
      <c r="A30" s="262"/>
      <c r="B30" s="564"/>
      <c r="C30" s="265" t="s">
        <v>362</v>
      </c>
    </row>
    <row r="31" spans="1:3" x14ac:dyDescent="0.25">
      <c r="A31" s="262"/>
      <c r="B31" s="564"/>
      <c r="C31" s="265" t="s">
        <v>363</v>
      </c>
    </row>
    <row r="32" spans="1:3" ht="38.25" x14ac:dyDescent="0.25">
      <c r="A32" s="262"/>
      <c r="B32" s="564"/>
      <c r="C32" s="264" t="s">
        <v>370</v>
      </c>
    </row>
    <row r="33" spans="1:3" x14ac:dyDescent="0.25">
      <c r="A33" s="262"/>
      <c r="B33" s="564"/>
      <c r="C33" s="264" t="s">
        <v>368</v>
      </c>
    </row>
    <row r="34" spans="1:3" x14ac:dyDescent="0.25">
      <c r="A34" s="262"/>
      <c r="B34" s="564"/>
      <c r="C34" s="265" t="s">
        <v>359</v>
      </c>
    </row>
    <row r="35" spans="1:3" x14ac:dyDescent="0.25">
      <c r="A35" s="262"/>
      <c r="B35" s="564"/>
      <c r="C35" s="265" t="s">
        <v>360</v>
      </c>
    </row>
    <row r="36" spans="1:3" x14ac:dyDescent="0.25">
      <c r="A36" s="262"/>
      <c r="B36" s="564"/>
      <c r="C36" s="265" t="s">
        <v>361</v>
      </c>
    </row>
    <row r="37" spans="1:3" x14ac:dyDescent="0.25">
      <c r="A37" s="262"/>
      <c r="B37" s="564"/>
      <c r="C37" s="265" t="s">
        <v>362</v>
      </c>
    </row>
    <row r="38" spans="1:3" x14ac:dyDescent="0.25">
      <c r="A38" s="262"/>
      <c r="B38" s="564"/>
      <c r="C38" s="265" t="s">
        <v>363</v>
      </c>
    </row>
    <row r="39" spans="1:3" x14ac:dyDescent="0.25">
      <c r="A39" s="262"/>
      <c r="B39" s="564"/>
      <c r="C39" s="264" t="s">
        <v>369</v>
      </c>
    </row>
    <row r="40" spans="1:3" x14ac:dyDescent="0.25">
      <c r="A40" s="262"/>
      <c r="B40" s="564"/>
      <c r="C40" s="265" t="s">
        <v>359</v>
      </c>
    </row>
    <row r="41" spans="1:3" x14ac:dyDescent="0.25">
      <c r="A41" s="262"/>
      <c r="B41" s="564"/>
      <c r="C41" s="265" t="s">
        <v>360</v>
      </c>
    </row>
    <row r="42" spans="1:3" x14ac:dyDescent="0.25">
      <c r="A42" s="262"/>
      <c r="B42" s="564"/>
      <c r="C42" s="265" t="s">
        <v>361</v>
      </c>
    </row>
    <row r="43" spans="1:3" x14ac:dyDescent="0.25">
      <c r="A43" s="262"/>
      <c r="B43" s="564"/>
      <c r="C43" s="265" t="s">
        <v>362</v>
      </c>
    </row>
    <row r="44" spans="1:3" x14ac:dyDescent="0.25">
      <c r="A44" s="262"/>
      <c r="B44" s="564"/>
      <c r="C44" s="265" t="s">
        <v>371</v>
      </c>
    </row>
    <row r="45" spans="1:3" ht="38.25" x14ac:dyDescent="0.25">
      <c r="A45" s="262"/>
      <c r="B45" s="564"/>
      <c r="C45" s="264" t="s">
        <v>372</v>
      </c>
    </row>
    <row r="46" spans="1:3" x14ac:dyDescent="0.25">
      <c r="A46" s="262"/>
      <c r="B46" s="564"/>
      <c r="C46" s="264" t="s">
        <v>368</v>
      </c>
    </row>
    <row r="47" spans="1:3" x14ac:dyDescent="0.25">
      <c r="A47" s="262"/>
      <c r="B47" s="564"/>
      <c r="C47" s="265" t="s">
        <v>359</v>
      </c>
    </row>
    <row r="48" spans="1:3" x14ac:dyDescent="0.25">
      <c r="A48" s="262"/>
      <c r="B48" s="564"/>
      <c r="C48" s="265" t="s">
        <v>360</v>
      </c>
    </row>
    <row r="49" spans="1:3" x14ac:dyDescent="0.25">
      <c r="A49" s="262"/>
      <c r="B49" s="564"/>
      <c r="C49" s="265" t="s">
        <v>361</v>
      </c>
    </row>
    <row r="50" spans="1:3" x14ac:dyDescent="0.25">
      <c r="A50" s="262"/>
      <c r="B50" s="564"/>
      <c r="C50" s="265" t="s">
        <v>362</v>
      </c>
    </row>
    <row r="51" spans="1:3" x14ac:dyDescent="0.25">
      <c r="A51" s="262"/>
      <c r="B51" s="564"/>
      <c r="C51" s="265" t="s">
        <v>363</v>
      </c>
    </row>
    <row r="52" spans="1:3" ht="38.25" x14ac:dyDescent="0.25">
      <c r="A52" s="262"/>
      <c r="B52" s="564"/>
      <c r="C52" s="264" t="s">
        <v>373</v>
      </c>
    </row>
    <row r="53" spans="1:3" x14ac:dyDescent="0.25">
      <c r="A53" s="262"/>
      <c r="B53" s="564"/>
      <c r="C53" s="264" t="s">
        <v>368</v>
      </c>
    </row>
    <row r="54" spans="1:3" x14ac:dyDescent="0.25">
      <c r="A54" s="262"/>
      <c r="B54" s="564"/>
      <c r="C54" s="265" t="s">
        <v>359</v>
      </c>
    </row>
    <row r="55" spans="1:3" x14ac:dyDescent="0.25">
      <c r="A55" s="262"/>
      <c r="B55" s="564"/>
      <c r="C55" s="265" t="s">
        <v>360</v>
      </c>
    </row>
    <row r="56" spans="1:3" x14ac:dyDescent="0.25">
      <c r="A56" s="262"/>
      <c r="B56" s="564"/>
      <c r="C56" s="265" t="s">
        <v>361</v>
      </c>
    </row>
    <row r="57" spans="1:3" x14ac:dyDescent="0.25">
      <c r="A57" s="262"/>
      <c r="B57" s="564"/>
      <c r="C57" s="265" t="s">
        <v>362</v>
      </c>
    </row>
    <row r="58" spans="1:3" x14ac:dyDescent="0.25">
      <c r="A58" s="262"/>
      <c r="B58" s="564"/>
      <c r="C58" s="265" t="s">
        <v>363</v>
      </c>
    </row>
    <row r="59" spans="1:3" x14ac:dyDescent="0.25">
      <c r="A59" s="262"/>
      <c r="B59" s="564"/>
      <c r="C59" s="264" t="s">
        <v>369</v>
      </c>
    </row>
    <row r="60" spans="1:3" x14ac:dyDescent="0.25">
      <c r="A60" s="262"/>
      <c r="B60" s="564"/>
      <c r="C60" s="265" t="s">
        <v>359</v>
      </c>
    </row>
    <row r="61" spans="1:3" x14ac:dyDescent="0.25">
      <c r="A61" s="262"/>
      <c r="B61" s="564"/>
      <c r="C61" s="265" t="s">
        <v>360</v>
      </c>
    </row>
    <row r="62" spans="1:3" x14ac:dyDescent="0.25">
      <c r="A62" s="262"/>
      <c r="B62" s="564"/>
      <c r="C62" s="265" t="s">
        <v>361</v>
      </c>
    </row>
    <row r="63" spans="1:3" x14ac:dyDescent="0.25">
      <c r="A63" s="262"/>
      <c r="B63" s="564"/>
      <c r="C63" s="265" t="s">
        <v>362</v>
      </c>
    </row>
    <row r="64" spans="1:3" ht="15.75" thickBot="1" x14ac:dyDescent="0.3">
      <c r="A64" s="263"/>
      <c r="B64" s="565"/>
      <c r="C64" s="266" t="s">
        <v>371</v>
      </c>
    </row>
    <row r="65" spans="1:3" ht="28.5" thickTop="1" x14ac:dyDescent="0.25">
      <c r="A65" s="253" t="s">
        <v>374</v>
      </c>
      <c r="B65" s="553" t="s">
        <v>376</v>
      </c>
      <c r="C65" s="267" t="s">
        <v>377</v>
      </c>
    </row>
    <row r="66" spans="1:3" ht="89.25" x14ac:dyDescent="0.25">
      <c r="A66" s="254" t="s">
        <v>375</v>
      </c>
      <c r="B66" s="559"/>
      <c r="C66" s="267" t="s">
        <v>378</v>
      </c>
    </row>
    <row r="67" spans="1:3" ht="40.5" x14ac:dyDescent="0.25">
      <c r="A67" s="255"/>
      <c r="B67" s="559"/>
      <c r="C67" s="267" t="s">
        <v>379</v>
      </c>
    </row>
    <row r="68" spans="1:3" ht="27.75" x14ac:dyDescent="0.25">
      <c r="A68" s="255"/>
      <c r="B68" s="559"/>
      <c r="C68" s="267" t="s">
        <v>380</v>
      </c>
    </row>
    <row r="69" spans="1:3" ht="25.5" x14ac:dyDescent="0.25">
      <c r="A69" s="255"/>
      <c r="B69" s="559"/>
      <c r="C69" s="257" t="s">
        <v>381</v>
      </c>
    </row>
    <row r="70" spans="1:3" x14ac:dyDescent="0.25">
      <c r="A70" s="255"/>
      <c r="B70" s="559"/>
      <c r="C70" s="258" t="s">
        <v>382</v>
      </c>
    </row>
    <row r="71" spans="1:3" x14ac:dyDescent="0.25">
      <c r="A71" s="255"/>
      <c r="B71" s="559"/>
      <c r="C71" s="258" t="s">
        <v>383</v>
      </c>
    </row>
    <row r="72" spans="1:3" x14ac:dyDescent="0.25">
      <c r="A72" s="255"/>
      <c r="B72" s="559"/>
      <c r="C72" s="258" t="s">
        <v>384</v>
      </c>
    </row>
    <row r="73" spans="1:3" x14ac:dyDescent="0.25">
      <c r="A73" s="255"/>
      <c r="B73" s="559"/>
      <c r="C73" s="258" t="s">
        <v>385</v>
      </c>
    </row>
    <row r="74" spans="1:3" x14ac:dyDescent="0.25">
      <c r="A74" s="255"/>
      <c r="B74" s="559"/>
      <c r="C74" s="258" t="s">
        <v>386</v>
      </c>
    </row>
    <row r="75" spans="1:3" ht="40.5" x14ac:dyDescent="0.25">
      <c r="A75" s="255"/>
      <c r="B75" s="559"/>
      <c r="C75" s="267" t="s">
        <v>387</v>
      </c>
    </row>
    <row r="76" spans="1:3" x14ac:dyDescent="0.25">
      <c r="A76" s="255"/>
      <c r="B76" s="559"/>
      <c r="C76" s="257" t="s">
        <v>388</v>
      </c>
    </row>
    <row r="77" spans="1:3" x14ac:dyDescent="0.25">
      <c r="A77" s="255"/>
      <c r="B77" s="559"/>
      <c r="C77" s="258" t="s">
        <v>382</v>
      </c>
    </row>
    <row r="78" spans="1:3" x14ac:dyDescent="0.25">
      <c r="A78" s="255"/>
      <c r="B78" s="559"/>
      <c r="C78" s="258" t="s">
        <v>383</v>
      </c>
    </row>
    <row r="79" spans="1:3" x14ac:dyDescent="0.25">
      <c r="A79" s="255"/>
      <c r="B79" s="559"/>
      <c r="C79" s="258" t="s">
        <v>384</v>
      </c>
    </row>
    <row r="80" spans="1:3" x14ac:dyDescent="0.25">
      <c r="A80" s="255"/>
      <c r="B80" s="559"/>
      <c r="C80" s="258" t="s">
        <v>385</v>
      </c>
    </row>
    <row r="81" spans="1:3" ht="15.75" thickBot="1" x14ac:dyDescent="0.3">
      <c r="A81" s="256"/>
      <c r="B81" s="554"/>
      <c r="C81" s="268" t="s">
        <v>386</v>
      </c>
    </row>
    <row r="82" spans="1:3" ht="203.25" customHeight="1" thickTop="1" x14ac:dyDescent="0.25">
      <c r="A82" s="560" t="s">
        <v>389</v>
      </c>
      <c r="B82" s="563" t="s">
        <v>390</v>
      </c>
      <c r="C82" s="264" t="s">
        <v>388</v>
      </c>
    </row>
    <row r="83" spans="1:3" x14ac:dyDescent="0.25">
      <c r="A83" s="561"/>
      <c r="B83" s="564"/>
      <c r="C83" s="265" t="s">
        <v>382</v>
      </c>
    </row>
    <row r="84" spans="1:3" x14ac:dyDescent="0.25">
      <c r="A84" s="561"/>
      <c r="B84" s="564"/>
      <c r="C84" s="265" t="s">
        <v>383</v>
      </c>
    </row>
    <row r="85" spans="1:3" x14ac:dyDescent="0.25">
      <c r="A85" s="561"/>
      <c r="B85" s="564"/>
      <c r="C85" s="265" t="s">
        <v>384</v>
      </c>
    </row>
    <row r="86" spans="1:3" x14ac:dyDescent="0.25">
      <c r="A86" s="561"/>
      <c r="B86" s="564"/>
      <c r="C86" s="265" t="s">
        <v>385</v>
      </c>
    </row>
    <row r="87" spans="1:3" x14ac:dyDescent="0.25">
      <c r="A87" s="561"/>
      <c r="B87" s="564"/>
      <c r="C87" s="265" t="s">
        <v>386</v>
      </c>
    </row>
    <row r="88" spans="1:3" ht="25.5" x14ac:dyDescent="0.25">
      <c r="A88" s="561"/>
      <c r="B88" s="564"/>
      <c r="C88" s="264" t="s">
        <v>391</v>
      </c>
    </row>
    <row r="89" spans="1:3" x14ac:dyDescent="0.25">
      <c r="A89" s="561"/>
      <c r="B89" s="564"/>
      <c r="C89" s="265" t="s">
        <v>359</v>
      </c>
    </row>
    <row r="90" spans="1:3" x14ac:dyDescent="0.25">
      <c r="A90" s="561"/>
      <c r="B90" s="564"/>
      <c r="C90" s="265" t="s">
        <v>360</v>
      </c>
    </row>
    <row r="91" spans="1:3" x14ac:dyDescent="0.25">
      <c r="A91" s="561"/>
      <c r="B91" s="564"/>
      <c r="C91" s="265" t="s">
        <v>361</v>
      </c>
    </row>
    <row r="92" spans="1:3" x14ac:dyDescent="0.25">
      <c r="A92" s="561"/>
      <c r="B92" s="564"/>
      <c r="C92" s="265" t="s">
        <v>362</v>
      </c>
    </row>
    <row r="93" spans="1:3" ht="15.75" thickBot="1" x14ac:dyDescent="0.3">
      <c r="A93" s="562"/>
      <c r="B93" s="565"/>
      <c r="C93" s="266" t="s">
        <v>363</v>
      </c>
    </row>
    <row r="94" spans="1:3" ht="290.25" customHeight="1" thickTop="1" x14ac:dyDescent="0.25">
      <c r="A94" s="551" t="s">
        <v>392</v>
      </c>
      <c r="B94" s="553" t="s">
        <v>393</v>
      </c>
      <c r="C94" s="257" t="s">
        <v>388</v>
      </c>
    </row>
    <row r="95" spans="1:3" x14ac:dyDescent="0.25">
      <c r="A95" s="558"/>
      <c r="B95" s="559"/>
      <c r="C95" s="258" t="s">
        <v>382</v>
      </c>
    </row>
    <row r="96" spans="1:3" x14ac:dyDescent="0.25">
      <c r="A96" s="558"/>
      <c r="B96" s="559"/>
      <c r="C96" s="258" t="s">
        <v>383</v>
      </c>
    </row>
    <row r="97" spans="1:3" x14ac:dyDescent="0.25">
      <c r="A97" s="558"/>
      <c r="B97" s="559"/>
      <c r="C97" s="258" t="s">
        <v>384</v>
      </c>
    </row>
    <row r="98" spans="1:3" x14ac:dyDescent="0.25">
      <c r="A98" s="558"/>
      <c r="B98" s="559"/>
      <c r="C98" s="258" t="s">
        <v>385</v>
      </c>
    </row>
    <row r="99" spans="1:3" x14ac:dyDescent="0.25">
      <c r="A99" s="558"/>
      <c r="B99" s="559"/>
      <c r="C99" s="258" t="s">
        <v>386</v>
      </c>
    </row>
    <row r="100" spans="1:3" ht="15.75" thickBot="1" x14ac:dyDescent="0.3">
      <c r="A100" s="552"/>
      <c r="B100" s="554"/>
      <c r="C100" s="269"/>
    </row>
    <row r="101" spans="1:3" ht="26.25" thickTop="1" x14ac:dyDescent="0.25">
      <c r="A101" s="260" t="s">
        <v>394</v>
      </c>
      <c r="B101" s="264" t="s">
        <v>396</v>
      </c>
      <c r="C101" s="264" t="s">
        <v>388</v>
      </c>
    </row>
    <row r="102" spans="1:3" ht="63.75" x14ac:dyDescent="0.25">
      <c r="A102" s="261" t="s">
        <v>395</v>
      </c>
      <c r="B102" s="264" t="s">
        <v>397</v>
      </c>
      <c r="C102" s="265" t="s">
        <v>382</v>
      </c>
    </row>
    <row r="103" spans="1:3" ht="51" x14ac:dyDescent="0.25">
      <c r="A103" s="262"/>
      <c r="B103" s="264" t="s">
        <v>398</v>
      </c>
      <c r="C103" s="265" t="s">
        <v>383</v>
      </c>
    </row>
    <row r="104" spans="1:3" ht="25.5" x14ac:dyDescent="0.25">
      <c r="A104" s="262"/>
      <c r="B104" s="264" t="s">
        <v>399</v>
      </c>
      <c r="C104" s="265" t="s">
        <v>384</v>
      </c>
    </row>
    <row r="105" spans="1:3" x14ac:dyDescent="0.25">
      <c r="A105" s="262"/>
      <c r="B105" s="270"/>
      <c r="C105" s="265" t="s">
        <v>385</v>
      </c>
    </row>
    <row r="106" spans="1:3" ht="15.75" thickBot="1" x14ac:dyDescent="0.3">
      <c r="A106" s="263"/>
      <c r="B106" s="271"/>
      <c r="C106" s="266" t="s">
        <v>386</v>
      </c>
    </row>
    <row r="107" spans="1:3" ht="228.75" customHeight="1" thickTop="1" x14ac:dyDescent="0.25">
      <c r="A107" s="551" t="s">
        <v>400</v>
      </c>
      <c r="B107" s="553" t="s">
        <v>401</v>
      </c>
      <c r="C107" s="257" t="s">
        <v>388</v>
      </c>
    </row>
    <row r="108" spans="1:3" x14ac:dyDescent="0.25">
      <c r="A108" s="558"/>
      <c r="B108" s="559"/>
      <c r="C108" s="258" t="s">
        <v>382</v>
      </c>
    </row>
    <row r="109" spans="1:3" x14ac:dyDescent="0.25">
      <c r="A109" s="558"/>
      <c r="B109" s="559"/>
      <c r="C109" s="258" t="s">
        <v>383</v>
      </c>
    </row>
    <row r="110" spans="1:3" x14ac:dyDescent="0.25">
      <c r="A110" s="558"/>
      <c r="B110" s="559"/>
      <c r="C110" s="258" t="s">
        <v>384</v>
      </c>
    </row>
    <row r="111" spans="1:3" x14ac:dyDescent="0.25">
      <c r="A111" s="558"/>
      <c r="B111" s="559"/>
      <c r="C111" s="258" t="s">
        <v>402</v>
      </c>
    </row>
    <row r="112" spans="1:3" x14ac:dyDescent="0.25">
      <c r="A112" s="558"/>
      <c r="B112" s="559"/>
      <c r="C112" s="258" t="s">
        <v>386</v>
      </c>
    </row>
    <row r="113" spans="1:3" ht="38.25" x14ac:dyDescent="0.25">
      <c r="A113" s="558"/>
      <c r="B113" s="559"/>
      <c r="C113" s="257" t="s">
        <v>403</v>
      </c>
    </row>
    <row r="114" spans="1:3" x14ac:dyDescent="0.25">
      <c r="A114" s="558"/>
      <c r="B114" s="559"/>
      <c r="C114" s="258" t="s">
        <v>359</v>
      </c>
    </row>
    <row r="115" spans="1:3" x14ac:dyDescent="0.25">
      <c r="A115" s="558"/>
      <c r="B115" s="559"/>
      <c r="C115" s="258" t="s">
        <v>360</v>
      </c>
    </row>
    <row r="116" spans="1:3" x14ac:dyDescent="0.25">
      <c r="A116" s="558"/>
      <c r="B116" s="559"/>
      <c r="C116" s="258" t="s">
        <v>361</v>
      </c>
    </row>
    <row r="117" spans="1:3" x14ac:dyDescent="0.25">
      <c r="A117" s="558"/>
      <c r="B117" s="559"/>
      <c r="C117" s="258" t="s">
        <v>362</v>
      </c>
    </row>
    <row r="118" spans="1:3" ht="15.75" thickBot="1" x14ac:dyDescent="0.3">
      <c r="A118" s="552"/>
      <c r="B118" s="554"/>
      <c r="C118" s="268" t="s">
        <v>363</v>
      </c>
    </row>
    <row r="119" spans="1:3" ht="409.6" customHeight="1" thickTop="1" x14ac:dyDescent="0.25">
      <c r="A119" s="560" t="s">
        <v>404</v>
      </c>
      <c r="B119" s="563" t="s">
        <v>405</v>
      </c>
      <c r="C119" s="264" t="s">
        <v>388</v>
      </c>
    </row>
    <row r="120" spans="1:3" x14ac:dyDescent="0.25">
      <c r="A120" s="561"/>
      <c r="B120" s="564"/>
      <c r="C120" s="265" t="s">
        <v>382</v>
      </c>
    </row>
    <row r="121" spans="1:3" x14ac:dyDescent="0.25">
      <c r="A121" s="561"/>
      <c r="B121" s="564"/>
      <c r="C121" s="265" t="s">
        <v>383</v>
      </c>
    </row>
    <row r="122" spans="1:3" x14ac:dyDescent="0.25">
      <c r="A122" s="561"/>
      <c r="B122" s="564"/>
      <c r="C122" s="265" t="s">
        <v>384</v>
      </c>
    </row>
    <row r="123" spans="1:3" x14ac:dyDescent="0.25">
      <c r="A123" s="561"/>
      <c r="B123" s="564"/>
      <c r="C123" s="265" t="s">
        <v>402</v>
      </c>
    </row>
    <row r="124" spans="1:3" x14ac:dyDescent="0.25">
      <c r="A124" s="561"/>
      <c r="B124" s="564"/>
      <c r="C124" s="265" t="s">
        <v>386</v>
      </c>
    </row>
    <row r="125" spans="1:3" ht="15.75" thickBot="1" x14ac:dyDescent="0.3">
      <c r="A125" s="562"/>
      <c r="B125" s="565"/>
      <c r="C125" s="272"/>
    </row>
    <row r="126" spans="1:3" ht="15.75" thickTop="1" x14ac:dyDescent="0.25">
      <c r="A126" s="551" t="s">
        <v>303</v>
      </c>
      <c r="B126" s="257"/>
      <c r="C126" s="553"/>
    </row>
    <row r="127" spans="1:3" ht="39" thickBot="1" x14ac:dyDescent="0.3">
      <c r="A127" s="552"/>
      <c r="B127" s="273" t="s">
        <v>304</v>
      </c>
      <c r="C127" s="554"/>
    </row>
    <row r="128" spans="1:3" ht="15.75" thickTop="1" x14ac:dyDescent="0.25">
      <c r="A128" s="274"/>
    </row>
    <row r="129" spans="1:1" ht="15.75" x14ac:dyDescent="0.25">
      <c r="A129" s="248"/>
    </row>
  </sheetData>
  <mergeCells count="15">
    <mergeCell ref="A5:C5"/>
    <mergeCell ref="B7:B18"/>
    <mergeCell ref="B19:B64"/>
    <mergeCell ref="B65:B81"/>
    <mergeCell ref="A82:A93"/>
    <mergeCell ref="B82:B93"/>
    <mergeCell ref="A126:A127"/>
    <mergeCell ref="C126:C127"/>
    <mergeCell ref="A7:A18"/>
    <mergeCell ref="A94:A100"/>
    <mergeCell ref="B94:B100"/>
    <mergeCell ref="A107:A118"/>
    <mergeCell ref="B107:B118"/>
    <mergeCell ref="A119:A125"/>
    <mergeCell ref="B119:B125"/>
  </mergeCell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
  <sheetViews>
    <sheetView workbookViewId="0">
      <selection sqref="A1:XFD8"/>
    </sheetView>
  </sheetViews>
  <sheetFormatPr defaultRowHeight="15" x14ac:dyDescent="0.25"/>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D56"/>
  <sheetViews>
    <sheetView topLeftCell="A13" workbookViewId="0">
      <selection activeCell="C16" sqref="C16"/>
    </sheetView>
  </sheetViews>
  <sheetFormatPr defaultColWidth="61.85546875" defaultRowHeight="29.25" customHeight="1" x14ac:dyDescent="0.25"/>
  <sheetData>
    <row r="1" spans="1:4" ht="29.25" customHeight="1" thickBot="1" x14ac:dyDescent="0.3">
      <c r="A1" s="328"/>
    </row>
    <row r="2" spans="1:4" ht="29.25" customHeight="1" thickBot="1" x14ac:dyDescent="0.3">
      <c r="A2" s="329" t="s">
        <v>420</v>
      </c>
      <c r="B2" s="330" t="s">
        <v>421</v>
      </c>
      <c r="C2" s="330" t="s">
        <v>422</v>
      </c>
      <c r="D2" s="330" t="s">
        <v>423</v>
      </c>
    </row>
    <row r="3" spans="1:4" ht="29.25" customHeight="1" thickBot="1" x14ac:dyDescent="0.3">
      <c r="A3" s="569" t="s">
        <v>424</v>
      </c>
      <c r="B3" s="572" t="s">
        <v>425</v>
      </c>
      <c r="C3" s="348" t="s">
        <v>426</v>
      </c>
      <c r="D3" s="335" t="s">
        <v>427</v>
      </c>
    </row>
    <row r="4" spans="1:4" ht="29.25" customHeight="1" thickBot="1" x14ac:dyDescent="0.3">
      <c r="A4" s="570"/>
      <c r="B4" s="573"/>
      <c r="C4" s="335" t="s">
        <v>428</v>
      </c>
      <c r="D4" s="335" t="s">
        <v>429</v>
      </c>
    </row>
    <row r="5" spans="1:4" ht="29.25" customHeight="1" thickBot="1" x14ac:dyDescent="0.3">
      <c r="A5" s="570"/>
      <c r="B5" s="573"/>
      <c r="C5" s="348" t="s">
        <v>430</v>
      </c>
      <c r="D5" s="335" t="s">
        <v>431</v>
      </c>
    </row>
    <row r="6" spans="1:4" ht="29.25" customHeight="1" thickBot="1" x14ac:dyDescent="0.3">
      <c r="A6" s="570"/>
      <c r="B6" s="573"/>
      <c r="C6" s="335" t="s">
        <v>432</v>
      </c>
      <c r="D6" s="335" t="s">
        <v>433</v>
      </c>
    </row>
    <row r="7" spans="1:4" ht="29.25" customHeight="1" thickBot="1" x14ac:dyDescent="0.3">
      <c r="A7" s="570"/>
      <c r="B7" s="573"/>
      <c r="C7" s="348" t="s">
        <v>434</v>
      </c>
      <c r="D7" s="335" t="s">
        <v>431</v>
      </c>
    </row>
    <row r="8" spans="1:4" ht="29.25" customHeight="1" thickBot="1" x14ac:dyDescent="0.3">
      <c r="A8" s="570"/>
      <c r="B8" s="573"/>
      <c r="C8" s="348" t="s">
        <v>435</v>
      </c>
      <c r="D8" s="335" t="s">
        <v>431</v>
      </c>
    </row>
    <row r="9" spans="1:4" ht="29.25" customHeight="1" thickBot="1" x14ac:dyDescent="0.3">
      <c r="A9" s="570"/>
      <c r="B9" s="573"/>
      <c r="C9" s="348" t="s">
        <v>436</v>
      </c>
      <c r="D9" s="335" t="s">
        <v>431</v>
      </c>
    </row>
    <row r="10" spans="1:4" ht="29.25" customHeight="1" thickBot="1" x14ac:dyDescent="0.3">
      <c r="A10" s="571"/>
      <c r="B10" s="574"/>
      <c r="C10" s="348" t="s">
        <v>437</v>
      </c>
      <c r="D10" s="335" t="s">
        <v>431</v>
      </c>
    </row>
    <row r="11" spans="1:4" ht="29.25" customHeight="1" thickBot="1" x14ac:dyDescent="0.3">
      <c r="A11" s="569" t="s">
        <v>438</v>
      </c>
      <c r="B11" s="334" t="s">
        <v>439</v>
      </c>
      <c r="C11" s="338" t="s">
        <v>441</v>
      </c>
      <c r="D11" s="338" t="s">
        <v>442</v>
      </c>
    </row>
    <row r="12" spans="1:4" ht="29.25" customHeight="1" thickBot="1" x14ac:dyDescent="0.3">
      <c r="A12" s="570"/>
      <c r="B12" s="334" t="s">
        <v>440</v>
      </c>
      <c r="C12" s="348" t="s">
        <v>443</v>
      </c>
      <c r="D12" s="338" t="s">
        <v>431</v>
      </c>
    </row>
    <row r="13" spans="1:4" ht="29.25" customHeight="1" thickBot="1" x14ac:dyDescent="0.3">
      <c r="A13" s="570"/>
      <c r="B13" s="336"/>
      <c r="C13" s="348" t="s">
        <v>444</v>
      </c>
      <c r="D13" s="338" t="s">
        <v>445</v>
      </c>
    </row>
    <row r="14" spans="1:4" ht="29.25" customHeight="1" thickBot="1" x14ac:dyDescent="0.3">
      <c r="A14" s="570"/>
      <c r="B14" s="336"/>
      <c r="C14" s="338" t="s">
        <v>446</v>
      </c>
      <c r="D14" s="338" t="s">
        <v>447</v>
      </c>
    </row>
    <row r="15" spans="1:4" ht="29.25" customHeight="1" thickBot="1" x14ac:dyDescent="0.3">
      <c r="A15" s="571"/>
      <c r="B15" s="337"/>
      <c r="C15" s="338" t="s">
        <v>448</v>
      </c>
      <c r="D15" s="338" t="s">
        <v>447</v>
      </c>
    </row>
    <row r="16" spans="1:4" ht="29.25" customHeight="1" thickBot="1" x14ac:dyDescent="0.3">
      <c r="A16" s="575" t="s">
        <v>449</v>
      </c>
      <c r="B16" s="572" t="s">
        <v>450</v>
      </c>
      <c r="C16" s="338" t="s">
        <v>451</v>
      </c>
      <c r="D16" s="338" t="s">
        <v>452</v>
      </c>
    </row>
    <row r="17" spans="1:4" ht="29.25" customHeight="1" thickBot="1" x14ac:dyDescent="0.3">
      <c r="A17" s="576"/>
      <c r="B17" s="573"/>
      <c r="C17" s="338" t="s">
        <v>453</v>
      </c>
      <c r="D17" s="338" t="s">
        <v>452</v>
      </c>
    </row>
    <row r="18" spans="1:4" ht="29.25" customHeight="1" thickBot="1" x14ac:dyDescent="0.3">
      <c r="A18" s="576"/>
      <c r="B18" s="573"/>
      <c r="C18" s="338" t="s">
        <v>454</v>
      </c>
      <c r="D18" s="338" t="s">
        <v>442</v>
      </c>
    </row>
    <row r="19" spans="1:4" ht="29.25" customHeight="1" thickBot="1" x14ac:dyDescent="0.3">
      <c r="A19" s="576"/>
      <c r="B19" s="573"/>
      <c r="C19" s="338" t="s">
        <v>455</v>
      </c>
      <c r="D19" s="338" t="s">
        <v>456</v>
      </c>
    </row>
    <row r="20" spans="1:4" ht="29.25" customHeight="1" thickBot="1" x14ac:dyDescent="0.3">
      <c r="A20" s="576"/>
      <c r="B20" s="573"/>
      <c r="C20" s="338" t="s">
        <v>457</v>
      </c>
      <c r="D20" s="338" t="s">
        <v>447</v>
      </c>
    </row>
    <row r="21" spans="1:4" ht="29.25" customHeight="1" thickBot="1" x14ac:dyDescent="0.3">
      <c r="A21" s="577"/>
      <c r="B21" s="574"/>
      <c r="C21" s="348" t="s">
        <v>458</v>
      </c>
      <c r="D21" s="338" t="s">
        <v>431</v>
      </c>
    </row>
    <row r="22" spans="1:4" ht="29.25" customHeight="1" x14ac:dyDescent="0.25">
      <c r="A22" s="569" t="s">
        <v>459</v>
      </c>
      <c r="B22" s="334"/>
      <c r="C22" s="578"/>
      <c r="D22" s="578"/>
    </row>
    <row r="23" spans="1:4" ht="29.25" customHeight="1" x14ac:dyDescent="0.25">
      <c r="A23" s="570"/>
      <c r="B23" s="334" t="s">
        <v>460</v>
      </c>
      <c r="C23" s="579"/>
      <c r="D23" s="579"/>
    </row>
    <row r="24" spans="1:4" ht="29.25" customHeight="1" x14ac:dyDescent="0.25">
      <c r="A24" s="570"/>
      <c r="B24" s="334" t="s">
        <v>461</v>
      </c>
      <c r="C24" s="579"/>
      <c r="D24" s="579"/>
    </row>
    <row r="25" spans="1:4" ht="29.25" customHeight="1" x14ac:dyDescent="0.25">
      <c r="A25" s="570"/>
      <c r="B25" s="334" t="s">
        <v>462</v>
      </c>
      <c r="C25" s="579"/>
      <c r="D25" s="579"/>
    </row>
    <row r="26" spans="1:4" ht="29.25" customHeight="1" x14ac:dyDescent="0.25">
      <c r="A26" s="570"/>
      <c r="B26" s="334" t="s">
        <v>463</v>
      </c>
      <c r="C26" s="579"/>
      <c r="D26" s="579"/>
    </row>
    <row r="27" spans="1:4" ht="29.25" customHeight="1" thickBot="1" x14ac:dyDescent="0.3">
      <c r="A27" s="571"/>
      <c r="B27" s="339"/>
      <c r="C27" s="580"/>
      <c r="D27" s="580"/>
    </row>
    <row r="28" spans="1:4" ht="29.25" customHeight="1" thickBot="1" x14ac:dyDescent="0.3">
      <c r="A28" s="331" t="s">
        <v>464</v>
      </c>
      <c r="B28" s="334"/>
      <c r="C28" s="348" t="s">
        <v>469</v>
      </c>
      <c r="D28" s="345" t="s">
        <v>431</v>
      </c>
    </row>
    <row r="29" spans="1:4" ht="29.25" customHeight="1" x14ac:dyDescent="0.25">
      <c r="A29" s="332"/>
      <c r="B29" s="334" t="s">
        <v>467</v>
      </c>
      <c r="C29" s="346"/>
      <c r="D29" s="346"/>
    </row>
    <row r="30" spans="1:4" ht="29.25" customHeight="1" x14ac:dyDescent="0.25">
      <c r="A30" s="331" t="s">
        <v>465</v>
      </c>
      <c r="B30" s="334" t="s">
        <v>468</v>
      </c>
      <c r="C30" s="346"/>
      <c r="D30" s="346"/>
    </row>
    <row r="31" spans="1:4" ht="29.25" customHeight="1" x14ac:dyDescent="0.25">
      <c r="A31" s="332"/>
      <c r="B31" s="340"/>
      <c r="C31" s="346"/>
      <c r="D31" s="346"/>
    </row>
    <row r="32" spans="1:4" ht="29.25" customHeight="1" thickBot="1" x14ac:dyDescent="0.3">
      <c r="A32" s="331" t="s">
        <v>466</v>
      </c>
      <c r="B32" s="341"/>
      <c r="C32" s="347"/>
      <c r="D32" s="347"/>
    </row>
    <row r="33" spans="1:4" ht="29.25" customHeight="1" thickBot="1" x14ac:dyDescent="0.3">
      <c r="A33" s="333"/>
      <c r="B33" s="342"/>
      <c r="C33" s="338"/>
      <c r="D33" s="338"/>
    </row>
    <row r="34" spans="1:4" ht="29.25" customHeight="1" thickBot="1" x14ac:dyDescent="0.3">
      <c r="A34" s="331" t="s">
        <v>470</v>
      </c>
      <c r="B34" s="334"/>
      <c r="C34" s="348" t="s">
        <v>476</v>
      </c>
      <c r="D34" s="345" t="s">
        <v>477</v>
      </c>
    </row>
    <row r="35" spans="1:4" ht="29.25" customHeight="1" x14ac:dyDescent="0.25">
      <c r="A35" s="332"/>
      <c r="B35" s="334" t="s">
        <v>473</v>
      </c>
      <c r="C35" s="346"/>
      <c r="D35" s="346"/>
    </row>
    <row r="36" spans="1:4" ht="29.25" customHeight="1" x14ac:dyDescent="0.25">
      <c r="A36" s="331" t="s">
        <v>471</v>
      </c>
      <c r="B36" s="334" t="s">
        <v>474</v>
      </c>
      <c r="C36" s="346"/>
      <c r="D36" s="346"/>
    </row>
    <row r="37" spans="1:4" ht="29.25" customHeight="1" thickBot="1" x14ac:dyDescent="0.3">
      <c r="A37" s="332"/>
      <c r="B37" s="334" t="s">
        <v>475</v>
      </c>
      <c r="C37" s="347"/>
      <c r="D37" s="347"/>
    </row>
    <row r="38" spans="1:4" ht="29.25" customHeight="1" thickBot="1" x14ac:dyDescent="0.3">
      <c r="A38" s="331" t="s">
        <v>472</v>
      </c>
      <c r="B38" s="343"/>
      <c r="C38" s="348" t="s">
        <v>478</v>
      </c>
      <c r="D38" s="338" t="s">
        <v>431</v>
      </c>
    </row>
    <row r="39" spans="1:4" ht="29.25" customHeight="1" thickBot="1" x14ac:dyDescent="0.3">
      <c r="A39" s="333"/>
      <c r="B39" s="342"/>
      <c r="C39" s="338" t="s">
        <v>479</v>
      </c>
      <c r="D39" s="338" t="s">
        <v>433</v>
      </c>
    </row>
    <row r="40" spans="1:4" ht="29.25" customHeight="1" thickBot="1" x14ac:dyDescent="0.3">
      <c r="A40" s="569" t="s">
        <v>480</v>
      </c>
      <c r="B40" s="334" t="s">
        <v>481</v>
      </c>
      <c r="C40" s="338" t="s">
        <v>483</v>
      </c>
      <c r="D40" s="338" t="s">
        <v>484</v>
      </c>
    </row>
    <row r="41" spans="1:4" ht="29.25" customHeight="1" thickBot="1" x14ac:dyDescent="0.3">
      <c r="A41" s="570"/>
      <c r="B41" s="334" t="s">
        <v>482</v>
      </c>
      <c r="C41" s="338" t="s">
        <v>485</v>
      </c>
      <c r="D41" s="338" t="s">
        <v>484</v>
      </c>
    </row>
    <row r="42" spans="1:4" ht="29.25" customHeight="1" thickBot="1" x14ac:dyDescent="0.3">
      <c r="A42" s="570"/>
      <c r="B42" s="343"/>
      <c r="C42" s="348" t="s">
        <v>486</v>
      </c>
      <c r="D42" s="338" t="s">
        <v>431</v>
      </c>
    </row>
    <row r="43" spans="1:4" ht="29.25" customHeight="1" thickBot="1" x14ac:dyDescent="0.3">
      <c r="A43" s="570"/>
      <c r="B43" s="341"/>
      <c r="C43" s="348" t="s">
        <v>487</v>
      </c>
      <c r="D43" s="338" t="s">
        <v>431</v>
      </c>
    </row>
    <row r="44" spans="1:4" ht="29.25" customHeight="1" thickBot="1" x14ac:dyDescent="0.3">
      <c r="A44" s="571"/>
      <c r="B44" s="342"/>
      <c r="C44" s="338" t="s">
        <v>488</v>
      </c>
      <c r="D44" s="338" t="s">
        <v>433</v>
      </c>
    </row>
    <row r="45" spans="1:4" ht="29.25" customHeight="1" thickBot="1" x14ac:dyDescent="0.3">
      <c r="A45" s="569" t="s">
        <v>489</v>
      </c>
      <c r="B45" s="334"/>
      <c r="C45" s="348" t="s">
        <v>492</v>
      </c>
      <c r="D45" s="338" t="s">
        <v>431</v>
      </c>
    </row>
    <row r="46" spans="1:4" ht="29.25" customHeight="1" thickBot="1" x14ac:dyDescent="0.3">
      <c r="A46" s="570"/>
      <c r="B46" s="334" t="s">
        <v>490</v>
      </c>
      <c r="C46" s="338" t="s">
        <v>493</v>
      </c>
      <c r="D46" s="338" t="s">
        <v>429</v>
      </c>
    </row>
    <row r="47" spans="1:4" ht="29.25" customHeight="1" thickBot="1" x14ac:dyDescent="0.3">
      <c r="A47" s="570"/>
      <c r="B47" s="334" t="s">
        <v>491</v>
      </c>
      <c r="C47" s="338" t="s">
        <v>494</v>
      </c>
      <c r="D47" s="338" t="s">
        <v>429</v>
      </c>
    </row>
    <row r="48" spans="1:4" ht="29.25" customHeight="1" thickBot="1" x14ac:dyDescent="0.3">
      <c r="A48" s="571"/>
      <c r="B48" s="342"/>
      <c r="C48" s="338" t="s">
        <v>495</v>
      </c>
      <c r="D48" s="338" t="s">
        <v>429</v>
      </c>
    </row>
    <row r="49" spans="1:4" ht="29.25" customHeight="1" thickBot="1" x14ac:dyDescent="0.3">
      <c r="A49" s="575" t="s">
        <v>496</v>
      </c>
      <c r="B49" s="334" t="s">
        <v>497</v>
      </c>
      <c r="C49" s="348" t="s">
        <v>501</v>
      </c>
      <c r="D49" s="338" t="s">
        <v>502</v>
      </c>
    </row>
    <row r="50" spans="1:4" ht="29.25" customHeight="1" thickBot="1" x14ac:dyDescent="0.3">
      <c r="A50" s="576"/>
      <c r="B50" s="334" t="s">
        <v>498</v>
      </c>
      <c r="C50" s="348" t="s">
        <v>503</v>
      </c>
      <c r="D50" s="338" t="s">
        <v>502</v>
      </c>
    </row>
    <row r="51" spans="1:4" ht="29.25" customHeight="1" thickBot="1" x14ac:dyDescent="0.3">
      <c r="A51" s="576"/>
      <c r="B51" s="334" t="s">
        <v>499</v>
      </c>
      <c r="C51" s="338" t="s">
        <v>504</v>
      </c>
      <c r="D51" s="338" t="s">
        <v>505</v>
      </c>
    </row>
    <row r="52" spans="1:4" ht="29.25" customHeight="1" thickBot="1" x14ac:dyDescent="0.3">
      <c r="A52" s="576"/>
      <c r="B52" s="334" t="s">
        <v>500</v>
      </c>
      <c r="C52" s="338" t="s">
        <v>506</v>
      </c>
      <c r="D52" s="338" t="s">
        <v>507</v>
      </c>
    </row>
    <row r="53" spans="1:4" ht="29.25" customHeight="1" thickBot="1" x14ac:dyDescent="0.3">
      <c r="A53" s="576"/>
      <c r="B53" s="341"/>
      <c r="C53" s="338" t="s">
        <v>508</v>
      </c>
      <c r="D53" s="338" t="s">
        <v>507</v>
      </c>
    </row>
    <row r="54" spans="1:4" ht="29.25" customHeight="1" thickBot="1" x14ac:dyDescent="0.3">
      <c r="A54" s="576"/>
      <c r="B54" s="341"/>
      <c r="C54" s="348" t="s">
        <v>509</v>
      </c>
      <c r="D54" s="338" t="s">
        <v>431</v>
      </c>
    </row>
    <row r="55" spans="1:4" ht="29.25" customHeight="1" thickBot="1" x14ac:dyDescent="0.3">
      <c r="A55" s="577"/>
      <c r="B55" s="342"/>
      <c r="C55" s="348" t="s">
        <v>510</v>
      </c>
      <c r="D55" s="338" t="s">
        <v>431</v>
      </c>
    </row>
    <row r="56" spans="1:4" ht="29.25" customHeight="1" x14ac:dyDescent="0.25">
      <c r="A56" s="344"/>
    </row>
  </sheetData>
  <autoFilter ref="A2:D2" xr:uid="{00000000-0009-0000-0000-000017000000}"/>
  <mergeCells count="11">
    <mergeCell ref="A40:A44"/>
    <mergeCell ref="A45:A48"/>
    <mergeCell ref="A49:A55"/>
    <mergeCell ref="C22:C27"/>
    <mergeCell ref="D22:D27"/>
    <mergeCell ref="A22:A27"/>
    <mergeCell ref="A3:A10"/>
    <mergeCell ref="B3:B10"/>
    <mergeCell ref="A11:A15"/>
    <mergeCell ref="A16:A21"/>
    <mergeCell ref="B16:B21"/>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BK34"/>
  <sheetViews>
    <sheetView topLeftCell="A17" workbookViewId="0">
      <selection activeCell="A6" sqref="A1:XFD1048576"/>
    </sheetView>
  </sheetViews>
  <sheetFormatPr defaultColWidth="8.85546875" defaultRowHeight="42.75" customHeight="1" x14ac:dyDescent="0.25"/>
  <cols>
    <col min="1" max="1" width="1.28515625" style="44" customWidth="1"/>
    <col min="2" max="2" width="44.85546875" style="44" customWidth="1"/>
    <col min="3" max="3" width="78.7109375" style="44" customWidth="1"/>
    <col min="4" max="6" width="10.140625" style="62" customWidth="1"/>
    <col min="7" max="7" width="10.140625" style="63" customWidth="1"/>
    <col min="8" max="8" width="12.140625" style="44" customWidth="1"/>
    <col min="9" max="9" width="4.28515625" style="44" customWidth="1"/>
    <col min="10" max="10" width="10.140625" style="44" customWidth="1"/>
    <col min="11" max="11" width="4.42578125" style="44" customWidth="1"/>
    <col min="12" max="14" width="10.140625" style="44" customWidth="1"/>
    <col min="15" max="15" width="1.42578125" style="44" hidden="1" customWidth="1"/>
    <col min="16" max="16" width="18.85546875" style="44" customWidth="1"/>
    <col min="17" max="29" width="8" style="44" customWidth="1"/>
    <col min="30" max="33" width="9.28515625" style="44" customWidth="1"/>
    <col min="34" max="61" width="8.85546875" style="44"/>
    <col min="62" max="62" width="64" customWidth="1"/>
    <col min="63" max="63" width="97.85546875" customWidth="1"/>
    <col min="64" max="257" width="8.85546875" style="44"/>
    <col min="258" max="258" width="1.28515625" style="44" customWidth="1"/>
    <col min="259" max="259" width="44.85546875" style="44" customWidth="1"/>
    <col min="260" max="260" width="47.28515625" style="44" customWidth="1"/>
    <col min="261" max="261" width="8.140625" style="44" customWidth="1"/>
    <col min="262" max="262" width="8.28515625" style="44" customWidth="1"/>
    <col min="263" max="263" width="5.42578125" style="44" customWidth="1"/>
    <col min="264" max="264" width="8.42578125" style="44" customWidth="1"/>
    <col min="265" max="265" width="13.7109375" style="44" customWidth="1"/>
    <col min="266" max="266" width="15.7109375" style="44" customWidth="1"/>
    <col min="267" max="267" width="14.7109375" style="44" customWidth="1"/>
    <col min="268" max="268" width="15" style="44" customWidth="1"/>
    <col min="269" max="270" width="14.28515625" style="44" customWidth="1"/>
    <col min="271" max="271" width="0" style="44" hidden="1" customWidth="1"/>
    <col min="272" max="272" width="18.85546875" style="44" customWidth="1"/>
    <col min="273" max="285" width="8" style="44" customWidth="1"/>
    <col min="286" max="289" width="9.28515625" style="44" customWidth="1"/>
    <col min="290" max="317" width="8.85546875" style="44"/>
    <col min="318" max="318" width="64" style="44" customWidth="1"/>
    <col min="319" max="319" width="97.85546875" style="44" customWidth="1"/>
    <col min="320" max="513" width="8.85546875" style="44"/>
    <col min="514" max="514" width="1.28515625" style="44" customWidth="1"/>
    <col min="515" max="515" width="44.85546875" style="44" customWidth="1"/>
    <col min="516" max="516" width="47.28515625" style="44" customWidth="1"/>
    <col min="517" max="517" width="8.140625" style="44" customWidth="1"/>
    <col min="518" max="518" width="8.28515625" style="44" customWidth="1"/>
    <col min="519" max="519" width="5.42578125" style="44" customWidth="1"/>
    <col min="520" max="520" width="8.42578125" style="44" customWidth="1"/>
    <col min="521" max="521" width="13.7109375" style="44" customWidth="1"/>
    <col min="522" max="522" width="15.7109375" style="44" customWidth="1"/>
    <col min="523" max="523" width="14.7109375" style="44" customWidth="1"/>
    <col min="524" max="524" width="15" style="44" customWidth="1"/>
    <col min="525" max="526" width="14.28515625" style="44" customWidth="1"/>
    <col min="527" max="527" width="0" style="44" hidden="1" customWidth="1"/>
    <col min="528" max="528" width="18.85546875" style="44" customWidth="1"/>
    <col min="529" max="541" width="8" style="44" customWidth="1"/>
    <col min="542" max="545" width="9.28515625" style="44" customWidth="1"/>
    <col min="546" max="573" width="8.85546875" style="44"/>
    <col min="574" max="574" width="64" style="44" customWidth="1"/>
    <col min="575" max="575" width="97.85546875" style="44" customWidth="1"/>
    <col min="576" max="769" width="8.85546875" style="44"/>
    <col min="770" max="770" width="1.28515625" style="44" customWidth="1"/>
    <col min="771" max="771" width="44.85546875" style="44" customWidth="1"/>
    <col min="772" max="772" width="47.28515625" style="44" customWidth="1"/>
    <col min="773" max="773" width="8.140625" style="44" customWidth="1"/>
    <col min="774" max="774" width="8.28515625" style="44" customWidth="1"/>
    <col min="775" max="775" width="5.42578125" style="44" customWidth="1"/>
    <col min="776" max="776" width="8.42578125" style="44" customWidth="1"/>
    <col min="777" max="777" width="13.7109375" style="44" customWidth="1"/>
    <col min="778" max="778" width="15.7109375" style="44" customWidth="1"/>
    <col min="779" max="779" width="14.7109375" style="44" customWidth="1"/>
    <col min="780" max="780" width="15" style="44" customWidth="1"/>
    <col min="781" max="782" width="14.28515625" style="44" customWidth="1"/>
    <col min="783" max="783" width="0" style="44" hidden="1" customWidth="1"/>
    <col min="784" max="784" width="18.85546875" style="44" customWidth="1"/>
    <col min="785" max="797" width="8" style="44" customWidth="1"/>
    <col min="798" max="801" width="9.28515625" style="44" customWidth="1"/>
    <col min="802" max="829" width="8.85546875" style="44"/>
    <col min="830" max="830" width="64" style="44" customWidth="1"/>
    <col min="831" max="831" width="97.85546875" style="44" customWidth="1"/>
    <col min="832" max="1025" width="8.85546875" style="44"/>
    <col min="1026" max="1026" width="1.28515625" style="44" customWidth="1"/>
    <col min="1027" max="1027" width="44.85546875" style="44" customWidth="1"/>
    <col min="1028" max="1028" width="47.28515625" style="44" customWidth="1"/>
    <col min="1029" max="1029" width="8.140625" style="44" customWidth="1"/>
    <col min="1030" max="1030" width="8.28515625" style="44" customWidth="1"/>
    <col min="1031" max="1031" width="5.42578125" style="44" customWidth="1"/>
    <col min="1032" max="1032" width="8.42578125" style="44" customWidth="1"/>
    <col min="1033" max="1033" width="13.7109375" style="44" customWidth="1"/>
    <col min="1034" max="1034" width="15.7109375" style="44" customWidth="1"/>
    <col min="1035" max="1035" width="14.7109375" style="44" customWidth="1"/>
    <col min="1036" max="1036" width="15" style="44" customWidth="1"/>
    <col min="1037" max="1038" width="14.28515625" style="44" customWidth="1"/>
    <col min="1039" max="1039" width="0" style="44" hidden="1" customWidth="1"/>
    <col min="1040" max="1040" width="18.85546875" style="44" customWidth="1"/>
    <col min="1041" max="1053" width="8" style="44" customWidth="1"/>
    <col min="1054" max="1057" width="9.28515625" style="44" customWidth="1"/>
    <col min="1058" max="1085" width="8.85546875" style="44"/>
    <col min="1086" max="1086" width="64" style="44" customWidth="1"/>
    <col min="1087" max="1087" width="97.85546875" style="44" customWidth="1"/>
    <col min="1088" max="1281" width="8.85546875" style="44"/>
    <col min="1282" max="1282" width="1.28515625" style="44" customWidth="1"/>
    <col min="1283" max="1283" width="44.85546875" style="44" customWidth="1"/>
    <col min="1284" max="1284" width="47.28515625" style="44" customWidth="1"/>
    <col min="1285" max="1285" width="8.140625" style="44" customWidth="1"/>
    <col min="1286" max="1286" width="8.28515625" style="44" customWidth="1"/>
    <col min="1287" max="1287" width="5.42578125" style="44" customWidth="1"/>
    <col min="1288" max="1288" width="8.42578125" style="44" customWidth="1"/>
    <col min="1289" max="1289" width="13.7109375" style="44" customWidth="1"/>
    <col min="1290" max="1290" width="15.7109375" style="44" customWidth="1"/>
    <col min="1291" max="1291" width="14.7109375" style="44" customWidth="1"/>
    <col min="1292" max="1292" width="15" style="44" customWidth="1"/>
    <col min="1293" max="1294" width="14.28515625" style="44" customWidth="1"/>
    <col min="1295" max="1295" width="0" style="44" hidden="1" customWidth="1"/>
    <col min="1296" max="1296" width="18.85546875" style="44" customWidth="1"/>
    <col min="1297" max="1309" width="8" style="44" customWidth="1"/>
    <col min="1310" max="1313" width="9.28515625" style="44" customWidth="1"/>
    <col min="1314" max="1341" width="8.85546875" style="44"/>
    <col min="1342" max="1342" width="64" style="44" customWidth="1"/>
    <col min="1343" max="1343" width="97.85546875" style="44" customWidth="1"/>
    <col min="1344" max="1537" width="8.85546875" style="44"/>
    <col min="1538" max="1538" width="1.28515625" style="44" customWidth="1"/>
    <col min="1539" max="1539" width="44.85546875" style="44" customWidth="1"/>
    <col min="1540" max="1540" width="47.28515625" style="44" customWidth="1"/>
    <col min="1541" max="1541" width="8.140625" style="44" customWidth="1"/>
    <col min="1542" max="1542" width="8.28515625" style="44" customWidth="1"/>
    <col min="1543" max="1543" width="5.42578125" style="44" customWidth="1"/>
    <col min="1544" max="1544" width="8.42578125" style="44" customWidth="1"/>
    <col min="1545" max="1545" width="13.7109375" style="44" customWidth="1"/>
    <col min="1546" max="1546" width="15.7109375" style="44" customWidth="1"/>
    <col min="1547" max="1547" width="14.7109375" style="44" customWidth="1"/>
    <col min="1548" max="1548" width="15" style="44" customWidth="1"/>
    <col min="1549" max="1550" width="14.28515625" style="44" customWidth="1"/>
    <col min="1551" max="1551" width="0" style="44" hidden="1" customWidth="1"/>
    <col min="1552" max="1552" width="18.85546875" style="44" customWidth="1"/>
    <col min="1553" max="1565" width="8" style="44" customWidth="1"/>
    <col min="1566" max="1569" width="9.28515625" style="44" customWidth="1"/>
    <col min="1570" max="1597" width="8.85546875" style="44"/>
    <col min="1598" max="1598" width="64" style="44" customWidth="1"/>
    <col min="1599" max="1599" width="97.85546875" style="44" customWidth="1"/>
    <col min="1600" max="1793" width="8.85546875" style="44"/>
    <col min="1794" max="1794" width="1.28515625" style="44" customWidth="1"/>
    <col min="1795" max="1795" width="44.85546875" style="44" customWidth="1"/>
    <col min="1796" max="1796" width="47.28515625" style="44" customWidth="1"/>
    <col min="1797" max="1797" width="8.140625" style="44" customWidth="1"/>
    <col min="1798" max="1798" width="8.28515625" style="44" customWidth="1"/>
    <col min="1799" max="1799" width="5.42578125" style="44" customWidth="1"/>
    <col min="1800" max="1800" width="8.42578125" style="44" customWidth="1"/>
    <col min="1801" max="1801" width="13.7109375" style="44" customWidth="1"/>
    <col min="1802" max="1802" width="15.7109375" style="44" customWidth="1"/>
    <col min="1803" max="1803" width="14.7109375" style="44" customWidth="1"/>
    <col min="1804" max="1804" width="15" style="44" customWidth="1"/>
    <col min="1805" max="1806" width="14.28515625" style="44" customWidth="1"/>
    <col min="1807" max="1807" width="0" style="44" hidden="1" customWidth="1"/>
    <col min="1808" max="1808" width="18.85546875" style="44" customWidth="1"/>
    <col min="1809" max="1821" width="8" style="44" customWidth="1"/>
    <col min="1822" max="1825" width="9.28515625" style="44" customWidth="1"/>
    <col min="1826" max="1853" width="8.85546875" style="44"/>
    <col min="1854" max="1854" width="64" style="44" customWidth="1"/>
    <col min="1855" max="1855" width="97.85546875" style="44" customWidth="1"/>
    <col min="1856" max="2049" width="8.85546875" style="44"/>
    <col min="2050" max="2050" width="1.28515625" style="44" customWidth="1"/>
    <col min="2051" max="2051" width="44.85546875" style="44" customWidth="1"/>
    <col min="2052" max="2052" width="47.28515625" style="44" customWidth="1"/>
    <col min="2053" max="2053" width="8.140625" style="44" customWidth="1"/>
    <col min="2054" max="2054" width="8.28515625" style="44" customWidth="1"/>
    <col min="2055" max="2055" width="5.42578125" style="44" customWidth="1"/>
    <col min="2056" max="2056" width="8.42578125" style="44" customWidth="1"/>
    <col min="2057" max="2057" width="13.7109375" style="44" customWidth="1"/>
    <col min="2058" max="2058" width="15.7109375" style="44" customWidth="1"/>
    <col min="2059" max="2059" width="14.7109375" style="44" customWidth="1"/>
    <col min="2060" max="2060" width="15" style="44" customWidth="1"/>
    <col min="2061" max="2062" width="14.28515625" style="44" customWidth="1"/>
    <col min="2063" max="2063" width="0" style="44" hidden="1" customWidth="1"/>
    <col min="2064" max="2064" width="18.85546875" style="44" customWidth="1"/>
    <col min="2065" max="2077" width="8" style="44" customWidth="1"/>
    <col min="2078" max="2081" width="9.28515625" style="44" customWidth="1"/>
    <col min="2082" max="2109" width="8.85546875" style="44"/>
    <col min="2110" max="2110" width="64" style="44" customWidth="1"/>
    <col min="2111" max="2111" width="97.85546875" style="44" customWidth="1"/>
    <col min="2112" max="2305" width="8.85546875" style="44"/>
    <col min="2306" max="2306" width="1.28515625" style="44" customWidth="1"/>
    <col min="2307" max="2307" width="44.85546875" style="44" customWidth="1"/>
    <col min="2308" max="2308" width="47.28515625" style="44" customWidth="1"/>
    <col min="2309" max="2309" width="8.140625" style="44" customWidth="1"/>
    <col min="2310" max="2310" width="8.28515625" style="44" customWidth="1"/>
    <col min="2311" max="2311" width="5.42578125" style="44" customWidth="1"/>
    <col min="2312" max="2312" width="8.42578125" style="44" customWidth="1"/>
    <col min="2313" max="2313" width="13.7109375" style="44" customWidth="1"/>
    <col min="2314" max="2314" width="15.7109375" style="44" customWidth="1"/>
    <col min="2315" max="2315" width="14.7109375" style="44" customWidth="1"/>
    <col min="2316" max="2316" width="15" style="44" customWidth="1"/>
    <col min="2317" max="2318" width="14.28515625" style="44" customWidth="1"/>
    <col min="2319" max="2319" width="0" style="44" hidden="1" customWidth="1"/>
    <col min="2320" max="2320" width="18.85546875" style="44" customWidth="1"/>
    <col min="2321" max="2333" width="8" style="44" customWidth="1"/>
    <col min="2334" max="2337" width="9.28515625" style="44" customWidth="1"/>
    <col min="2338" max="2365" width="8.85546875" style="44"/>
    <col min="2366" max="2366" width="64" style="44" customWidth="1"/>
    <col min="2367" max="2367" width="97.85546875" style="44" customWidth="1"/>
    <col min="2368" max="2561" width="8.85546875" style="44"/>
    <col min="2562" max="2562" width="1.28515625" style="44" customWidth="1"/>
    <col min="2563" max="2563" width="44.85546875" style="44" customWidth="1"/>
    <col min="2564" max="2564" width="47.28515625" style="44" customWidth="1"/>
    <col min="2565" max="2565" width="8.140625" style="44" customWidth="1"/>
    <col min="2566" max="2566" width="8.28515625" style="44" customWidth="1"/>
    <col min="2567" max="2567" width="5.42578125" style="44" customWidth="1"/>
    <col min="2568" max="2568" width="8.42578125" style="44" customWidth="1"/>
    <col min="2569" max="2569" width="13.7109375" style="44" customWidth="1"/>
    <col min="2570" max="2570" width="15.7109375" style="44" customWidth="1"/>
    <col min="2571" max="2571" width="14.7109375" style="44" customWidth="1"/>
    <col min="2572" max="2572" width="15" style="44" customWidth="1"/>
    <col min="2573" max="2574" width="14.28515625" style="44" customWidth="1"/>
    <col min="2575" max="2575" width="0" style="44" hidden="1" customWidth="1"/>
    <col min="2576" max="2576" width="18.85546875" style="44" customWidth="1"/>
    <col min="2577" max="2589" width="8" style="44" customWidth="1"/>
    <col min="2590" max="2593" width="9.28515625" style="44" customWidth="1"/>
    <col min="2594" max="2621" width="8.85546875" style="44"/>
    <col min="2622" max="2622" width="64" style="44" customWidth="1"/>
    <col min="2623" max="2623" width="97.85546875" style="44" customWidth="1"/>
    <col min="2624" max="2817" width="8.85546875" style="44"/>
    <col min="2818" max="2818" width="1.28515625" style="44" customWidth="1"/>
    <col min="2819" max="2819" width="44.85546875" style="44" customWidth="1"/>
    <col min="2820" max="2820" width="47.28515625" style="44" customWidth="1"/>
    <col min="2821" max="2821" width="8.140625" style="44" customWidth="1"/>
    <col min="2822" max="2822" width="8.28515625" style="44" customWidth="1"/>
    <col min="2823" max="2823" width="5.42578125" style="44" customWidth="1"/>
    <col min="2824" max="2824" width="8.42578125" style="44" customWidth="1"/>
    <col min="2825" max="2825" width="13.7109375" style="44" customWidth="1"/>
    <col min="2826" max="2826" width="15.7109375" style="44" customWidth="1"/>
    <col min="2827" max="2827" width="14.7109375" style="44" customWidth="1"/>
    <col min="2828" max="2828" width="15" style="44" customWidth="1"/>
    <col min="2829" max="2830" width="14.28515625" style="44" customWidth="1"/>
    <col min="2831" max="2831" width="0" style="44" hidden="1" customWidth="1"/>
    <col min="2832" max="2832" width="18.85546875" style="44" customWidth="1"/>
    <col min="2833" max="2845" width="8" style="44" customWidth="1"/>
    <col min="2846" max="2849" width="9.28515625" style="44" customWidth="1"/>
    <col min="2850" max="2877" width="8.85546875" style="44"/>
    <col min="2878" max="2878" width="64" style="44" customWidth="1"/>
    <col min="2879" max="2879" width="97.85546875" style="44" customWidth="1"/>
    <col min="2880" max="3073" width="8.85546875" style="44"/>
    <col min="3074" max="3074" width="1.28515625" style="44" customWidth="1"/>
    <col min="3075" max="3075" width="44.85546875" style="44" customWidth="1"/>
    <col min="3076" max="3076" width="47.28515625" style="44" customWidth="1"/>
    <col min="3077" max="3077" width="8.140625" style="44" customWidth="1"/>
    <col min="3078" max="3078" width="8.28515625" style="44" customWidth="1"/>
    <col min="3079" max="3079" width="5.42578125" style="44" customWidth="1"/>
    <col min="3080" max="3080" width="8.42578125" style="44" customWidth="1"/>
    <col min="3081" max="3081" width="13.7109375" style="44" customWidth="1"/>
    <col min="3082" max="3082" width="15.7109375" style="44" customWidth="1"/>
    <col min="3083" max="3083" width="14.7109375" style="44" customWidth="1"/>
    <col min="3084" max="3084" width="15" style="44" customWidth="1"/>
    <col min="3085" max="3086" width="14.28515625" style="44" customWidth="1"/>
    <col min="3087" max="3087" width="0" style="44" hidden="1" customWidth="1"/>
    <col min="3088" max="3088" width="18.85546875" style="44" customWidth="1"/>
    <col min="3089" max="3101" width="8" style="44" customWidth="1"/>
    <col min="3102" max="3105" width="9.28515625" style="44" customWidth="1"/>
    <col min="3106" max="3133" width="8.85546875" style="44"/>
    <col min="3134" max="3134" width="64" style="44" customWidth="1"/>
    <col min="3135" max="3135" width="97.85546875" style="44" customWidth="1"/>
    <col min="3136" max="3329" width="8.85546875" style="44"/>
    <col min="3330" max="3330" width="1.28515625" style="44" customWidth="1"/>
    <col min="3331" max="3331" width="44.85546875" style="44" customWidth="1"/>
    <col min="3332" max="3332" width="47.28515625" style="44" customWidth="1"/>
    <col min="3333" max="3333" width="8.140625" style="44" customWidth="1"/>
    <col min="3334" max="3334" width="8.28515625" style="44" customWidth="1"/>
    <col min="3335" max="3335" width="5.42578125" style="44" customWidth="1"/>
    <col min="3336" max="3336" width="8.42578125" style="44" customWidth="1"/>
    <col min="3337" max="3337" width="13.7109375" style="44" customWidth="1"/>
    <col min="3338" max="3338" width="15.7109375" style="44" customWidth="1"/>
    <col min="3339" max="3339" width="14.7109375" style="44" customWidth="1"/>
    <col min="3340" max="3340" width="15" style="44" customWidth="1"/>
    <col min="3341" max="3342" width="14.28515625" style="44" customWidth="1"/>
    <col min="3343" max="3343" width="0" style="44" hidden="1" customWidth="1"/>
    <col min="3344" max="3344" width="18.85546875" style="44" customWidth="1"/>
    <col min="3345" max="3357" width="8" style="44" customWidth="1"/>
    <col min="3358" max="3361" width="9.28515625" style="44" customWidth="1"/>
    <col min="3362" max="3389" width="8.85546875" style="44"/>
    <col min="3390" max="3390" width="64" style="44" customWidth="1"/>
    <col min="3391" max="3391" width="97.85546875" style="44" customWidth="1"/>
    <col min="3392" max="3585" width="8.85546875" style="44"/>
    <col min="3586" max="3586" width="1.28515625" style="44" customWidth="1"/>
    <col min="3587" max="3587" width="44.85546875" style="44" customWidth="1"/>
    <col min="3588" max="3588" width="47.28515625" style="44" customWidth="1"/>
    <col min="3589" max="3589" width="8.140625" style="44" customWidth="1"/>
    <col min="3590" max="3590" width="8.28515625" style="44" customWidth="1"/>
    <col min="3591" max="3591" width="5.42578125" style="44" customWidth="1"/>
    <col min="3592" max="3592" width="8.42578125" style="44" customWidth="1"/>
    <col min="3593" max="3593" width="13.7109375" style="44" customWidth="1"/>
    <col min="3594" max="3594" width="15.7109375" style="44" customWidth="1"/>
    <col min="3595" max="3595" width="14.7109375" style="44" customWidth="1"/>
    <col min="3596" max="3596" width="15" style="44" customWidth="1"/>
    <col min="3597" max="3598" width="14.28515625" style="44" customWidth="1"/>
    <col min="3599" max="3599" width="0" style="44" hidden="1" customWidth="1"/>
    <col min="3600" max="3600" width="18.85546875" style="44" customWidth="1"/>
    <col min="3601" max="3613" width="8" style="44" customWidth="1"/>
    <col min="3614" max="3617" width="9.28515625" style="44" customWidth="1"/>
    <col min="3618" max="3645" width="8.85546875" style="44"/>
    <col min="3646" max="3646" width="64" style="44" customWidth="1"/>
    <col min="3647" max="3647" width="97.85546875" style="44" customWidth="1"/>
    <col min="3648" max="3841" width="8.85546875" style="44"/>
    <col min="3842" max="3842" width="1.28515625" style="44" customWidth="1"/>
    <col min="3843" max="3843" width="44.85546875" style="44" customWidth="1"/>
    <col min="3844" max="3844" width="47.28515625" style="44" customWidth="1"/>
    <col min="3845" max="3845" width="8.140625" style="44" customWidth="1"/>
    <col min="3846" max="3846" width="8.28515625" style="44" customWidth="1"/>
    <col min="3847" max="3847" width="5.42578125" style="44" customWidth="1"/>
    <col min="3848" max="3848" width="8.42578125" style="44" customWidth="1"/>
    <col min="3849" max="3849" width="13.7109375" style="44" customWidth="1"/>
    <col min="3850" max="3850" width="15.7109375" style="44" customWidth="1"/>
    <col min="3851" max="3851" width="14.7109375" style="44" customWidth="1"/>
    <col min="3852" max="3852" width="15" style="44" customWidth="1"/>
    <col min="3853" max="3854" width="14.28515625" style="44" customWidth="1"/>
    <col min="3855" max="3855" width="0" style="44" hidden="1" customWidth="1"/>
    <col min="3856" max="3856" width="18.85546875" style="44" customWidth="1"/>
    <col min="3857" max="3869" width="8" style="44" customWidth="1"/>
    <col min="3870" max="3873" width="9.28515625" style="44" customWidth="1"/>
    <col min="3874" max="3901" width="8.85546875" style="44"/>
    <col min="3902" max="3902" width="64" style="44" customWidth="1"/>
    <col min="3903" max="3903" width="97.85546875" style="44" customWidth="1"/>
    <col min="3904" max="4097" width="8.85546875" style="44"/>
    <col min="4098" max="4098" width="1.28515625" style="44" customWidth="1"/>
    <col min="4099" max="4099" width="44.85546875" style="44" customWidth="1"/>
    <col min="4100" max="4100" width="47.28515625" style="44" customWidth="1"/>
    <col min="4101" max="4101" width="8.140625" style="44" customWidth="1"/>
    <col min="4102" max="4102" width="8.28515625" style="44" customWidth="1"/>
    <col min="4103" max="4103" width="5.42578125" style="44" customWidth="1"/>
    <col min="4104" max="4104" width="8.42578125" style="44" customWidth="1"/>
    <col min="4105" max="4105" width="13.7109375" style="44" customWidth="1"/>
    <col min="4106" max="4106" width="15.7109375" style="44" customWidth="1"/>
    <col min="4107" max="4107" width="14.7109375" style="44" customWidth="1"/>
    <col min="4108" max="4108" width="15" style="44" customWidth="1"/>
    <col min="4109" max="4110" width="14.28515625" style="44" customWidth="1"/>
    <col min="4111" max="4111" width="0" style="44" hidden="1" customWidth="1"/>
    <col min="4112" max="4112" width="18.85546875" style="44" customWidth="1"/>
    <col min="4113" max="4125" width="8" style="44" customWidth="1"/>
    <col min="4126" max="4129" width="9.28515625" style="44" customWidth="1"/>
    <col min="4130" max="4157" width="8.85546875" style="44"/>
    <col min="4158" max="4158" width="64" style="44" customWidth="1"/>
    <col min="4159" max="4159" width="97.85546875" style="44" customWidth="1"/>
    <col min="4160" max="4353" width="8.85546875" style="44"/>
    <col min="4354" max="4354" width="1.28515625" style="44" customWidth="1"/>
    <col min="4355" max="4355" width="44.85546875" style="44" customWidth="1"/>
    <col min="4356" max="4356" width="47.28515625" style="44" customWidth="1"/>
    <col min="4357" max="4357" width="8.140625" style="44" customWidth="1"/>
    <col min="4358" max="4358" width="8.28515625" style="44" customWidth="1"/>
    <col min="4359" max="4359" width="5.42578125" style="44" customWidth="1"/>
    <col min="4360" max="4360" width="8.42578125" style="44" customWidth="1"/>
    <col min="4361" max="4361" width="13.7109375" style="44" customWidth="1"/>
    <col min="4362" max="4362" width="15.7109375" style="44" customWidth="1"/>
    <col min="4363" max="4363" width="14.7109375" style="44" customWidth="1"/>
    <col min="4364" max="4364" width="15" style="44" customWidth="1"/>
    <col min="4365" max="4366" width="14.28515625" style="44" customWidth="1"/>
    <col min="4367" max="4367" width="0" style="44" hidden="1" customWidth="1"/>
    <col min="4368" max="4368" width="18.85546875" style="44" customWidth="1"/>
    <col min="4369" max="4381" width="8" style="44" customWidth="1"/>
    <col min="4382" max="4385" width="9.28515625" style="44" customWidth="1"/>
    <col min="4386" max="4413" width="8.85546875" style="44"/>
    <col min="4414" max="4414" width="64" style="44" customWidth="1"/>
    <col min="4415" max="4415" width="97.85546875" style="44" customWidth="1"/>
    <col min="4416" max="4609" width="8.85546875" style="44"/>
    <col min="4610" max="4610" width="1.28515625" style="44" customWidth="1"/>
    <col min="4611" max="4611" width="44.85546875" style="44" customWidth="1"/>
    <col min="4612" max="4612" width="47.28515625" style="44" customWidth="1"/>
    <col min="4613" max="4613" width="8.140625" style="44" customWidth="1"/>
    <col min="4614" max="4614" width="8.28515625" style="44" customWidth="1"/>
    <col min="4615" max="4615" width="5.42578125" style="44" customWidth="1"/>
    <col min="4616" max="4616" width="8.42578125" style="44" customWidth="1"/>
    <col min="4617" max="4617" width="13.7109375" style="44" customWidth="1"/>
    <col min="4618" max="4618" width="15.7109375" style="44" customWidth="1"/>
    <col min="4619" max="4619" width="14.7109375" style="44" customWidth="1"/>
    <col min="4620" max="4620" width="15" style="44" customWidth="1"/>
    <col min="4621" max="4622" width="14.28515625" style="44" customWidth="1"/>
    <col min="4623" max="4623" width="0" style="44" hidden="1" customWidth="1"/>
    <col min="4624" max="4624" width="18.85546875" style="44" customWidth="1"/>
    <col min="4625" max="4637" width="8" style="44" customWidth="1"/>
    <col min="4638" max="4641" width="9.28515625" style="44" customWidth="1"/>
    <col min="4642" max="4669" width="8.85546875" style="44"/>
    <col min="4670" max="4670" width="64" style="44" customWidth="1"/>
    <col min="4671" max="4671" width="97.85546875" style="44" customWidth="1"/>
    <col min="4672" max="4865" width="8.85546875" style="44"/>
    <col min="4866" max="4866" width="1.28515625" style="44" customWidth="1"/>
    <col min="4867" max="4867" width="44.85546875" style="44" customWidth="1"/>
    <col min="4868" max="4868" width="47.28515625" style="44" customWidth="1"/>
    <col min="4869" max="4869" width="8.140625" style="44" customWidth="1"/>
    <col min="4870" max="4870" width="8.28515625" style="44" customWidth="1"/>
    <col min="4871" max="4871" width="5.42578125" style="44" customWidth="1"/>
    <col min="4872" max="4872" width="8.42578125" style="44" customWidth="1"/>
    <col min="4873" max="4873" width="13.7109375" style="44" customWidth="1"/>
    <col min="4874" max="4874" width="15.7109375" style="44" customWidth="1"/>
    <col min="4875" max="4875" width="14.7109375" style="44" customWidth="1"/>
    <col min="4876" max="4876" width="15" style="44" customWidth="1"/>
    <col min="4877" max="4878" width="14.28515625" style="44" customWidth="1"/>
    <col min="4879" max="4879" width="0" style="44" hidden="1" customWidth="1"/>
    <col min="4880" max="4880" width="18.85546875" style="44" customWidth="1"/>
    <col min="4881" max="4893" width="8" style="44" customWidth="1"/>
    <col min="4894" max="4897" width="9.28515625" style="44" customWidth="1"/>
    <col min="4898" max="4925" width="8.85546875" style="44"/>
    <col min="4926" max="4926" width="64" style="44" customWidth="1"/>
    <col min="4927" max="4927" width="97.85546875" style="44" customWidth="1"/>
    <col min="4928" max="5121" width="8.85546875" style="44"/>
    <col min="5122" max="5122" width="1.28515625" style="44" customWidth="1"/>
    <col min="5123" max="5123" width="44.85546875" style="44" customWidth="1"/>
    <col min="5124" max="5124" width="47.28515625" style="44" customWidth="1"/>
    <col min="5125" max="5125" width="8.140625" style="44" customWidth="1"/>
    <col min="5126" max="5126" width="8.28515625" style="44" customWidth="1"/>
    <col min="5127" max="5127" width="5.42578125" style="44" customWidth="1"/>
    <col min="5128" max="5128" width="8.42578125" style="44" customWidth="1"/>
    <col min="5129" max="5129" width="13.7109375" style="44" customWidth="1"/>
    <col min="5130" max="5130" width="15.7109375" style="44" customWidth="1"/>
    <col min="5131" max="5131" width="14.7109375" style="44" customWidth="1"/>
    <col min="5132" max="5132" width="15" style="44" customWidth="1"/>
    <col min="5133" max="5134" width="14.28515625" style="44" customWidth="1"/>
    <col min="5135" max="5135" width="0" style="44" hidden="1" customWidth="1"/>
    <col min="5136" max="5136" width="18.85546875" style="44" customWidth="1"/>
    <col min="5137" max="5149" width="8" style="44" customWidth="1"/>
    <col min="5150" max="5153" width="9.28515625" style="44" customWidth="1"/>
    <col min="5154" max="5181" width="8.85546875" style="44"/>
    <col min="5182" max="5182" width="64" style="44" customWidth="1"/>
    <col min="5183" max="5183" width="97.85546875" style="44" customWidth="1"/>
    <col min="5184" max="5377" width="8.85546875" style="44"/>
    <col min="5378" max="5378" width="1.28515625" style="44" customWidth="1"/>
    <col min="5379" max="5379" width="44.85546875" style="44" customWidth="1"/>
    <col min="5380" max="5380" width="47.28515625" style="44" customWidth="1"/>
    <col min="5381" max="5381" width="8.140625" style="44" customWidth="1"/>
    <col min="5382" max="5382" width="8.28515625" style="44" customWidth="1"/>
    <col min="5383" max="5383" width="5.42578125" style="44" customWidth="1"/>
    <col min="5384" max="5384" width="8.42578125" style="44" customWidth="1"/>
    <col min="5385" max="5385" width="13.7109375" style="44" customWidth="1"/>
    <col min="5386" max="5386" width="15.7109375" style="44" customWidth="1"/>
    <col min="5387" max="5387" width="14.7109375" style="44" customWidth="1"/>
    <col min="5388" max="5388" width="15" style="44" customWidth="1"/>
    <col min="5389" max="5390" width="14.28515625" style="44" customWidth="1"/>
    <col min="5391" max="5391" width="0" style="44" hidden="1" customWidth="1"/>
    <col min="5392" max="5392" width="18.85546875" style="44" customWidth="1"/>
    <col min="5393" max="5405" width="8" style="44" customWidth="1"/>
    <col min="5406" max="5409" width="9.28515625" style="44" customWidth="1"/>
    <col min="5410" max="5437" width="8.85546875" style="44"/>
    <col min="5438" max="5438" width="64" style="44" customWidth="1"/>
    <col min="5439" max="5439" width="97.85546875" style="44" customWidth="1"/>
    <col min="5440" max="5633" width="8.85546875" style="44"/>
    <col min="5634" max="5634" width="1.28515625" style="44" customWidth="1"/>
    <col min="5635" max="5635" width="44.85546875" style="44" customWidth="1"/>
    <col min="5636" max="5636" width="47.28515625" style="44" customWidth="1"/>
    <col min="5637" max="5637" width="8.140625" style="44" customWidth="1"/>
    <col min="5638" max="5638" width="8.28515625" style="44" customWidth="1"/>
    <col min="5639" max="5639" width="5.42578125" style="44" customWidth="1"/>
    <col min="5640" max="5640" width="8.42578125" style="44" customWidth="1"/>
    <col min="5641" max="5641" width="13.7109375" style="44" customWidth="1"/>
    <col min="5642" max="5642" width="15.7109375" style="44" customWidth="1"/>
    <col min="5643" max="5643" width="14.7109375" style="44" customWidth="1"/>
    <col min="5644" max="5644" width="15" style="44" customWidth="1"/>
    <col min="5645" max="5646" width="14.28515625" style="44" customWidth="1"/>
    <col min="5647" max="5647" width="0" style="44" hidden="1" customWidth="1"/>
    <col min="5648" max="5648" width="18.85546875" style="44" customWidth="1"/>
    <col min="5649" max="5661" width="8" style="44" customWidth="1"/>
    <col min="5662" max="5665" width="9.28515625" style="44" customWidth="1"/>
    <col min="5666" max="5693" width="8.85546875" style="44"/>
    <col min="5694" max="5694" width="64" style="44" customWidth="1"/>
    <col min="5695" max="5695" width="97.85546875" style="44" customWidth="1"/>
    <col min="5696" max="5889" width="8.85546875" style="44"/>
    <col min="5890" max="5890" width="1.28515625" style="44" customWidth="1"/>
    <col min="5891" max="5891" width="44.85546875" style="44" customWidth="1"/>
    <col min="5892" max="5892" width="47.28515625" style="44" customWidth="1"/>
    <col min="5893" max="5893" width="8.140625" style="44" customWidth="1"/>
    <col min="5894" max="5894" width="8.28515625" style="44" customWidth="1"/>
    <col min="5895" max="5895" width="5.42578125" style="44" customWidth="1"/>
    <col min="5896" max="5896" width="8.42578125" style="44" customWidth="1"/>
    <col min="5897" max="5897" width="13.7109375" style="44" customWidth="1"/>
    <col min="5898" max="5898" width="15.7109375" style="44" customWidth="1"/>
    <col min="5899" max="5899" width="14.7109375" style="44" customWidth="1"/>
    <col min="5900" max="5900" width="15" style="44" customWidth="1"/>
    <col min="5901" max="5902" width="14.28515625" style="44" customWidth="1"/>
    <col min="5903" max="5903" width="0" style="44" hidden="1" customWidth="1"/>
    <col min="5904" max="5904" width="18.85546875" style="44" customWidth="1"/>
    <col min="5905" max="5917" width="8" style="44" customWidth="1"/>
    <col min="5918" max="5921" width="9.28515625" style="44" customWidth="1"/>
    <col min="5922" max="5949" width="8.85546875" style="44"/>
    <col min="5950" max="5950" width="64" style="44" customWidth="1"/>
    <col min="5951" max="5951" width="97.85546875" style="44" customWidth="1"/>
    <col min="5952" max="6145" width="8.85546875" style="44"/>
    <col min="6146" max="6146" width="1.28515625" style="44" customWidth="1"/>
    <col min="6147" max="6147" width="44.85546875" style="44" customWidth="1"/>
    <col min="6148" max="6148" width="47.28515625" style="44" customWidth="1"/>
    <col min="6149" max="6149" width="8.140625" style="44" customWidth="1"/>
    <col min="6150" max="6150" width="8.28515625" style="44" customWidth="1"/>
    <col min="6151" max="6151" width="5.42578125" style="44" customWidth="1"/>
    <col min="6152" max="6152" width="8.42578125" style="44" customWidth="1"/>
    <col min="6153" max="6153" width="13.7109375" style="44" customWidth="1"/>
    <col min="6154" max="6154" width="15.7109375" style="44" customWidth="1"/>
    <col min="6155" max="6155" width="14.7109375" style="44" customWidth="1"/>
    <col min="6156" max="6156" width="15" style="44" customWidth="1"/>
    <col min="6157" max="6158" width="14.28515625" style="44" customWidth="1"/>
    <col min="6159" max="6159" width="0" style="44" hidden="1" customWidth="1"/>
    <col min="6160" max="6160" width="18.85546875" style="44" customWidth="1"/>
    <col min="6161" max="6173" width="8" style="44" customWidth="1"/>
    <col min="6174" max="6177" width="9.28515625" style="44" customWidth="1"/>
    <col min="6178" max="6205" width="8.85546875" style="44"/>
    <col min="6206" max="6206" width="64" style="44" customWidth="1"/>
    <col min="6207" max="6207" width="97.85546875" style="44" customWidth="1"/>
    <col min="6208" max="6401" width="8.85546875" style="44"/>
    <col min="6402" max="6402" width="1.28515625" style="44" customWidth="1"/>
    <col min="6403" max="6403" width="44.85546875" style="44" customWidth="1"/>
    <col min="6404" max="6404" width="47.28515625" style="44" customWidth="1"/>
    <col min="6405" max="6405" width="8.140625" style="44" customWidth="1"/>
    <col min="6406" max="6406" width="8.28515625" style="44" customWidth="1"/>
    <col min="6407" max="6407" width="5.42578125" style="44" customWidth="1"/>
    <col min="6408" max="6408" width="8.42578125" style="44" customWidth="1"/>
    <col min="6409" max="6409" width="13.7109375" style="44" customWidth="1"/>
    <col min="6410" max="6410" width="15.7109375" style="44" customWidth="1"/>
    <col min="6411" max="6411" width="14.7109375" style="44" customWidth="1"/>
    <col min="6412" max="6412" width="15" style="44" customWidth="1"/>
    <col min="6413" max="6414" width="14.28515625" style="44" customWidth="1"/>
    <col min="6415" max="6415" width="0" style="44" hidden="1" customWidth="1"/>
    <col min="6416" max="6416" width="18.85546875" style="44" customWidth="1"/>
    <col min="6417" max="6429" width="8" style="44" customWidth="1"/>
    <col min="6430" max="6433" width="9.28515625" style="44" customWidth="1"/>
    <col min="6434" max="6461" width="8.85546875" style="44"/>
    <col min="6462" max="6462" width="64" style="44" customWidth="1"/>
    <col min="6463" max="6463" width="97.85546875" style="44" customWidth="1"/>
    <col min="6464" max="6657" width="8.85546875" style="44"/>
    <col min="6658" max="6658" width="1.28515625" style="44" customWidth="1"/>
    <col min="6659" max="6659" width="44.85546875" style="44" customWidth="1"/>
    <col min="6660" max="6660" width="47.28515625" style="44" customWidth="1"/>
    <col min="6661" max="6661" width="8.140625" style="44" customWidth="1"/>
    <col min="6662" max="6662" width="8.28515625" style="44" customWidth="1"/>
    <col min="6663" max="6663" width="5.42578125" style="44" customWidth="1"/>
    <col min="6664" max="6664" width="8.42578125" style="44" customWidth="1"/>
    <col min="6665" max="6665" width="13.7109375" style="44" customWidth="1"/>
    <col min="6666" max="6666" width="15.7109375" style="44" customWidth="1"/>
    <col min="6667" max="6667" width="14.7109375" style="44" customWidth="1"/>
    <col min="6668" max="6668" width="15" style="44" customWidth="1"/>
    <col min="6669" max="6670" width="14.28515625" style="44" customWidth="1"/>
    <col min="6671" max="6671" width="0" style="44" hidden="1" customWidth="1"/>
    <col min="6672" max="6672" width="18.85546875" style="44" customWidth="1"/>
    <col min="6673" max="6685" width="8" style="44" customWidth="1"/>
    <col min="6686" max="6689" width="9.28515625" style="44" customWidth="1"/>
    <col min="6690" max="6717" width="8.85546875" style="44"/>
    <col min="6718" max="6718" width="64" style="44" customWidth="1"/>
    <col min="6719" max="6719" width="97.85546875" style="44" customWidth="1"/>
    <col min="6720" max="6913" width="8.85546875" style="44"/>
    <col min="6914" max="6914" width="1.28515625" style="44" customWidth="1"/>
    <col min="6915" max="6915" width="44.85546875" style="44" customWidth="1"/>
    <col min="6916" max="6916" width="47.28515625" style="44" customWidth="1"/>
    <col min="6917" max="6917" width="8.140625" style="44" customWidth="1"/>
    <col min="6918" max="6918" width="8.28515625" style="44" customWidth="1"/>
    <col min="6919" max="6919" width="5.42578125" style="44" customWidth="1"/>
    <col min="6920" max="6920" width="8.42578125" style="44" customWidth="1"/>
    <col min="6921" max="6921" width="13.7109375" style="44" customWidth="1"/>
    <col min="6922" max="6922" width="15.7109375" style="44" customWidth="1"/>
    <col min="6923" max="6923" width="14.7109375" style="44" customWidth="1"/>
    <col min="6924" max="6924" width="15" style="44" customWidth="1"/>
    <col min="6925" max="6926" width="14.28515625" style="44" customWidth="1"/>
    <col min="6927" max="6927" width="0" style="44" hidden="1" customWidth="1"/>
    <col min="6928" max="6928" width="18.85546875" style="44" customWidth="1"/>
    <col min="6929" max="6941" width="8" style="44" customWidth="1"/>
    <col min="6942" max="6945" width="9.28515625" style="44" customWidth="1"/>
    <col min="6946" max="6973" width="8.85546875" style="44"/>
    <col min="6974" max="6974" width="64" style="44" customWidth="1"/>
    <col min="6975" max="6975" width="97.85546875" style="44" customWidth="1"/>
    <col min="6976" max="7169" width="8.85546875" style="44"/>
    <col min="7170" max="7170" width="1.28515625" style="44" customWidth="1"/>
    <col min="7171" max="7171" width="44.85546875" style="44" customWidth="1"/>
    <col min="7172" max="7172" width="47.28515625" style="44" customWidth="1"/>
    <col min="7173" max="7173" width="8.140625" style="44" customWidth="1"/>
    <col min="7174" max="7174" width="8.28515625" style="44" customWidth="1"/>
    <col min="7175" max="7175" width="5.42578125" style="44" customWidth="1"/>
    <col min="7176" max="7176" width="8.42578125" style="44" customWidth="1"/>
    <col min="7177" max="7177" width="13.7109375" style="44" customWidth="1"/>
    <col min="7178" max="7178" width="15.7109375" style="44" customWidth="1"/>
    <col min="7179" max="7179" width="14.7109375" style="44" customWidth="1"/>
    <col min="7180" max="7180" width="15" style="44" customWidth="1"/>
    <col min="7181" max="7182" width="14.28515625" style="44" customWidth="1"/>
    <col min="7183" max="7183" width="0" style="44" hidden="1" customWidth="1"/>
    <col min="7184" max="7184" width="18.85546875" style="44" customWidth="1"/>
    <col min="7185" max="7197" width="8" style="44" customWidth="1"/>
    <col min="7198" max="7201" width="9.28515625" style="44" customWidth="1"/>
    <col min="7202" max="7229" width="8.85546875" style="44"/>
    <col min="7230" max="7230" width="64" style="44" customWidth="1"/>
    <col min="7231" max="7231" width="97.85546875" style="44" customWidth="1"/>
    <col min="7232" max="7425" width="8.85546875" style="44"/>
    <col min="7426" max="7426" width="1.28515625" style="44" customWidth="1"/>
    <col min="7427" max="7427" width="44.85546875" style="44" customWidth="1"/>
    <col min="7428" max="7428" width="47.28515625" style="44" customWidth="1"/>
    <col min="7429" max="7429" width="8.140625" style="44" customWidth="1"/>
    <col min="7430" max="7430" width="8.28515625" style="44" customWidth="1"/>
    <col min="7431" max="7431" width="5.42578125" style="44" customWidth="1"/>
    <col min="7432" max="7432" width="8.42578125" style="44" customWidth="1"/>
    <col min="7433" max="7433" width="13.7109375" style="44" customWidth="1"/>
    <col min="7434" max="7434" width="15.7109375" style="44" customWidth="1"/>
    <col min="7435" max="7435" width="14.7109375" style="44" customWidth="1"/>
    <col min="7436" max="7436" width="15" style="44" customWidth="1"/>
    <col min="7437" max="7438" width="14.28515625" style="44" customWidth="1"/>
    <col min="7439" max="7439" width="0" style="44" hidden="1" customWidth="1"/>
    <col min="7440" max="7440" width="18.85546875" style="44" customWidth="1"/>
    <col min="7441" max="7453" width="8" style="44" customWidth="1"/>
    <col min="7454" max="7457" width="9.28515625" style="44" customWidth="1"/>
    <col min="7458" max="7485" width="8.85546875" style="44"/>
    <col min="7486" max="7486" width="64" style="44" customWidth="1"/>
    <col min="7487" max="7487" width="97.85546875" style="44" customWidth="1"/>
    <col min="7488" max="7681" width="8.85546875" style="44"/>
    <col min="7682" max="7682" width="1.28515625" style="44" customWidth="1"/>
    <col min="7683" max="7683" width="44.85546875" style="44" customWidth="1"/>
    <col min="7684" max="7684" width="47.28515625" style="44" customWidth="1"/>
    <col min="7685" max="7685" width="8.140625" style="44" customWidth="1"/>
    <col min="7686" max="7686" width="8.28515625" style="44" customWidth="1"/>
    <col min="7687" max="7687" width="5.42578125" style="44" customWidth="1"/>
    <col min="7688" max="7688" width="8.42578125" style="44" customWidth="1"/>
    <col min="7689" max="7689" width="13.7109375" style="44" customWidth="1"/>
    <col min="7690" max="7690" width="15.7109375" style="44" customWidth="1"/>
    <col min="7691" max="7691" width="14.7109375" style="44" customWidth="1"/>
    <col min="7692" max="7692" width="15" style="44" customWidth="1"/>
    <col min="7693" max="7694" width="14.28515625" style="44" customWidth="1"/>
    <col min="7695" max="7695" width="0" style="44" hidden="1" customWidth="1"/>
    <col min="7696" max="7696" width="18.85546875" style="44" customWidth="1"/>
    <col min="7697" max="7709" width="8" style="44" customWidth="1"/>
    <col min="7710" max="7713" width="9.28515625" style="44" customWidth="1"/>
    <col min="7714" max="7741" width="8.85546875" style="44"/>
    <col min="7742" max="7742" width="64" style="44" customWidth="1"/>
    <col min="7743" max="7743" width="97.85546875" style="44" customWidth="1"/>
    <col min="7744" max="7937" width="8.85546875" style="44"/>
    <col min="7938" max="7938" width="1.28515625" style="44" customWidth="1"/>
    <col min="7939" max="7939" width="44.85546875" style="44" customWidth="1"/>
    <col min="7940" max="7940" width="47.28515625" style="44" customWidth="1"/>
    <col min="7941" max="7941" width="8.140625" style="44" customWidth="1"/>
    <col min="7942" max="7942" width="8.28515625" style="44" customWidth="1"/>
    <col min="7943" max="7943" width="5.42578125" style="44" customWidth="1"/>
    <col min="7944" max="7944" width="8.42578125" style="44" customWidth="1"/>
    <col min="7945" max="7945" width="13.7109375" style="44" customWidth="1"/>
    <col min="7946" max="7946" width="15.7109375" style="44" customWidth="1"/>
    <col min="7947" max="7947" width="14.7109375" style="44" customWidth="1"/>
    <col min="7948" max="7948" width="15" style="44" customWidth="1"/>
    <col min="7949" max="7950" width="14.28515625" style="44" customWidth="1"/>
    <col min="7951" max="7951" width="0" style="44" hidden="1" customWidth="1"/>
    <col min="7952" max="7952" width="18.85546875" style="44" customWidth="1"/>
    <col min="7953" max="7965" width="8" style="44" customWidth="1"/>
    <col min="7966" max="7969" width="9.28515625" style="44" customWidth="1"/>
    <col min="7970" max="7997" width="8.85546875" style="44"/>
    <col min="7998" max="7998" width="64" style="44" customWidth="1"/>
    <col min="7999" max="7999" width="97.85546875" style="44" customWidth="1"/>
    <col min="8000" max="8193" width="8.85546875" style="44"/>
    <col min="8194" max="8194" width="1.28515625" style="44" customWidth="1"/>
    <col min="8195" max="8195" width="44.85546875" style="44" customWidth="1"/>
    <col min="8196" max="8196" width="47.28515625" style="44" customWidth="1"/>
    <col min="8197" max="8197" width="8.140625" style="44" customWidth="1"/>
    <col min="8198" max="8198" width="8.28515625" style="44" customWidth="1"/>
    <col min="8199" max="8199" width="5.42578125" style="44" customWidth="1"/>
    <col min="8200" max="8200" width="8.42578125" style="44" customWidth="1"/>
    <col min="8201" max="8201" width="13.7109375" style="44" customWidth="1"/>
    <col min="8202" max="8202" width="15.7109375" style="44" customWidth="1"/>
    <col min="8203" max="8203" width="14.7109375" style="44" customWidth="1"/>
    <col min="8204" max="8204" width="15" style="44" customWidth="1"/>
    <col min="8205" max="8206" width="14.28515625" style="44" customWidth="1"/>
    <col min="8207" max="8207" width="0" style="44" hidden="1" customWidth="1"/>
    <col min="8208" max="8208" width="18.85546875" style="44" customWidth="1"/>
    <col min="8209" max="8221" width="8" style="44" customWidth="1"/>
    <col min="8222" max="8225" width="9.28515625" style="44" customWidth="1"/>
    <col min="8226" max="8253" width="8.85546875" style="44"/>
    <col min="8254" max="8254" width="64" style="44" customWidth="1"/>
    <col min="8255" max="8255" width="97.85546875" style="44" customWidth="1"/>
    <col min="8256" max="8449" width="8.85546875" style="44"/>
    <col min="8450" max="8450" width="1.28515625" style="44" customWidth="1"/>
    <col min="8451" max="8451" width="44.85546875" style="44" customWidth="1"/>
    <col min="8452" max="8452" width="47.28515625" style="44" customWidth="1"/>
    <col min="8453" max="8453" width="8.140625" style="44" customWidth="1"/>
    <col min="8454" max="8454" width="8.28515625" style="44" customWidth="1"/>
    <col min="8455" max="8455" width="5.42578125" style="44" customWidth="1"/>
    <col min="8456" max="8456" width="8.42578125" style="44" customWidth="1"/>
    <col min="8457" max="8457" width="13.7109375" style="44" customWidth="1"/>
    <col min="8458" max="8458" width="15.7109375" style="44" customWidth="1"/>
    <col min="8459" max="8459" width="14.7109375" style="44" customWidth="1"/>
    <col min="8460" max="8460" width="15" style="44" customWidth="1"/>
    <col min="8461" max="8462" width="14.28515625" style="44" customWidth="1"/>
    <col min="8463" max="8463" width="0" style="44" hidden="1" customWidth="1"/>
    <col min="8464" max="8464" width="18.85546875" style="44" customWidth="1"/>
    <col min="8465" max="8477" width="8" style="44" customWidth="1"/>
    <col min="8478" max="8481" width="9.28515625" style="44" customWidth="1"/>
    <col min="8482" max="8509" width="8.85546875" style="44"/>
    <col min="8510" max="8510" width="64" style="44" customWidth="1"/>
    <col min="8511" max="8511" width="97.85546875" style="44" customWidth="1"/>
    <col min="8512" max="8705" width="8.85546875" style="44"/>
    <col min="8706" max="8706" width="1.28515625" style="44" customWidth="1"/>
    <col min="8707" max="8707" width="44.85546875" style="44" customWidth="1"/>
    <col min="8708" max="8708" width="47.28515625" style="44" customWidth="1"/>
    <col min="8709" max="8709" width="8.140625" style="44" customWidth="1"/>
    <col min="8710" max="8710" width="8.28515625" style="44" customWidth="1"/>
    <col min="8711" max="8711" width="5.42578125" style="44" customWidth="1"/>
    <col min="8712" max="8712" width="8.42578125" style="44" customWidth="1"/>
    <col min="8713" max="8713" width="13.7109375" style="44" customWidth="1"/>
    <col min="8714" max="8714" width="15.7109375" style="44" customWidth="1"/>
    <col min="8715" max="8715" width="14.7109375" style="44" customWidth="1"/>
    <col min="8716" max="8716" width="15" style="44" customWidth="1"/>
    <col min="8717" max="8718" width="14.28515625" style="44" customWidth="1"/>
    <col min="8719" max="8719" width="0" style="44" hidden="1" customWidth="1"/>
    <col min="8720" max="8720" width="18.85546875" style="44" customWidth="1"/>
    <col min="8721" max="8733" width="8" style="44" customWidth="1"/>
    <col min="8734" max="8737" width="9.28515625" style="44" customWidth="1"/>
    <col min="8738" max="8765" width="8.85546875" style="44"/>
    <col min="8766" max="8766" width="64" style="44" customWidth="1"/>
    <col min="8767" max="8767" width="97.85546875" style="44" customWidth="1"/>
    <col min="8768" max="8961" width="8.85546875" style="44"/>
    <col min="8962" max="8962" width="1.28515625" style="44" customWidth="1"/>
    <col min="8963" max="8963" width="44.85546875" style="44" customWidth="1"/>
    <col min="8964" max="8964" width="47.28515625" style="44" customWidth="1"/>
    <col min="8965" max="8965" width="8.140625" style="44" customWidth="1"/>
    <col min="8966" max="8966" width="8.28515625" style="44" customWidth="1"/>
    <col min="8967" max="8967" width="5.42578125" style="44" customWidth="1"/>
    <col min="8968" max="8968" width="8.42578125" style="44" customWidth="1"/>
    <col min="8969" max="8969" width="13.7109375" style="44" customWidth="1"/>
    <col min="8970" max="8970" width="15.7109375" style="44" customWidth="1"/>
    <col min="8971" max="8971" width="14.7109375" style="44" customWidth="1"/>
    <col min="8972" max="8972" width="15" style="44" customWidth="1"/>
    <col min="8973" max="8974" width="14.28515625" style="44" customWidth="1"/>
    <col min="8975" max="8975" width="0" style="44" hidden="1" customWidth="1"/>
    <col min="8976" max="8976" width="18.85546875" style="44" customWidth="1"/>
    <col min="8977" max="8989" width="8" style="44" customWidth="1"/>
    <col min="8990" max="8993" width="9.28515625" style="44" customWidth="1"/>
    <col min="8994" max="9021" width="8.85546875" style="44"/>
    <col min="9022" max="9022" width="64" style="44" customWidth="1"/>
    <col min="9023" max="9023" width="97.85546875" style="44" customWidth="1"/>
    <col min="9024" max="9217" width="8.85546875" style="44"/>
    <col min="9218" max="9218" width="1.28515625" style="44" customWidth="1"/>
    <col min="9219" max="9219" width="44.85546875" style="44" customWidth="1"/>
    <col min="9220" max="9220" width="47.28515625" style="44" customWidth="1"/>
    <col min="9221" max="9221" width="8.140625" style="44" customWidth="1"/>
    <col min="9222" max="9222" width="8.28515625" style="44" customWidth="1"/>
    <col min="9223" max="9223" width="5.42578125" style="44" customWidth="1"/>
    <col min="9224" max="9224" width="8.42578125" style="44" customWidth="1"/>
    <col min="9225" max="9225" width="13.7109375" style="44" customWidth="1"/>
    <col min="9226" max="9226" width="15.7109375" style="44" customWidth="1"/>
    <col min="9227" max="9227" width="14.7109375" style="44" customWidth="1"/>
    <col min="9228" max="9228" width="15" style="44" customWidth="1"/>
    <col min="9229" max="9230" width="14.28515625" style="44" customWidth="1"/>
    <col min="9231" max="9231" width="0" style="44" hidden="1" customWidth="1"/>
    <col min="9232" max="9232" width="18.85546875" style="44" customWidth="1"/>
    <col min="9233" max="9245" width="8" style="44" customWidth="1"/>
    <col min="9246" max="9249" width="9.28515625" style="44" customWidth="1"/>
    <col min="9250" max="9277" width="8.85546875" style="44"/>
    <col min="9278" max="9278" width="64" style="44" customWidth="1"/>
    <col min="9279" max="9279" width="97.85546875" style="44" customWidth="1"/>
    <col min="9280" max="9473" width="8.85546875" style="44"/>
    <col min="9474" max="9474" width="1.28515625" style="44" customWidth="1"/>
    <col min="9475" max="9475" width="44.85546875" style="44" customWidth="1"/>
    <col min="9476" max="9476" width="47.28515625" style="44" customWidth="1"/>
    <col min="9477" max="9477" width="8.140625" style="44" customWidth="1"/>
    <col min="9478" max="9478" width="8.28515625" style="44" customWidth="1"/>
    <col min="9479" max="9479" width="5.42578125" style="44" customWidth="1"/>
    <col min="9480" max="9480" width="8.42578125" style="44" customWidth="1"/>
    <col min="9481" max="9481" width="13.7109375" style="44" customWidth="1"/>
    <col min="9482" max="9482" width="15.7109375" style="44" customWidth="1"/>
    <col min="9483" max="9483" width="14.7109375" style="44" customWidth="1"/>
    <col min="9484" max="9484" width="15" style="44" customWidth="1"/>
    <col min="9485" max="9486" width="14.28515625" style="44" customWidth="1"/>
    <col min="9487" max="9487" width="0" style="44" hidden="1" customWidth="1"/>
    <col min="9488" max="9488" width="18.85546875" style="44" customWidth="1"/>
    <col min="9489" max="9501" width="8" style="44" customWidth="1"/>
    <col min="9502" max="9505" width="9.28515625" style="44" customWidth="1"/>
    <col min="9506" max="9533" width="8.85546875" style="44"/>
    <col min="9534" max="9534" width="64" style="44" customWidth="1"/>
    <col min="9535" max="9535" width="97.85546875" style="44" customWidth="1"/>
    <col min="9536" max="9729" width="8.85546875" style="44"/>
    <col min="9730" max="9730" width="1.28515625" style="44" customWidth="1"/>
    <col min="9731" max="9731" width="44.85546875" style="44" customWidth="1"/>
    <col min="9732" max="9732" width="47.28515625" style="44" customWidth="1"/>
    <col min="9733" max="9733" width="8.140625" style="44" customWidth="1"/>
    <col min="9734" max="9734" width="8.28515625" style="44" customWidth="1"/>
    <col min="9735" max="9735" width="5.42578125" style="44" customWidth="1"/>
    <col min="9736" max="9736" width="8.42578125" style="44" customWidth="1"/>
    <col min="9737" max="9737" width="13.7109375" style="44" customWidth="1"/>
    <col min="9738" max="9738" width="15.7109375" style="44" customWidth="1"/>
    <col min="9739" max="9739" width="14.7109375" style="44" customWidth="1"/>
    <col min="9740" max="9740" width="15" style="44" customWidth="1"/>
    <col min="9741" max="9742" width="14.28515625" style="44" customWidth="1"/>
    <col min="9743" max="9743" width="0" style="44" hidden="1" customWidth="1"/>
    <col min="9744" max="9744" width="18.85546875" style="44" customWidth="1"/>
    <col min="9745" max="9757" width="8" style="44" customWidth="1"/>
    <col min="9758" max="9761" width="9.28515625" style="44" customWidth="1"/>
    <col min="9762" max="9789" width="8.85546875" style="44"/>
    <col min="9790" max="9790" width="64" style="44" customWidth="1"/>
    <col min="9791" max="9791" width="97.85546875" style="44" customWidth="1"/>
    <col min="9792" max="9985" width="8.85546875" style="44"/>
    <col min="9986" max="9986" width="1.28515625" style="44" customWidth="1"/>
    <col min="9987" max="9987" width="44.85546875" style="44" customWidth="1"/>
    <col min="9988" max="9988" width="47.28515625" style="44" customWidth="1"/>
    <col min="9989" max="9989" width="8.140625" style="44" customWidth="1"/>
    <col min="9990" max="9990" width="8.28515625" style="44" customWidth="1"/>
    <col min="9991" max="9991" width="5.42578125" style="44" customWidth="1"/>
    <col min="9992" max="9992" width="8.42578125" style="44" customWidth="1"/>
    <col min="9993" max="9993" width="13.7109375" style="44" customWidth="1"/>
    <col min="9994" max="9994" width="15.7109375" style="44" customWidth="1"/>
    <col min="9995" max="9995" width="14.7109375" style="44" customWidth="1"/>
    <col min="9996" max="9996" width="15" style="44" customWidth="1"/>
    <col min="9997" max="9998" width="14.28515625" style="44" customWidth="1"/>
    <col min="9999" max="9999" width="0" style="44" hidden="1" customWidth="1"/>
    <col min="10000" max="10000" width="18.85546875" style="44" customWidth="1"/>
    <col min="10001" max="10013" width="8" style="44" customWidth="1"/>
    <col min="10014" max="10017" width="9.28515625" style="44" customWidth="1"/>
    <col min="10018" max="10045" width="8.85546875" style="44"/>
    <col min="10046" max="10046" width="64" style="44" customWidth="1"/>
    <col min="10047" max="10047" width="97.85546875" style="44" customWidth="1"/>
    <col min="10048" max="10241" width="8.85546875" style="44"/>
    <col min="10242" max="10242" width="1.28515625" style="44" customWidth="1"/>
    <col min="10243" max="10243" width="44.85546875" style="44" customWidth="1"/>
    <col min="10244" max="10244" width="47.28515625" style="44" customWidth="1"/>
    <col min="10245" max="10245" width="8.140625" style="44" customWidth="1"/>
    <col min="10246" max="10246" width="8.28515625" style="44" customWidth="1"/>
    <col min="10247" max="10247" width="5.42578125" style="44" customWidth="1"/>
    <col min="10248" max="10248" width="8.42578125" style="44" customWidth="1"/>
    <col min="10249" max="10249" width="13.7109375" style="44" customWidth="1"/>
    <col min="10250" max="10250" width="15.7109375" style="44" customWidth="1"/>
    <col min="10251" max="10251" width="14.7109375" style="44" customWidth="1"/>
    <col min="10252" max="10252" width="15" style="44" customWidth="1"/>
    <col min="10253" max="10254" width="14.28515625" style="44" customWidth="1"/>
    <col min="10255" max="10255" width="0" style="44" hidden="1" customWidth="1"/>
    <col min="10256" max="10256" width="18.85546875" style="44" customWidth="1"/>
    <col min="10257" max="10269" width="8" style="44" customWidth="1"/>
    <col min="10270" max="10273" width="9.28515625" style="44" customWidth="1"/>
    <col min="10274" max="10301" width="8.85546875" style="44"/>
    <col min="10302" max="10302" width="64" style="44" customWidth="1"/>
    <col min="10303" max="10303" width="97.85546875" style="44" customWidth="1"/>
    <col min="10304" max="10497" width="8.85546875" style="44"/>
    <col min="10498" max="10498" width="1.28515625" style="44" customWidth="1"/>
    <col min="10499" max="10499" width="44.85546875" style="44" customWidth="1"/>
    <col min="10500" max="10500" width="47.28515625" style="44" customWidth="1"/>
    <col min="10501" max="10501" width="8.140625" style="44" customWidth="1"/>
    <col min="10502" max="10502" width="8.28515625" style="44" customWidth="1"/>
    <col min="10503" max="10503" width="5.42578125" style="44" customWidth="1"/>
    <col min="10504" max="10504" width="8.42578125" style="44" customWidth="1"/>
    <col min="10505" max="10505" width="13.7109375" style="44" customWidth="1"/>
    <col min="10506" max="10506" width="15.7109375" style="44" customWidth="1"/>
    <col min="10507" max="10507" width="14.7109375" style="44" customWidth="1"/>
    <col min="10508" max="10508" width="15" style="44" customWidth="1"/>
    <col min="10509" max="10510" width="14.28515625" style="44" customWidth="1"/>
    <col min="10511" max="10511" width="0" style="44" hidden="1" customWidth="1"/>
    <col min="10512" max="10512" width="18.85546875" style="44" customWidth="1"/>
    <col min="10513" max="10525" width="8" style="44" customWidth="1"/>
    <col min="10526" max="10529" width="9.28515625" style="44" customWidth="1"/>
    <col min="10530" max="10557" width="8.85546875" style="44"/>
    <col min="10558" max="10558" width="64" style="44" customWidth="1"/>
    <col min="10559" max="10559" width="97.85546875" style="44" customWidth="1"/>
    <col min="10560" max="10753" width="8.85546875" style="44"/>
    <col min="10754" max="10754" width="1.28515625" style="44" customWidth="1"/>
    <col min="10755" max="10755" width="44.85546875" style="44" customWidth="1"/>
    <col min="10756" max="10756" width="47.28515625" style="44" customWidth="1"/>
    <col min="10757" max="10757" width="8.140625" style="44" customWidth="1"/>
    <col min="10758" max="10758" width="8.28515625" style="44" customWidth="1"/>
    <col min="10759" max="10759" width="5.42578125" style="44" customWidth="1"/>
    <col min="10760" max="10760" width="8.42578125" style="44" customWidth="1"/>
    <col min="10761" max="10761" width="13.7109375" style="44" customWidth="1"/>
    <col min="10762" max="10762" width="15.7109375" style="44" customWidth="1"/>
    <col min="10763" max="10763" width="14.7109375" style="44" customWidth="1"/>
    <col min="10764" max="10764" width="15" style="44" customWidth="1"/>
    <col min="10765" max="10766" width="14.28515625" style="44" customWidth="1"/>
    <col min="10767" max="10767" width="0" style="44" hidden="1" customWidth="1"/>
    <col min="10768" max="10768" width="18.85546875" style="44" customWidth="1"/>
    <col min="10769" max="10781" width="8" style="44" customWidth="1"/>
    <col min="10782" max="10785" width="9.28515625" style="44" customWidth="1"/>
    <col min="10786" max="10813" width="8.85546875" style="44"/>
    <col min="10814" max="10814" width="64" style="44" customWidth="1"/>
    <col min="10815" max="10815" width="97.85546875" style="44" customWidth="1"/>
    <col min="10816" max="11009" width="8.85546875" style="44"/>
    <col min="11010" max="11010" width="1.28515625" style="44" customWidth="1"/>
    <col min="11011" max="11011" width="44.85546875" style="44" customWidth="1"/>
    <col min="11012" max="11012" width="47.28515625" style="44" customWidth="1"/>
    <col min="11013" max="11013" width="8.140625" style="44" customWidth="1"/>
    <col min="11014" max="11014" width="8.28515625" style="44" customWidth="1"/>
    <col min="11015" max="11015" width="5.42578125" style="44" customWidth="1"/>
    <col min="11016" max="11016" width="8.42578125" style="44" customWidth="1"/>
    <col min="11017" max="11017" width="13.7109375" style="44" customWidth="1"/>
    <col min="11018" max="11018" width="15.7109375" style="44" customWidth="1"/>
    <col min="11019" max="11019" width="14.7109375" style="44" customWidth="1"/>
    <col min="11020" max="11020" width="15" style="44" customWidth="1"/>
    <col min="11021" max="11022" width="14.28515625" style="44" customWidth="1"/>
    <col min="11023" max="11023" width="0" style="44" hidden="1" customWidth="1"/>
    <col min="11024" max="11024" width="18.85546875" style="44" customWidth="1"/>
    <col min="11025" max="11037" width="8" style="44" customWidth="1"/>
    <col min="11038" max="11041" width="9.28515625" style="44" customWidth="1"/>
    <col min="11042" max="11069" width="8.85546875" style="44"/>
    <col min="11070" max="11070" width="64" style="44" customWidth="1"/>
    <col min="11071" max="11071" width="97.85546875" style="44" customWidth="1"/>
    <col min="11072" max="11265" width="8.85546875" style="44"/>
    <col min="11266" max="11266" width="1.28515625" style="44" customWidth="1"/>
    <col min="11267" max="11267" width="44.85546875" style="44" customWidth="1"/>
    <col min="11268" max="11268" width="47.28515625" style="44" customWidth="1"/>
    <col min="11269" max="11269" width="8.140625" style="44" customWidth="1"/>
    <col min="11270" max="11270" width="8.28515625" style="44" customWidth="1"/>
    <col min="11271" max="11271" width="5.42578125" style="44" customWidth="1"/>
    <col min="11272" max="11272" width="8.42578125" style="44" customWidth="1"/>
    <col min="11273" max="11273" width="13.7109375" style="44" customWidth="1"/>
    <col min="11274" max="11274" width="15.7109375" style="44" customWidth="1"/>
    <col min="11275" max="11275" width="14.7109375" style="44" customWidth="1"/>
    <col min="11276" max="11276" width="15" style="44" customWidth="1"/>
    <col min="11277" max="11278" width="14.28515625" style="44" customWidth="1"/>
    <col min="11279" max="11279" width="0" style="44" hidden="1" customWidth="1"/>
    <col min="11280" max="11280" width="18.85546875" style="44" customWidth="1"/>
    <col min="11281" max="11293" width="8" style="44" customWidth="1"/>
    <col min="11294" max="11297" width="9.28515625" style="44" customWidth="1"/>
    <col min="11298" max="11325" width="8.85546875" style="44"/>
    <col min="11326" max="11326" width="64" style="44" customWidth="1"/>
    <col min="11327" max="11327" width="97.85546875" style="44" customWidth="1"/>
    <col min="11328" max="11521" width="8.85546875" style="44"/>
    <col min="11522" max="11522" width="1.28515625" style="44" customWidth="1"/>
    <col min="11523" max="11523" width="44.85546875" style="44" customWidth="1"/>
    <col min="11524" max="11524" width="47.28515625" style="44" customWidth="1"/>
    <col min="11525" max="11525" width="8.140625" style="44" customWidth="1"/>
    <col min="11526" max="11526" width="8.28515625" style="44" customWidth="1"/>
    <col min="11527" max="11527" width="5.42578125" style="44" customWidth="1"/>
    <col min="11528" max="11528" width="8.42578125" style="44" customWidth="1"/>
    <col min="11529" max="11529" width="13.7109375" style="44" customWidth="1"/>
    <col min="11530" max="11530" width="15.7109375" style="44" customWidth="1"/>
    <col min="11531" max="11531" width="14.7109375" style="44" customWidth="1"/>
    <col min="11532" max="11532" width="15" style="44" customWidth="1"/>
    <col min="11533" max="11534" width="14.28515625" style="44" customWidth="1"/>
    <col min="11535" max="11535" width="0" style="44" hidden="1" customWidth="1"/>
    <col min="11536" max="11536" width="18.85546875" style="44" customWidth="1"/>
    <col min="11537" max="11549" width="8" style="44" customWidth="1"/>
    <col min="11550" max="11553" width="9.28515625" style="44" customWidth="1"/>
    <col min="11554" max="11581" width="8.85546875" style="44"/>
    <col min="11582" max="11582" width="64" style="44" customWidth="1"/>
    <col min="11583" max="11583" width="97.85546875" style="44" customWidth="1"/>
    <col min="11584" max="11777" width="8.85546875" style="44"/>
    <col min="11778" max="11778" width="1.28515625" style="44" customWidth="1"/>
    <col min="11779" max="11779" width="44.85546875" style="44" customWidth="1"/>
    <col min="11780" max="11780" width="47.28515625" style="44" customWidth="1"/>
    <col min="11781" max="11781" width="8.140625" style="44" customWidth="1"/>
    <col min="11782" max="11782" width="8.28515625" style="44" customWidth="1"/>
    <col min="11783" max="11783" width="5.42578125" style="44" customWidth="1"/>
    <col min="11784" max="11784" width="8.42578125" style="44" customWidth="1"/>
    <col min="11785" max="11785" width="13.7109375" style="44" customWidth="1"/>
    <col min="11786" max="11786" width="15.7109375" style="44" customWidth="1"/>
    <col min="11787" max="11787" width="14.7109375" style="44" customWidth="1"/>
    <col min="11788" max="11788" width="15" style="44" customWidth="1"/>
    <col min="11789" max="11790" width="14.28515625" style="44" customWidth="1"/>
    <col min="11791" max="11791" width="0" style="44" hidden="1" customWidth="1"/>
    <col min="11792" max="11792" width="18.85546875" style="44" customWidth="1"/>
    <col min="11793" max="11805" width="8" style="44" customWidth="1"/>
    <col min="11806" max="11809" width="9.28515625" style="44" customWidth="1"/>
    <col min="11810" max="11837" width="8.85546875" style="44"/>
    <col min="11838" max="11838" width="64" style="44" customWidth="1"/>
    <col min="11839" max="11839" width="97.85546875" style="44" customWidth="1"/>
    <col min="11840" max="12033" width="8.85546875" style="44"/>
    <col min="12034" max="12034" width="1.28515625" style="44" customWidth="1"/>
    <col min="12035" max="12035" width="44.85546875" style="44" customWidth="1"/>
    <col min="12036" max="12036" width="47.28515625" style="44" customWidth="1"/>
    <col min="12037" max="12037" width="8.140625" style="44" customWidth="1"/>
    <col min="12038" max="12038" width="8.28515625" style="44" customWidth="1"/>
    <col min="12039" max="12039" width="5.42578125" style="44" customWidth="1"/>
    <col min="12040" max="12040" width="8.42578125" style="44" customWidth="1"/>
    <col min="12041" max="12041" width="13.7109375" style="44" customWidth="1"/>
    <col min="12042" max="12042" width="15.7109375" style="44" customWidth="1"/>
    <col min="12043" max="12043" width="14.7109375" style="44" customWidth="1"/>
    <col min="12044" max="12044" width="15" style="44" customWidth="1"/>
    <col min="12045" max="12046" width="14.28515625" style="44" customWidth="1"/>
    <col min="12047" max="12047" width="0" style="44" hidden="1" customWidth="1"/>
    <col min="12048" max="12048" width="18.85546875" style="44" customWidth="1"/>
    <col min="12049" max="12061" width="8" style="44" customWidth="1"/>
    <col min="12062" max="12065" width="9.28515625" style="44" customWidth="1"/>
    <col min="12066" max="12093" width="8.85546875" style="44"/>
    <col min="12094" max="12094" width="64" style="44" customWidth="1"/>
    <col min="12095" max="12095" width="97.85546875" style="44" customWidth="1"/>
    <col min="12096" max="12289" width="8.85546875" style="44"/>
    <col min="12290" max="12290" width="1.28515625" style="44" customWidth="1"/>
    <col min="12291" max="12291" width="44.85546875" style="44" customWidth="1"/>
    <col min="12292" max="12292" width="47.28515625" style="44" customWidth="1"/>
    <col min="12293" max="12293" width="8.140625" style="44" customWidth="1"/>
    <col min="12294" max="12294" width="8.28515625" style="44" customWidth="1"/>
    <col min="12295" max="12295" width="5.42578125" style="44" customWidth="1"/>
    <col min="12296" max="12296" width="8.42578125" style="44" customWidth="1"/>
    <col min="12297" max="12297" width="13.7109375" style="44" customWidth="1"/>
    <col min="12298" max="12298" width="15.7109375" style="44" customWidth="1"/>
    <col min="12299" max="12299" width="14.7109375" style="44" customWidth="1"/>
    <col min="12300" max="12300" width="15" style="44" customWidth="1"/>
    <col min="12301" max="12302" width="14.28515625" style="44" customWidth="1"/>
    <col min="12303" max="12303" width="0" style="44" hidden="1" customWidth="1"/>
    <col min="12304" max="12304" width="18.85546875" style="44" customWidth="1"/>
    <col min="12305" max="12317" width="8" style="44" customWidth="1"/>
    <col min="12318" max="12321" width="9.28515625" style="44" customWidth="1"/>
    <col min="12322" max="12349" width="8.85546875" style="44"/>
    <col min="12350" max="12350" width="64" style="44" customWidth="1"/>
    <col min="12351" max="12351" width="97.85546875" style="44" customWidth="1"/>
    <col min="12352" max="12545" width="8.85546875" style="44"/>
    <col min="12546" max="12546" width="1.28515625" style="44" customWidth="1"/>
    <col min="12547" max="12547" width="44.85546875" style="44" customWidth="1"/>
    <col min="12548" max="12548" width="47.28515625" style="44" customWidth="1"/>
    <col min="12549" max="12549" width="8.140625" style="44" customWidth="1"/>
    <col min="12550" max="12550" width="8.28515625" style="44" customWidth="1"/>
    <col min="12551" max="12551" width="5.42578125" style="44" customWidth="1"/>
    <col min="12552" max="12552" width="8.42578125" style="44" customWidth="1"/>
    <col min="12553" max="12553" width="13.7109375" style="44" customWidth="1"/>
    <col min="12554" max="12554" width="15.7109375" style="44" customWidth="1"/>
    <col min="12555" max="12555" width="14.7109375" style="44" customWidth="1"/>
    <col min="12556" max="12556" width="15" style="44" customWidth="1"/>
    <col min="12557" max="12558" width="14.28515625" style="44" customWidth="1"/>
    <col min="12559" max="12559" width="0" style="44" hidden="1" customWidth="1"/>
    <col min="12560" max="12560" width="18.85546875" style="44" customWidth="1"/>
    <col min="12561" max="12573" width="8" style="44" customWidth="1"/>
    <col min="12574" max="12577" width="9.28515625" style="44" customWidth="1"/>
    <col min="12578" max="12605" width="8.85546875" style="44"/>
    <col min="12606" max="12606" width="64" style="44" customWidth="1"/>
    <col min="12607" max="12607" width="97.85546875" style="44" customWidth="1"/>
    <col min="12608" max="12801" width="8.85546875" style="44"/>
    <col min="12802" max="12802" width="1.28515625" style="44" customWidth="1"/>
    <col min="12803" max="12803" width="44.85546875" style="44" customWidth="1"/>
    <col min="12804" max="12804" width="47.28515625" style="44" customWidth="1"/>
    <col min="12805" max="12805" width="8.140625" style="44" customWidth="1"/>
    <col min="12806" max="12806" width="8.28515625" style="44" customWidth="1"/>
    <col min="12807" max="12807" width="5.42578125" style="44" customWidth="1"/>
    <col min="12808" max="12808" width="8.42578125" style="44" customWidth="1"/>
    <col min="12809" max="12809" width="13.7109375" style="44" customWidth="1"/>
    <col min="12810" max="12810" width="15.7109375" style="44" customWidth="1"/>
    <col min="12811" max="12811" width="14.7109375" style="44" customWidth="1"/>
    <col min="12812" max="12812" width="15" style="44" customWidth="1"/>
    <col min="12813" max="12814" width="14.28515625" style="44" customWidth="1"/>
    <col min="12815" max="12815" width="0" style="44" hidden="1" customWidth="1"/>
    <col min="12816" max="12816" width="18.85546875" style="44" customWidth="1"/>
    <col min="12817" max="12829" width="8" style="44" customWidth="1"/>
    <col min="12830" max="12833" width="9.28515625" style="44" customWidth="1"/>
    <col min="12834" max="12861" width="8.85546875" style="44"/>
    <col min="12862" max="12862" width="64" style="44" customWidth="1"/>
    <col min="12863" max="12863" width="97.85546875" style="44" customWidth="1"/>
    <col min="12864" max="13057" width="8.85546875" style="44"/>
    <col min="13058" max="13058" width="1.28515625" style="44" customWidth="1"/>
    <col min="13059" max="13059" width="44.85546875" style="44" customWidth="1"/>
    <col min="13060" max="13060" width="47.28515625" style="44" customWidth="1"/>
    <col min="13061" max="13061" width="8.140625" style="44" customWidth="1"/>
    <col min="13062" max="13062" width="8.28515625" style="44" customWidth="1"/>
    <col min="13063" max="13063" width="5.42578125" style="44" customWidth="1"/>
    <col min="13064" max="13064" width="8.42578125" style="44" customWidth="1"/>
    <col min="13065" max="13065" width="13.7109375" style="44" customWidth="1"/>
    <col min="13066" max="13066" width="15.7109375" style="44" customWidth="1"/>
    <col min="13067" max="13067" width="14.7109375" style="44" customWidth="1"/>
    <col min="13068" max="13068" width="15" style="44" customWidth="1"/>
    <col min="13069" max="13070" width="14.28515625" style="44" customWidth="1"/>
    <col min="13071" max="13071" width="0" style="44" hidden="1" customWidth="1"/>
    <col min="13072" max="13072" width="18.85546875" style="44" customWidth="1"/>
    <col min="13073" max="13085" width="8" style="44" customWidth="1"/>
    <col min="13086" max="13089" width="9.28515625" style="44" customWidth="1"/>
    <col min="13090" max="13117" width="8.85546875" style="44"/>
    <col min="13118" max="13118" width="64" style="44" customWidth="1"/>
    <col min="13119" max="13119" width="97.85546875" style="44" customWidth="1"/>
    <col min="13120" max="13313" width="8.85546875" style="44"/>
    <col min="13314" max="13314" width="1.28515625" style="44" customWidth="1"/>
    <col min="13315" max="13315" width="44.85546875" style="44" customWidth="1"/>
    <col min="13316" max="13316" width="47.28515625" style="44" customWidth="1"/>
    <col min="13317" max="13317" width="8.140625" style="44" customWidth="1"/>
    <col min="13318" max="13318" width="8.28515625" style="44" customWidth="1"/>
    <col min="13319" max="13319" width="5.42578125" style="44" customWidth="1"/>
    <col min="13320" max="13320" width="8.42578125" style="44" customWidth="1"/>
    <col min="13321" max="13321" width="13.7109375" style="44" customWidth="1"/>
    <col min="13322" max="13322" width="15.7109375" style="44" customWidth="1"/>
    <col min="13323" max="13323" width="14.7109375" style="44" customWidth="1"/>
    <col min="13324" max="13324" width="15" style="44" customWidth="1"/>
    <col min="13325" max="13326" width="14.28515625" style="44" customWidth="1"/>
    <col min="13327" max="13327" width="0" style="44" hidden="1" customWidth="1"/>
    <col min="13328" max="13328" width="18.85546875" style="44" customWidth="1"/>
    <col min="13329" max="13341" width="8" style="44" customWidth="1"/>
    <col min="13342" max="13345" width="9.28515625" style="44" customWidth="1"/>
    <col min="13346" max="13373" width="8.85546875" style="44"/>
    <col min="13374" max="13374" width="64" style="44" customWidth="1"/>
    <col min="13375" max="13375" width="97.85546875" style="44" customWidth="1"/>
    <col min="13376" max="13569" width="8.85546875" style="44"/>
    <col min="13570" max="13570" width="1.28515625" style="44" customWidth="1"/>
    <col min="13571" max="13571" width="44.85546875" style="44" customWidth="1"/>
    <col min="13572" max="13572" width="47.28515625" style="44" customWidth="1"/>
    <col min="13573" max="13573" width="8.140625" style="44" customWidth="1"/>
    <col min="13574" max="13574" width="8.28515625" style="44" customWidth="1"/>
    <col min="13575" max="13575" width="5.42578125" style="44" customWidth="1"/>
    <col min="13576" max="13576" width="8.42578125" style="44" customWidth="1"/>
    <col min="13577" max="13577" width="13.7109375" style="44" customWidth="1"/>
    <col min="13578" max="13578" width="15.7109375" style="44" customWidth="1"/>
    <col min="13579" max="13579" width="14.7109375" style="44" customWidth="1"/>
    <col min="13580" max="13580" width="15" style="44" customWidth="1"/>
    <col min="13581" max="13582" width="14.28515625" style="44" customWidth="1"/>
    <col min="13583" max="13583" width="0" style="44" hidden="1" customWidth="1"/>
    <col min="13584" max="13584" width="18.85546875" style="44" customWidth="1"/>
    <col min="13585" max="13597" width="8" style="44" customWidth="1"/>
    <col min="13598" max="13601" width="9.28515625" style="44" customWidth="1"/>
    <col min="13602" max="13629" width="8.85546875" style="44"/>
    <col min="13630" max="13630" width="64" style="44" customWidth="1"/>
    <col min="13631" max="13631" width="97.85546875" style="44" customWidth="1"/>
    <col min="13632" max="13825" width="8.85546875" style="44"/>
    <col min="13826" max="13826" width="1.28515625" style="44" customWidth="1"/>
    <col min="13827" max="13827" width="44.85546875" style="44" customWidth="1"/>
    <col min="13828" max="13828" width="47.28515625" style="44" customWidth="1"/>
    <col min="13829" max="13829" width="8.140625" style="44" customWidth="1"/>
    <col min="13830" max="13830" width="8.28515625" style="44" customWidth="1"/>
    <col min="13831" max="13831" width="5.42578125" style="44" customWidth="1"/>
    <col min="13832" max="13832" width="8.42578125" style="44" customWidth="1"/>
    <col min="13833" max="13833" width="13.7109375" style="44" customWidth="1"/>
    <col min="13834" max="13834" width="15.7109375" style="44" customWidth="1"/>
    <col min="13835" max="13835" width="14.7109375" style="44" customWidth="1"/>
    <col min="13836" max="13836" width="15" style="44" customWidth="1"/>
    <col min="13837" max="13838" width="14.28515625" style="44" customWidth="1"/>
    <col min="13839" max="13839" width="0" style="44" hidden="1" customWidth="1"/>
    <col min="13840" max="13840" width="18.85546875" style="44" customWidth="1"/>
    <col min="13841" max="13853" width="8" style="44" customWidth="1"/>
    <col min="13854" max="13857" width="9.28515625" style="44" customWidth="1"/>
    <col min="13858" max="13885" width="8.85546875" style="44"/>
    <col min="13886" max="13886" width="64" style="44" customWidth="1"/>
    <col min="13887" max="13887" width="97.85546875" style="44" customWidth="1"/>
    <col min="13888" max="14081" width="8.85546875" style="44"/>
    <col min="14082" max="14082" width="1.28515625" style="44" customWidth="1"/>
    <col min="14083" max="14083" width="44.85546875" style="44" customWidth="1"/>
    <col min="14084" max="14084" width="47.28515625" style="44" customWidth="1"/>
    <col min="14085" max="14085" width="8.140625" style="44" customWidth="1"/>
    <col min="14086" max="14086" width="8.28515625" style="44" customWidth="1"/>
    <col min="14087" max="14087" width="5.42578125" style="44" customWidth="1"/>
    <col min="14088" max="14088" width="8.42578125" style="44" customWidth="1"/>
    <col min="14089" max="14089" width="13.7109375" style="44" customWidth="1"/>
    <col min="14090" max="14090" width="15.7109375" style="44" customWidth="1"/>
    <col min="14091" max="14091" width="14.7109375" style="44" customWidth="1"/>
    <col min="14092" max="14092" width="15" style="44" customWidth="1"/>
    <col min="14093" max="14094" width="14.28515625" style="44" customWidth="1"/>
    <col min="14095" max="14095" width="0" style="44" hidden="1" customWidth="1"/>
    <col min="14096" max="14096" width="18.85546875" style="44" customWidth="1"/>
    <col min="14097" max="14109" width="8" style="44" customWidth="1"/>
    <col min="14110" max="14113" width="9.28515625" style="44" customWidth="1"/>
    <col min="14114" max="14141" width="8.85546875" style="44"/>
    <col min="14142" max="14142" width="64" style="44" customWidth="1"/>
    <col min="14143" max="14143" width="97.85546875" style="44" customWidth="1"/>
    <col min="14144" max="14337" width="8.85546875" style="44"/>
    <col min="14338" max="14338" width="1.28515625" style="44" customWidth="1"/>
    <col min="14339" max="14339" width="44.85546875" style="44" customWidth="1"/>
    <col min="14340" max="14340" width="47.28515625" style="44" customWidth="1"/>
    <col min="14341" max="14341" width="8.140625" style="44" customWidth="1"/>
    <col min="14342" max="14342" width="8.28515625" style="44" customWidth="1"/>
    <col min="14343" max="14343" width="5.42578125" style="44" customWidth="1"/>
    <col min="14344" max="14344" width="8.42578125" style="44" customWidth="1"/>
    <col min="14345" max="14345" width="13.7109375" style="44" customWidth="1"/>
    <col min="14346" max="14346" width="15.7109375" style="44" customWidth="1"/>
    <col min="14347" max="14347" width="14.7109375" style="44" customWidth="1"/>
    <col min="14348" max="14348" width="15" style="44" customWidth="1"/>
    <col min="14349" max="14350" width="14.28515625" style="44" customWidth="1"/>
    <col min="14351" max="14351" width="0" style="44" hidden="1" customWidth="1"/>
    <col min="14352" max="14352" width="18.85546875" style="44" customWidth="1"/>
    <col min="14353" max="14365" width="8" style="44" customWidth="1"/>
    <col min="14366" max="14369" width="9.28515625" style="44" customWidth="1"/>
    <col min="14370" max="14397" width="8.85546875" style="44"/>
    <col min="14398" max="14398" width="64" style="44" customWidth="1"/>
    <col min="14399" max="14399" width="97.85546875" style="44" customWidth="1"/>
    <col min="14400" max="14593" width="8.85546875" style="44"/>
    <col min="14594" max="14594" width="1.28515625" style="44" customWidth="1"/>
    <col min="14595" max="14595" width="44.85546875" style="44" customWidth="1"/>
    <col min="14596" max="14596" width="47.28515625" style="44" customWidth="1"/>
    <col min="14597" max="14597" width="8.140625" style="44" customWidth="1"/>
    <col min="14598" max="14598" width="8.28515625" style="44" customWidth="1"/>
    <col min="14599" max="14599" width="5.42578125" style="44" customWidth="1"/>
    <col min="14600" max="14600" width="8.42578125" style="44" customWidth="1"/>
    <col min="14601" max="14601" width="13.7109375" style="44" customWidth="1"/>
    <col min="14602" max="14602" width="15.7109375" style="44" customWidth="1"/>
    <col min="14603" max="14603" width="14.7109375" style="44" customWidth="1"/>
    <col min="14604" max="14604" width="15" style="44" customWidth="1"/>
    <col min="14605" max="14606" width="14.28515625" style="44" customWidth="1"/>
    <col min="14607" max="14607" width="0" style="44" hidden="1" customWidth="1"/>
    <col min="14608" max="14608" width="18.85546875" style="44" customWidth="1"/>
    <col min="14609" max="14621" width="8" style="44" customWidth="1"/>
    <col min="14622" max="14625" width="9.28515625" style="44" customWidth="1"/>
    <col min="14626" max="14653" width="8.85546875" style="44"/>
    <col min="14654" max="14654" width="64" style="44" customWidth="1"/>
    <col min="14655" max="14655" width="97.85546875" style="44" customWidth="1"/>
    <col min="14656" max="14849" width="8.85546875" style="44"/>
    <col min="14850" max="14850" width="1.28515625" style="44" customWidth="1"/>
    <col min="14851" max="14851" width="44.85546875" style="44" customWidth="1"/>
    <col min="14852" max="14852" width="47.28515625" style="44" customWidth="1"/>
    <col min="14853" max="14853" width="8.140625" style="44" customWidth="1"/>
    <col min="14854" max="14854" width="8.28515625" style="44" customWidth="1"/>
    <col min="14855" max="14855" width="5.42578125" style="44" customWidth="1"/>
    <col min="14856" max="14856" width="8.42578125" style="44" customWidth="1"/>
    <col min="14857" max="14857" width="13.7109375" style="44" customWidth="1"/>
    <col min="14858" max="14858" width="15.7109375" style="44" customWidth="1"/>
    <col min="14859" max="14859" width="14.7109375" style="44" customWidth="1"/>
    <col min="14860" max="14860" width="15" style="44" customWidth="1"/>
    <col min="14861" max="14862" width="14.28515625" style="44" customWidth="1"/>
    <col min="14863" max="14863" width="0" style="44" hidden="1" customWidth="1"/>
    <col min="14864" max="14864" width="18.85546875" style="44" customWidth="1"/>
    <col min="14865" max="14877" width="8" style="44" customWidth="1"/>
    <col min="14878" max="14881" width="9.28515625" style="44" customWidth="1"/>
    <col min="14882" max="14909" width="8.85546875" style="44"/>
    <col min="14910" max="14910" width="64" style="44" customWidth="1"/>
    <col min="14911" max="14911" width="97.85546875" style="44" customWidth="1"/>
    <col min="14912" max="15105" width="8.85546875" style="44"/>
    <col min="15106" max="15106" width="1.28515625" style="44" customWidth="1"/>
    <col min="15107" max="15107" width="44.85546875" style="44" customWidth="1"/>
    <col min="15108" max="15108" width="47.28515625" style="44" customWidth="1"/>
    <col min="15109" max="15109" width="8.140625" style="44" customWidth="1"/>
    <col min="15110" max="15110" width="8.28515625" style="44" customWidth="1"/>
    <col min="15111" max="15111" width="5.42578125" style="44" customWidth="1"/>
    <col min="15112" max="15112" width="8.42578125" style="44" customWidth="1"/>
    <col min="15113" max="15113" width="13.7109375" style="44" customWidth="1"/>
    <col min="15114" max="15114" width="15.7109375" style="44" customWidth="1"/>
    <col min="15115" max="15115" width="14.7109375" style="44" customWidth="1"/>
    <col min="15116" max="15116" width="15" style="44" customWidth="1"/>
    <col min="15117" max="15118" width="14.28515625" style="44" customWidth="1"/>
    <col min="15119" max="15119" width="0" style="44" hidden="1" customWidth="1"/>
    <col min="15120" max="15120" width="18.85546875" style="44" customWidth="1"/>
    <col min="15121" max="15133" width="8" style="44" customWidth="1"/>
    <col min="15134" max="15137" width="9.28515625" style="44" customWidth="1"/>
    <col min="15138" max="15165" width="8.85546875" style="44"/>
    <col min="15166" max="15166" width="64" style="44" customWidth="1"/>
    <col min="15167" max="15167" width="97.85546875" style="44" customWidth="1"/>
    <col min="15168" max="15361" width="8.85546875" style="44"/>
    <col min="15362" max="15362" width="1.28515625" style="44" customWidth="1"/>
    <col min="15363" max="15363" width="44.85546875" style="44" customWidth="1"/>
    <col min="15364" max="15364" width="47.28515625" style="44" customWidth="1"/>
    <col min="15365" max="15365" width="8.140625" style="44" customWidth="1"/>
    <col min="15366" max="15366" width="8.28515625" style="44" customWidth="1"/>
    <col min="15367" max="15367" width="5.42578125" style="44" customWidth="1"/>
    <col min="15368" max="15368" width="8.42578125" style="44" customWidth="1"/>
    <col min="15369" max="15369" width="13.7109375" style="44" customWidth="1"/>
    <col min="15370" max="15370" width="15.7109375" style="44" customWidth="1"/>
    <col min="15371" max="15371" width="14.7109375" style="44" customWidth="1"/>
    <col min="15372" max="15372" width="15" style="44" customWidth="1"/>
    <col min="15373" max="15374" width="14.28515625" style="44" customWidth="1"/>
    <col min="15375" max="15375" width="0" style="44" hidden="1" customWidth="1"/>
    <col min="15376" max="15376" width="18.85546875" style="44" customWidth="1"/>
    <col min="15377" max="15389" width="8" style="44" customWidth="1"/>
    <col min="15390" max="15393" width="9.28515625" style="44" customWidth="1"/>
    <col min="15394" max="15421" width="8.85546875" style="44"/>
    <col min="15422" max="15422" width="64" style="44" customWidth="1"/>
    <col min="15423" max="15423" width="97.85546875" style="44" customWidth="1"/>
    <col min="15424" max="15617" width="8.85546875" style="44"/>
    <col min="15618" max="15618" width="1.28515625" style="44" customWidth="1"/>
    <col min="15619" max="15619" width="44.85546875" style="44" customWidth="1"/>
    <col min="15620" max="15620" width="47.28515625" style="44" customWidth="1"/>
    <col min="15621" max="15621" width="8.140625" style="44" customWidth="1"/>
    <col min="15622" max="15622" width="8.28515625" style="44" customWidth="1"/>
    <col min="15623" max="15623" width="5.42578125" style="44" customWidth="1"/>
    <col min="15624" max="15624" width="8.42578125" style="44" customWidth="1"/>
    <col min="15625" max="15625" width="13.7109375" style="44" customWidth="1"/>
    <col min="15626" max="15626" width="15.7109375" style="44" customWidth="1"/>
    <col min="15627" max="15627" width="14.7109375" style="44" customWidth="1"/>
    <col min="15628" max="15628" width="15" style="44" customWidth="1"/>
    <col min="15629" max="15630" width="14.28515625" style="44" customWidth="1"/>
    <col min="15631" max="15631" width="0" style="44" hidden="1" customWidth="1"/>
    <col min="15632" max="15632" width="18.85546875" style="44" customWidth="1"/>
    <col min="15633" max="15645" width="8" style="44" customWidth="1"/>
    <col min="15646" max="15649" width="9.28515625" style="44" customWidth="1"/>
    <col min="15650" max="15677" width="8.85546875" style="44"/>
    <col min="15678" max="15678" width="64" style="44" customWidth="1"/>
    <col min="15679" max="15679" width="97.85546875" style="44" customWidth="1"/>
    <col min="15680" max="15873" width="8.85546875" style="44"/>
    <col min="15874" max="15874" width="1.28515625" style="44" customWidth="1"/>
    <col min="15875" max="15875" width="44.85546875" style="44" customWidth="1"/>
    <col min="15876" max="15876" width="47.28515625" style="44" customWidth="1"/>
    <col min="15877" max="15877" width="8.140625" style="44" customWidth="1"/>
    <col min="15878" max="15878" width="8.28515625" style="44" customWidth="1"/>
    <col min="15879" max="15879" width="5.42578125" style="44" customWidth="1"/>
    <col min="15880" max="15880" width="8.42578125" style="44" customWidth="1"/>
    <col min="15881" max="15881" width="13.7109375" style="44" customWidth="1"/>
    <col min="15882" max="15882" width="15.7109375" style="44" customWidth="1"/>
    <col min="15883" max="15883" width="14.7109375" style="44" customWidth="1"/>
    <col min="15884" max="15884" width="15" style="44" customWidth="1"/>
    <col min="15885" max="15886" width="14.28515625" style="44" customWidth="1"/>
    <col min="15887" max="15887" width="0" style="44" hidden="1" customWidth="1"/>
    <col min="15888" max="15888" width="18.85546875" style="44" customWidth="1"/>
    <col min="15889" max="15901" width="8" style="44" customWidth="1"/>
    <col min="15902" max="15905" width="9.28515625" style="44" customWidth="1"/>
    <col min="15906" max="15933" width="8.85546875" style="44"/>
    <col min="15934" max="15934" width="64" style="44" customWidth="1"/>
    <col min="15935" max="15935" width="97.85546875" style="44" customWidth="1"/>
    <col min="15936" max="16129" width="8.85546875" style="44"/>
    <col min="16130" max="16130" width="1.28515625" style="44" customWidth="1"/>
    <col min="16131" max="16131" width="44.85546875" style="44" customWidth="1"/>
    <col min="16132" max="16132" width="47.28515625" style="44" customWidth="1"/>
    <col min="16133" max="16133" width="8.140625" style="44" customWidth="1"/>
    <col min="16134" max="16134" width="8.28515625" style="44" customWidth="1"/>
    <col min="16135" max="16135" width="5.42578125" style="44" customWidth="1"/>
    <col min="16136" max="16136" width="8.42578125" style="44" customWidth="1"/>
    <col min="16137" max="16137" width="13.7109375" style="44" customWidth="1"/>
    <col min="16138" max="16138" width="15.7109375" style="44" customWidth="1"/>
    <col min="16139" max="16139" width="14.7109375" style="44" customWidth="1"/>
    <col min="16140" max="16140" width="15" style="44" customWidth="1"/>
    <col min="16141" max="16142" width="14.28515625" style="44" customWidth="1"/>
    <col min="16143" max="16143" width="0" style="44" hidden="1" customWidth="1"/>
    <col min="16144" max="16144" width="18.85546875" style="44" customWidth="1"/>
    <col min="16145" max="16157" width="8" style="44" customWidth="1"/>
    <col min="16158" max="16161" width="9.28515625" style="44" customWidth="1"/>
    <col min="16162" max="16189" width="8.85546875" style="44"/>
    <col min="16190" max="16190" width="64" style="44" customWidth="1"/>
    <col min="16191" max="16191" width="97.85546875" style="44" customWidth="1"/>
    <col min="16192" max="16384" width="8.85546875" style="44"/>
  </cols>
  <sheetData>
    <row r="1" spans="1:63" ht="8.25" customHeight="1" thickBot="1" x14ac:dyDescent="0.3">
      <c r="A1" s="42"/>
      <c r="B1" s="356"/>
      <c r="C1" s="357"/>
      <c r="D1" s="358"/>
      <c r="E1" s="358"/>
      <c r="F1" s="358"/>
      <c r="G1" s="359"/>
      <c r="H1" s="359"/>
      <c r="I1" s="359"/>
      <c r="J1" s="359"/>
      <c r="K1" s="359"/>
      <c r="L1" s="359"/>
      <c r="M1" s="359"/>
      <c r="N1" s="360"/>
      <c r="O1" s="43"/>
      <c r="BJ1" s="45" t="s">
        <v>186</v>
      </c>
      <c r="BK1" s="46" t="s">
        <v>187</v>
      </c>
    </row>
    <row r="2" spans="1:63" ht="25.5" customHeight="1" thickTop="1" thickBot="1" x14ac:dyDescent="0.3">
      <c r="A2" s="42"/>
      <c r="B2" s="361" t="s">
        <v>188</v>
      </c>
      <c r="C2" s="581" t="str">
        <f>[4]Elenco!C1</f>
        <v>GOLFO ARANCI</v>
      </c>
      <c r="D2" s="581"/>
      <c r="E2" s="581"/>
      <c r="F2" s="581"/>
      <c r="G2" s="581"/>
      <c r="H2" s="581"/>
      <c r="I2" s="581"/>
      <c r="J2" s="581"/>
      <c r="K2" s="42"/>
      <c r="L2" s="47" t="s">
        <v>189</v>
      </c>
      <c r="M2" s="362">
        <v>2021</v>
      </c>
      <c r="N2" s="363"/>
      <c r="O2" s="48"/>
      <c r="BJ2" s="49" t="s">
        <v>190</v>
      </c>
      <c r="BK2" s="50" t="s">
        <v>191</v>
      </c>
    </row>
    <row r="3" spans="1:63" ht="25.5" customHeight="1" thickTop="1" thickBot="1" x14ac:dyDescent="0.3">
      <c r="A3" s="42"/>
      <c r="B3" s="361" t="s">
        <v>192</v>
      </c>
      <c r="C3" s="581" t="str">
        <f>[4]Elenco!F2</f>
        <v>SERVIZIO 2</v>
      </c>
      <c r="D3" s="581"/>
      <c r="E3" s="581"/>
      <c r="F3" s="581"/>
      <c r="G3" s="581"/>
      <c r="H3" s="581"/>
      <c r="I3" s="581"/>
      <c r="J3" s="581"/>
      <c r="K3" s="42"/>
      <c r="L3" s="42"/>
      <c r="M3" s="42"/>
      <c r="N3" s="363"/>
      <c r="O3" s="48"/>
      <c r="BJ3" s="51" t="s">
        <v>193</v>
      </c>
      <c r="BK3" s="52" t="s">
        <v>194</v>
      </c>
    </row>
    <row r="4" spans="1:63" ht="25.5" customHeight="1" thickTop="1" thickBot="1" x14ac:dyDescent="0.3">
      <c r="A4" s="42"/>
      <c r="B4" s="361" t="s">
        <v>195</v>
      </c>
      <c r="C4" s="581" t="s">
        <v>525</v>
      </c>
      <c r="D4" s="581"/>
      <c r="E4" s="581"/>
      <c r="F4" s="581"/>
      <c r="G4" s="581"/>
      <c r="H4" s="581"/>
      <c r="I4" s="581"/>
      <c r="J4" s="581"/>
      <c r="K4" s="42"/>
      <c r="L4" s="42"/>
      <c r="M4" s="42"/>
      <c r="N4" s="363"/>
      <c r="O4" s="48"/>
      <c r="BJ4" s="51" t="s">
        <v>196</v>
      </c>
      <c r="BK4" s="52" t="s">
        <v>197</v>
      </c>
    </row>
    <row r="5" spans="1:63" ht="12.75" customHeight="1" thickTop="1" thickBot="1" x14ac:dyDescent="0.3">
      <c r="A5" s="42"/>
      <c r="B5" s="364"/>
      <c r="C5" s="53"/>
      <c r="D5" s="54"/>
      <c r="E5" s="53"/>
      <c r="F5" s="54"/>
      <c r="G5" s="42"/>
      <c r="H5" s="42"/>
      <c r="I5" s="42"/>
      <c r="J5" s="42"/>
      <c r="K5" s="42"/>
      <c r="L5" s="42"/>
      <c r="M5" s="42"/>
      <c r="N5" s="363"/>
      <c r="O5" s="48"/>
      <c r="BJ5" s="51" t="s">
        <v>198</v>
      </c>
      <c r="BK5" s="52" t="s">
        <v>199</v>
      </c>
    </row>
    <row r="6" spans="1:63" ht="5.25" customHeight="1" thickTop="1" x14ac:dyDescent="0.25">
      <c r="A6" s="42"/>
      <c r="B6" s="582" t="s">
        <v>200</v>
      </c>
      <c r="C6" s="583"/>
      <c r="D6" s="583"/>
      <c r="E6" s="583"/>
      <c r="F6" s="583"/>
      <c r="G6" s="583"/>
      <c r="H6" s="583"/>
      <c r="I6" s="583"/>
      <c r="J6" s="583"/>
      <c r="K6" s="583"/>
      <c r="L6" s="583"/>
      <c r="M6" s="583"/>
      <c r="N6" s="584"/>
      <c r="O6" s="48"/>
      <c r="BJ6" s="51" t="s">
        <v>201</v>
      </c>
      <c r="BK6" s="52" t="s">
        <v>202</v>
      </c>
    </row>
    <row r="7" spans="1:63" ht="5.25" customHeight="1" x14ac:dyDescent="0.25">
      <c r="A7" s="42"/>
      <c r="B7" s="585"/>
      <c r="C7" s="586"/>
      <c r="D7" s="586"/>
      <c r="E7" s="586"/>
      <c r="F7" s="586"/>
      <c r="G7" s="586"/>
      <c r="H7" s="586"/>
      <c r="I7" s="586"/>
      <c r="J7" s="586"/>
      <c r="K7" s="586"/>
      <c r="L7" s="586"/>
      <c r="M7" s="586"/>
      <c r="N7" s="587"/>
      <c r="O7" s="48"/>
      <c r="BJ7" s="51" t="s">
        <v>203</v>
      </c>
      <c r="BK7" s="52" t="s">
        <v>204</v>
      </c>
    </row>
    <row r="8" spans="1:63" ht="5.25" customHeight="1" x14ac:dyDescent="0.25">
      <c r="A8" s="42"/>
      <c r="B8" s="585"/>
      <c r="C8" s="586"/>
      <c r="D8" s="586"/>
      <c r="E8" s="586"/>
      <c r="F8" s="586"/>
      <c r="G8" s="586"/>
      <c r="H8" s="586"/>
      <c r="I8" s="586"/>
      <c r="J8" s="586"/>
      <c r="K8" s="586"/>
      <c r="L8" s="586"/>
      <c r="M8" s="586"/>
      <c r="N8" s="587"/>
      <c r="O8" s="48"/>
      <c r="BJ8" s="51" t="s">
        <v>205</v>
      </c>
      <c r="BK8" s="52" t="s">
        <v>206</v>
      </c>
    </row>
    <row r="9" spans="1:63" ht="5.25" customHeight="1" thickBot="1" x14ac:dyDescent="0.3">
      <c r="A9" s="42"/>
      <c r="B9" s="588"/>
      <c r="C9" s="589"/>
      <c r="D9" s="589"/>
      <c r="E9" s="589"/>
      <c r="F9" s="589"/>
      <c r="G9" s="589"/>
      <c r="H9" s="589"/>
      <c r="I9" s="589"/>
      <c r="J9" s="589"/>
      <c r="K9" s="589"/>
      <c r="L9" s="589"/>
      <c r="M9" s="589"/>
      <c r="N9" s="590"/>
      <c r="O9" s="48"/>
      <c r="BJ9" s="51" t="s">
        <v>207</v>
      </c>
      <c r="BK9" s="52" t="s">
        <v>208</v>
      </c>
    </row>
    <row r="10" spans="1:63" ht="9.75" customHeight="1" thickTop="1" x14ac:dyDescent="0.25">
      <c r="A10" s="42"/>
      <c r="B10" s="591" t="s">
        <v>209</v>
      </c>
      <c r="C10" s="592"/>
      <c r="D10" s="595" t="s">
        <v>210</v>
      </c>
      <c r="E10" s="596"/>
      <c r="F10" s="596"/>
      <c r="G10" s="596"/>
      <c r="H10" s="596"/>
      <c r="I10" s="365"/>
      <c r="J10" s="596" t="s">
        <v>211</v>
      </c>
      <c r="K10" s="365"/>
      <c r="L10" s="601"/>
      <c r="M10" s="601"/>
      <c r="N10" s="592"/>
      <c r="O10" s="48"/>
      <c r="BJ10" s="51"/>
      <c r="BK10" s="52"/>
    </row>
    <row r="11" spans="1:63" ht="18" customHeight="1" thickBot="1" x14ac:dyDescent="0.3">
      <c r="A11" s="42"/>
      <c r="B11" s="593"/>
      <c r="C11" s="594"/>
      <c r="D11" s="597"/>
      <c r="E11" s="598"/>
      <c r="F11" s="598"/>
      <c r="G11" s="598"/>
      <c r="H11" s="598"/>
      <c r="I11" s="366"/>
      <c r="J11" s="598"/>
      <c r="K11" s="366" t="s">
        <v>524</v>
      </c>
      <c r="L11" s="602"/>
      <c r="M11" s="602"/>
      <c r="N11" s="603"/>
      <c r="O11" s="48"/>
      <c r="BJ11" s="51"/>
      <c r="BK11" s="52"/>
    </row>
    <row r="12" spans="1:63" ht="18" customHeight="1" thickTop="1" thickBot="1" x14ac:dyDescent="0.3">
      <c r="A12" s="42"/>
      <c r="B12" s="605" t="s">
        <v>212</v>
      </c>
      <c r="C12" s="605" t="s">
        <v>213</v>
      </c>
      <c r="D12" s="599"/>
      <c r="E12" s="600"/>
      <c r="F12" s="600"/>
      <c r="G12" s="600"/>
      <c r="H12" s="600"/>
      <c r="I12" s="367"/>
      <c r="J12" s="600"/>
      <c r="K12" s="367"/>
      <c r="L12" s="604"/>
      <c r="M12" s="604"/>
      <c r="N12" s="594"/>
      <c r="O12" s="55"/>
      <c r="BJ12" s="51"/>
      <c r="BK12" s="52"/>
    </row>
    <row r="13" spans="1:63" ht="21.75" customHeight="1" thickTop="1" thickBot="1" x14ac:dyDescent="0.3">
      <c r="A13" s="42"/>
      <c r="B13" s="605"/>
      <c r="C13" s="605"/>
      <c r="D13" s="609" t="s">
        <v>214</v>
      </c>
      <c r="E13" s="609"/>
      <c r="F13" s="609"/>
      <c r="G13" s="609"/>
      <c r="H13" s="609"/>
      <c r="I13" s="610"/>
      <c r="J13" s="610"/>
      <c r="K13" s="610"/>
      <c r="L13" s="609"/>
      <c r="M13" s="609"/>
      <c r="N13" s="609"/>
      <c r="O13" s="368"/>
      <c r="BJ13" s="51" t="s">
        <v>215</v>
      </c>
      <c r="BK13" s="52" t="s">
        <v>216</v>
      </c>
    </row>
    <row r="14" spans="1:63" ht="133.5" customHeight="1" thickTop="1" thickBot="1" x14ac:dyDescent="0.3">
      <c r="A14" s="42"/>
      <c r="B14" s="369" t="str">
        <f>[4]Elenco!D2</f>
        <v>Garantire il controllo effettivo da parte della stazione appaltante sull’esecuzione delle prestazioni in attuazione dell’art. 31 c. 12 del D.Lgs 50/2016</v>
      </c>
      <c r="C14" s="369" t="str">
        <f>[4]a!E14</f>
        <v>Pianificazione preventiva del controllo effettivo da parte della stazione appaltante sull'esecuzione delle prestazioni. Effettuare il censimento dei lavori e opere, servizi e forniture monitoraggio sulla corretta realizzazione delle prestazioni mediante la predisposizione di una scheda delle prestazioni su cui registrare le attività di controllo. Predisporre relazione conclusiva sullo stato di attuazione del monitoraggio. Condivisione di una scheda da utilizzare per tutti i settori.</v>
      </c>
      <c r="D14" s="606"/>
      <c r="E14" s="607"/>
      <c r="F14" s="607"/>
      <c r="G14" s="607"/>
      <c r="H14" s="607"/>
      <c r="I14" s="607"/>
      <c r="J14" s="607"/>
      <c r="K14" s="607"/>
      <c r="L14" s="607"/>
      <c r="M14" s="607"/>
      <c r="N14" s="608"/>
      <c r="O14" s="48"/>
      <c r="P14" s="58"/>
      <c r="Q14" s="59"/>
      <c r="R14" s="59"/>
      <c r="S14" s="58"/>
      <c r="T14" s="58"/>
      <c r="U14" s="58"/>
      <c r="V14" s="58"/>
      <c r="W14" s="58"/>
      <c r="X14" s="58"/>
      <c r="Y14" s="58"/>
      <c r="Z14" s="58"/>
      <c r="AA14" s="58"/>
      <c r="AB14" s="58"/>
      <c r="AC14" s="58"/>
      <c r="AD14" s="58"/>
      <c r="AE14" s="58"/>
      <c r="AF14" s="58"/>
      <c r="AG14" s="58"/>
      <c r="AH14" s="58"/>
      <c r="AI14" s="58"/>
      <c r="AJ14" s="58"/>
      <c r="AK14" s="58"/>
      <c r="AL14" s="58"/>
      <c r="AM14" s="58"/>
      <c r="AN14" s="58"/>
      <c r="AO14" s="60"/>
      <c r="BJ14" s="51" t="s">
        <v>217</v>
      </c>
      <c r="BK14" s="52" t="s">
        <v>218</v>
      </c>
    </row>
    <row r="15" spans="1:63" ht="133.5" customHeight="1" thickTop="1" thickBot="1" x14ac:dyDescent="0.3">
      <c r="A15" s="42"/>
      <c r="B15" s="369" t="str">
        <f>[4]Elenco!D3</f>
        <v>predisposizione di nuovi regolamenti per i concorsi e per l'utilizzo di graduatorie di altri Enti. Gestione procedure concorsuli sulla base del Piano del Fabbisogno del personale approvato con del.   N. 50 del 14/05/202</v>
      </c>
      <c r="C15" s="369" t="str">
        <f>[4]b!E14</f>
        <v>L'obiettivo attiene alla predisposizione di nuovi regolamenti per i concorsi e per l'utilizzo di graduatorie di altri Enti oltre la predisposizione dei bandi per le seguenti figure:
o	2 istruttori direttivi amministrativi contabili categoria D (1 concorso + 1 progressione verticale);
o	3 istruttori amministrativi categoria C (2 concorso + 1 progressione verticale);
o	1 operaio specializzato con mansioni di necrofono categoria B3 (1 concorso);
o	1 categoria protetta collaboratore amministrativo categoria B3 (1 concorso riservato alle categorie protette);
o	1 vigile categoria C (1 concorso, a tempo determinato x 3 anni).</v>
      </c>
      <c r="D15" s="606"/>
      <c r="E15" s="607"/>
      <c r="F15" s="607"/>
      <c r="G15" s="607"/>
      <c r="H15" s="607"/>
      <c r="I15" s="607"/>
      <c r="J15" s="607"/>
      <c r="K15" s="607"/>
      <c r="L15" s="607"/>
      <c r="M15" s="607"/>
      <c r="N15" s="608"/>
      <c r="O15" s="48"/>
      <c r="P15" s="58"/>
      <c r="Q15" s="59"/>
      <c r="R15" s="59"/>
      <c r="S15" s="58"/>
      <c r="T15" s="58"/>
      <c r="U15" s="58"/>
      <c r="V15" s="58"/>
      <c r="W15" s="58"/>
      <c r="X15" s="58"/>
      <c r="Y15" s="58"/>
      <c r="Z15" s="58"/>
      <c r="AA15" s="58"/>
      <c r="AB15" s="58"/>
      <c r="AC15" s="58"/>
      <c r="AD15" s="58"/>
      <c r="AE15" s="58"/>
      <c r="AF15" s="58"/>
      <c r="AG15" s="58"/>
      <c r="AH15" s="58"/>
      <c r="AI15" s="58"/>
      <c r="AJ15" s="58"/>
      <c r="AK15" s="58"/>
      <c r="AL15" s="58"/>
      <c r="AM15" s="58"/>
      <c r="AN15" s="58"/>
      <c r="AO15" s="60"/>
      <c r="BJ15" s="51" t="s">
        <v>217</v>
      </c>
      <c r="BK15" s="52" t="s">
        <v>218</v>
      </c>
    </row>
    <row r="16" spans="1:63" ht="195" customHeight="1" thickTop="1" thickBot="1" x14ac:dyDescent="0.3">
      <c r="B16" s="369" t="str">
        <f>[4]Elenco!D4</f>
        <v>Rendicontazione del Fondone Covid-19</v>
      </c>
      <c r="C16" s="369" t="s">
        <v>526</v>
      </c>
      <c r="D16" s="606"/>
      <c r="E16" s="607"/>
      <c r="F16" s="607"/>
      <c r="G16" s="607"/>
      <c r="H16" s="607"/>
      <c r="I16" s="607"/>
      <c r="J16" s="607"/>
      <c r="K16" s="607"/>
      <c r="L16" s="607"/>
      <c r="M16" s="607"/>
      <c r="N16" s="608"/>
    </row>
    <row r="17" spans="2:14" s="44" customFormat="1" ht="133.5" customHeight="1" thickTop="1" thickBot="1" x14ac:dyDescent="0.3">
      <c r="B17" s="370" t="str">
        <f>[4]Elenco!D5</f>
        <v>Predisposione atti regolamentari in materia tributaria</v>
      </c>
      <c r="C17" s="370" t="str">
        <f>[4]d!E14</f>
        <v>PREDISPOSIZIONE REGOLAMENTO CANONE UNICO PATRIMONIALE,NUOVO REGOLAMENTO TARI.</v>
      </c>
      <c r="D17" s="606"/>
      <c r="E17" s="607"/>
      <c r="F17" s="607"/>
      <c r="G17" s="607"/>
      <c r="H17" s="607"/>
      <c r="I17" s="607"/>
      <c r="J17" s="607"/>
      <c r="K17" s="607"/>
      <c r="L17" s="607"/>
      <c r="M17" s="607"/>
      <c r="N17" s="608"/>
    </row>
    <row r="18" spans="2:14" s="44" customFormat="1" ht="133.5" customHeight="1" thickTop="1" thickBot="1" x14ac:dyDescent="0.3">
      <c r="B18" s="370" t="str">
        <f>[4]Elenco!D6</f>
        <v>Istituzione Servizio Patrimonio ed Antiabuso</v>
      </c>
      <c r="C18" s="370" t="str">
        <f>[4]e!E14</f>
        <v>Approvazione delibera G.C. che istituisce i Servizio Vigilanza Edilizia e gestione patrimonio immobiliare</v>
      </c>
      <c r="D18" s="606"/>
      <c r="E18" s="607"/>
      <c r="F18" s="607"/>
      <c r="G18" s="607"/>
      <c r="H18" s="607"/>
      <c r="I18" s="607"/>
      <c r="J18" s="607"/>
      <c r="K18" s="607"/>
      <c r="L18" s="607"/>
      <c r="M18" s="607"/>
      <c r="N18" s="608"/>
    </row>
    <row r="19" spans="2:14" s="44" customFormat="1" ht="58.5" customHeight="1" thickTop="1" thickBot="1" x14ac:dyDescent="0.3">
      <c r="B19" s="370" t="str">
        <f>[4]Elenco!D7</f>
        <v>Recupero  Tari ed IMU relativi alle annualità 2017/2020</v>
      </c>
      <c r="C19" s="370" t="str">
        <f>[4]f!E14</f>
        <v>RECUPERO ANNUALITA' 2016 IMU
RECUPERO ANNUALITA' 2018 TARI</v>
      </c>
      <c r="D19" s="606"/>
      <c r="E19" s="607"/>
      <c r="F19" s="607"/>
      <c r="G19" s="607"/>
      <c r="H19" s="607"/>
      <c r="I19" s="607"/>
      <c r="J19" s="607"/>
      <c r="K19" s="607"/>
      <c r="L19" s="607"/>
      <c r="M19" s="607"/>
      <c r="N19" s="608"/>
    </row>
    <row r="20" spans="2:14" s="44" customFormat="1" ht="63.75" customHeight="1" thickTop="1" thickBot="1" x14ac:dyDescent="0.3">
      <c r="B20" s="370" t="str">
        <f>[4]Elenco!D8</f>
        <v>Censimento strutture ricettive ai fine della regolarizzazione dell'imposta di soggiorno</v>
      </c>
      <c r="C20" s="370" t="str">
        <f>[4]g!E14</f>
        <v>Obiettivo biennale 2021/2022
Risultato atteso per il 2021 - 30%  censimento</v>
      </c>
      <c r="D20" s="606"/>
      <c r="E20" s="607"/>
      <c r="F20" s="607"/>
      <c r="G20" s="607"/>
      <c r="H20" s="607"/>
      <c r="I20" s="607"/>
      <c r="J20" s="607"/>
      <c r="K20" s="607"/>
      <c r="L20" s="607"/>
      <c r="M20" s="607"/>
      <c r="N20" s="608"/>
    </row>
    <row r="21" spans="2:14" s="44" customFormat="1" ht="90" customHeight="1" thickTop="1" thickBot="1" x14ac:dyDescent="0.3">
      <c r="B21" s="370" t="str">
        <f>[4]Elenco!D9</f>
        <v>Rendicontazione dei proventi delle sanzioni al Codice della strada</v>
      </c>
      <c r="C21" s="370" t="str">
        <f>[4]h!E14</f>
        <v>L'obiettivo è rendicontare al Ministero dell'interno le 8 annualità dal 2012 al 2018 e il 2020 (il 2019 è stato rendicontato nel 2020).
Tutte le annualità esclusa il 2018 vanno rendicontate e trasmesse entro il 31/12/2021. 
L'annualità 2018 va rendicontata e trasmessa entro il 31/03/2022.</v>
      </c>
      <c r="D21" s="606"/>
      <c r="E21" s="607"/>
      <c r="F21" s="607"/>
      <c r="G21" s="607"/>
      <c r="H21" s="607"/>
      <c r="I21" s="607"/>
      <c r="J21" s="607"/>
      <c r="K21" s="607"/>
      <c r="L21" s="607"/>
      <c r="M21" s="607"/>
      <c r="N21" s="608"/>
    </row>
    <row r="22" spans="2:14" s="44" customFormat="1" ht="17.25" thickTop="1" thickBot="1" x14ac:dyDescent="0.3">
      <c r="B22" s="370"/>
      <c r="C22" s="370"/>
      <c r="D22" s="606"/>
      <c r="E22" s="607"/>
      <c r="F22" s="607"/>
      <c r="G22" s="607"/>
      <c r="H22" s="607"/>
      <c r="I22" s="607"/>
      <c r="J22" s="607"/>
      <c r="K22" s="607"/>
      <c r="L22" s="607"/>
      <c r="M22" s="607"/>
      <c r="N22" s="608"/>
    </row>
    <row r="23" spans="2:14" s="44" customFormat="1" ht="17.25" thickTop="1" thickBot="1" x14ac:dyDescent="0.3">
      <c r="B23" s="370"/>
      <c r="C23" s="370"/>
      <c r="D23" s="606"/>
      <c r="E23" s="607"/>
      <c r="F23" s="607"/>
      <c r="G23" s="607"/>
      <c r="H23" s="607"/>
      <c r="I23" s="607"/>
      <c r="J23" s="607"/>
      <c r="K23" s="607"/>
      <c r="L23" s="607"/>
      <c r="M23" s="607"/>
      <c r="N23" s="608"/>
    </row>
    <row r="24" spans="2:14" s="44" customFormat="1" ht="17.25" thickTop="1" thickBot="1" x14ac:dyDescent="0.3">
      <c r="B24" s="370"/>
      <c r="C24" s="370"/>
      <c r="D24" s="606"/>
      <c r="E24" s="607"/>
      <c r="F24" s="607"/>
      <c r="G24" s="607"/>
      <c r="H24" s="607"/>
      <c r="I24" s="607"/>
      <c r="J24" s="607"/>
      <c r="K24" s="607"/>
      <c r="L24" s="607"/>
      <c r="M24" s="607"/>
      <c r="N24" s="608"/>
    </row>
    <row r="25" spans="2:14" s="44" customFormat="1" ht="17.25" thickTop="1" thickBot="1" x14ac:dyDescent="0.3">
      <c r="B25" s="370"/>
      <c r="C25" s="370"/>
      <c r="D25" s="606"/>
      <c r="E25" s="607"/>
      <c r="F25" s="607"/>
      <c r="G25" s="607"/>
      <c r="H25" s="607"/>
      <c r="I25" s="607"/>
      <c r="J25" s="607"/>
      <c r="K25" s="607"/>
      <c r="L25" s="607"/>
      <c r="M25" s="607"/>
      <c r="N25" s="608"/>
    </row>
    <row r="26" spans="2:14" s="44" customFormat="1" ht="17.25" thickTop="1" thickBot="1" x14ac:dyDescent="0.3">
      <c r="B26" s="370"/>
      <c r="C26" s="370"/>
      <c r="D26" s="606"/>
      <c r="E26" s="607"/>
      <c r="F26" s="607"/>
      <c r="G26" s="607"/>
      <c r="H26" s="607"/>
      <c r="I26" s="607"/>
      <c r="J26" s="607"/>
      <c r="K26" s="607"/>
      <c r="L26" s="607"/>
      <c r="M26" s="607"/>
      <c r="N26" s="608"/>
    </row>
    <row r="27" spans="2:14" s="44" customFormat="1" ht="17.25" thickTop="1" thickBot="1" x14ac:dyDescent="0.3">
      <c r="B27" s="370"/>
      <c r="C27" s="370"/>
      <c r="D27" s="606"/>
      <c r="E27" s="607"/>
      <c r="F27" s="607"/>
      <c r="G27" s="607"/>
      <c r="H27" s="607"/>
      <c r="I27" s="607"/>
      <c r="J27" s="607"/>
      <c r="K27" s="607"/>
      <c r="L27" s="607"/>
      <c r="M27" s="607"/>
      <c r="N27" s="608"/>
    </row>
    <row r="28" spans="2:14" s="44" customFormat="1" ht="17.25" thickTop="1" thickBot="1" x14ac:dyDescent="0.3">
      <c r="B28" s="370"/>
      <c r="C28" s="370"/>
      <c r="D28" s="606"/>
      <c r="E28" s="607"/>
      <c r="F28" s="607"/>
      <c r="G28" s="607"/>
      <c r="H28" s="607"/>
      <c r="I28" s="607"/>
      <c r="J28" s="607"/>
      <c r="K28" s="607"/>
      <c r="L28" s="607"/>
      <c r="M28" s="607"/>
      <c r="N28" s="608"/>
    </row>
    <row r="29" spans="2:14" s="44" customFormat="1" ht="17.25" thickTop="1" thickBot="1" x14ac:dyDescent="0.3">
      <c r="B29" s="370"/>
      <c r="C29" s="370"/>
      <c r="D29" s="606"/>
      <c r="E29" s="607"/>
      <c r="F29" s="607"/>
      <c r="G29" s="607"/>
      <c r="H29" s="607"/>
      <c r="I29" s="607"/>
      <c r="J29" s="607"/>
      <c r="K29" s="607"/>
      <c r="L29" s="607"/>
      <c r="M29" s="607"/>
      <c r="N29" s="608"/>
    </row>
    <row r="30" spans="2:14" s="44" customFormat="1" ht="17.25" thickTop="1" thickBot="1" x14ac:dyDescent="0.3">
      <c r="B30" s="370"/>
      <c r="C30" s="370"/>
      <c r="D30" s="606"/>
      <c r="E30" s="607"/>
      <c r="F30" s="607"/>
      <c r="G30" s="607"/>
      <c r="H30" s="607"/>
      <c r="I30" s="607"/>
      <c r="J30" s="607"/>
      <c r="K30" s="607"/>
      <c r="L30" s="607"/>
      <c r="M30" s="607"/>
      <c r="N30" s="608"/>
    </row>
    <row r="31" spans="2:14" s="44" customFormat="1" ht="17.25" thickTop="1" thickBot="1" x14ac:dyDescent="0.3">
      <c r="B31" s="370"/>
      <c r="C31" s="370"/>
      <c r="D31" s="606"/>
      <c r="E31" s="607"/>
      <c r="F31" s="607"/>
      <c r="G31" s="607"/>
      <c r="H31" s="607"/>
      <c r="I31" s="607"/>
      <c r="J31" s="607"/>
      <c r="K31" s="607"/>
      <c r="L31" s="607"/>
      <c r="M31" s="607"/>
      <c r="N31" s="608"/>
    </row>
    <row r="32" spans="2:14" s="44" customFormat="1" ht="17.25" thickTop="1" thickBot="1" x14ac:dyDescent="0.3">
      <c r="B32" s="370"/>
      <c r="C32" s="370"/>
      <c r="D32" s="606"/>
      <c r="E32" s="607"/>
      <c r="F32" s="607"/>
      <c r="G32" s="607"/>
      <c r="H32" s="607"/>
      <c r="I32" s="607"/>
      <c r="J32" s="607"/>
      <c r="K32" s="607"/>
      <c r="L32" s="607"/>
      <c r="M32" s="607"/>
      <c r="N32" s="608"/>
    </row>
    <row r="33" spans="2:14" s="44" customFormat="1" ht="17.25" thickTop="1" thickBot="1" x14ac:dyDescent="0.3">
      <c r="B33" s="370"/>
      <c r="C33" s="370"/>
      <c r="D33" s="606"/>
      <c r="E33" s="607"/>
      <c r="F33" s="607"/>
      <c r="G33" s="607"/>
      <c r="H33" s="607"/>
      <c r="I33" s="607"/>
      <c r="J33" s="607"/>
      <c r="K33" s="607"/>
      <c r="L33" s="607"/>
      <c r="M33" s="607"/>
      <c r="N33" s="608"/>
    </row>
    <row r="34" spans="2:14" s="44" customFormat="1" ht="16.5" thickTop="1" x14ac:dyDescent="0.25">
      <c r="D34" s="62"/>
      <c r="E34" s="62"/>
      <c r="F34" s="62"/>
      <c r="G34" s="63"/>
    </row>
  </sheetData>
  <mergeCells count="31">
    <mergeCell ref="D31:N31"/>
    <mergeCell ref="D32:N32"/>
    <mergeCell ref="D33:N33"/>
    <mergeCell ref="D25:N25"/>
    <mergeCell ref="D26:N26"/>
    <mergeCell ref="D27:N27"/>
    <mergeCell ref="D28:N28"/>
    <mergeCell ref="D29:N29"/>
    <mergeCell ref="D30:N30"/>
    <mergeCell ref="D24:N24"/>
    <mergeCell ref="D13:N13"/>
    <mergeCell ref="D14:N14"/>
    <mergeCell ref="D15:N15"/>
    <mergeCell ref="D16:N16"/>
    <mergeCell ref="D17:N17"/>
    <mergeCell ref="D18:N18"/>
    <mergeCell ref="D19:N19"/>
    <mergeCell ref="D20:N20"/>
    <mergeCell ref="D21:N21"/>
    <mergeCell ref="D22:N22"/>
    <mergeCell ref="D23:N23"/>
    <mergeCell ref="C2:J2"/>
    <mergeCell ref="C3:J3"/>
    <mergeCell ref="C4:J4"/>
    <mergeCell ref="B6:N9"/>
    <mergeCell ref="B10:C11"/>
    <mergeCell ref="D10:H12"/>
    <mergeCell ref="J10:J12"/>
    <mergeCell ref="L10:N12"/>
    <mergeCell ref="B12:B13"/>
    <mergeCell ref="C12:C1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BH317"/>
  <sheetViews>
    <sheetView view="pageBreakPreview" topLeftCell="A16" zoomScale="80" zoomScaleNormal="80" zoomScaleSheetLayoutView="80" workbookViewId="0">
      <selection activeCell="A37" sqref="A37:W37"/>
    </sheetView>
  </sheetViews>
  <sheetFormatPr defaultColWidth="5.140625" defaultRowHeight="15" x14ac:dyDescent="0.25"/>
  <cols>
    <col min="1" max="26" width="5.28515625" style="37" customWidth="1"/>
    <col min="27" max="27" width="5.28515625" style="38" customWidth="1"/>
    <col min="28" max="33" width="5.28515625" style="37" customWidth="1"/>
    <col min="34" max="35" width="5.28515625" style="2" customWidth="1"/>
    <col min="36" max="16384" width="5.140625" style="2"/>
  </cols>
  <sheetData>
    <row r="1" spans="1:60" ht="3" customHeight="1" thickBot="1" x14ac:dyDescent="0.35">
      <c r="A1" s="423"/>
      <c r="B1" s="424"/>
      <c r="C1" s="424"/>
      <c r="D1" s="424"/>
      <c r="E1" s="424"/>
      <c r="F1" s="424"/>
      <c r="G1" s="424"/>
      <c r="H1" s="424"/>
      <c r="I1" s="424"/>
      <c r="J1" s="424"/>
      <c r="K1" s="424"/>
      <c r="L1" s="424"/>
      <c r="M1" s="424"/>
      <c r="N1" s="424"/>
      <c r="O1" s="424"/>
      <c r="P1" s="424"/>
      <c r="Q1" s="424"/>
      <c r="R1" s="424"/>
      <c r="S1" s="424"/>
      <c r="T1" s="424"/>
      <c r="U1" s="424"/>
      <c r="V1" s="424"/>
      <c r="W1" s="424"/>
      <c r="X1" s="424"/>
      <c r="Y1" s="424"/>
      <c r="Z1" s="424"/>
      <c r="AA1" s="424"/>
      <c r="AB1" s="424"/>
      <c r="AC1" s="424"/>
      <c r="AD1" s="424"/>
      <c r="AE1" s="424"/>
      <c r="AF1" s="424"/>
      <c r="AG1" s="425"/>
      <c r="AH1" s="1"/>
      <c r="AI1" s="1"/>
      <c r="AJ1" s="1"/>
      <c r="AK1" s="1"/>
    </row>
    <row r="2" spans="1:60" ht="30" customHeight="1" thickTop="1" thickBot="1" x14ac:dyDescent="0.35">
      <c r="A2" s="426" t="s">
        <v>223</v>
      </c>
      <c r="B2" s="426"/>
      <c r="C2" s="426"/>
      <c r="D2" s="426"/>
      <c r="E2" s="426"/>
      <c r="F2" s="426"/>
      <c r="G2" s="426"/>
      <c r="H2" s="426"/>
      <c r="I2" s="426"/>
      <c r="J2" s="426"/>
      <c r="K2" s="426"/>
      <c r="L2" s="426"/>
      <c r="M2" s="426"/>
      <c r="N2" s="426"/>
      <c r="O2" s="426"/>
      <c r="P2" s="426"/>
      <c r="Q2" s="426"/>
      <c r="R2" s="426"/>
      <c r="S2" s="426"/>
      <c r="T2" s="426"/>
      <c r="U2" s="426"/>
      <c r="V2" s="426"/>
      <c r="W2" s="426"/>
      <c r="X2" s="426"/>
      <c r="Y2" s="426"/>
      <c r="Z2" s="426"/>
      <c r="AA2" s="426"/>
      <c r="AB2" s="426"/>
      <c r="AC2" s="426"/>
      <c r="AD2" s="426"/>
      <c r="AE2" s="426"/>
      <c r="AF2" s="426"/>
      <c r="AG2" s="426"/>
      <c r="AH2" s="426"/>
      <c r="AI2" s="426"/>
      <c r="AJ2" s="1"/>
      <c r="AK2" s="1"/>
    </row>
    <row r="3" spans="1:60" s="5" customFormat="1" ht="35.25" customHeight="1" thickTop="1" thickBot="1" x14ac:dyDescent="0.35">
      <c r="A3" s="427" t="s">
        <v>3</v>
      </c>
      <c r="B3" s="428"/>
      <c r="C3" s="428"/>
      <c r="D3" s="428"/>
      <c r="E3" s="428"/>
      <c r="F3" s="428"/>
      <c r="G3" s="428"/>
      <c r="H3" s="428"/>
      <c r="I3" s="428"/>
      <c r="J3" s="428"/>
      <c r="K3" s="428"/>
      <c r="L3" s="428"/>
      <c r="M3" s="428"/>
      <c r="N3" s="428"/>
      <c r="O3" s="428"/>
      <c r="P3" s="428"/>
      <c r="Q3" s="428"/>
      <c r="R3" s="428"/>
      <c r="S3" s="428"/>
      <c r="T3" s="428"/>
      <c r="U3" s="428"/>
      <c r="V3" s="428"/>
      <c r="W3" s="428"/>
      <c r="X3" s="428"/>
      <c r="Y3" s="428"/>
      <c r="Z3" s="428"/>
      <c r="AA3" s="428"/>
      <c r="AB3" s="428"/>
      <c r="AC3" s="428"/>
      <c r="AD3" s="428"/>
      <c r="AE3" s="428"/>
      <c r="AF3" s="428"/>
      <c r="AG3" s="429"/>
      <c r="AH3" s="3" t="s">
        <v>4</v>
      </c>
      <c r="AI3" s="3" t="str">
        <f>'Elenco P.O.'!B10</f>
        <v>Obiettivo Operativo: giunta</v>
      </c>
      <c r="AJ3" s="4"/>
      <c r="AK3" s="4"/>
    </row>
    <row r="4" spans="1:60" s="5" customFormat="1" ht="33" customHeight="1" thickTop="1" thickBot="1" x14ac:dyDescent="0.35">
      <c r="A4" s="430" t="s">
        <v>5</v>
      </c>
      <c r="B4" s="430"/>
      <c r="C4" s="430"/>
      <c r="D4" s="430"/>
      <c r="E4" s="430"/>
      <c r="F4" s="430"/>
      <c r="G4" s="430"/>
      <c r="H4" s="430"/>
      <c r="I4" s="430"/>
      <c r="J4" s="430"/>
      <c r="K4" s="430"/>
      <c r="L4" s="430"/>
      <c r="M4" s="430"/>
      <c r="N4" s="430"/>
      <c r="O4" s="430"/>
      <c r="P4" s="430"/>
      <c r="Q4" s="430"/>
      <c r="R4" s="430"/>
      <c r="S4" s="430">
        <f>'Elenco P.O.'!C1</f>
        <v>0</v>
      </c>
      <c r="T4" s="430"/>
      <c r="U4" s="430"/>
      <c r="V4" s="430"/>
      <c r="W4" s="430"/>
      <c r="X4" s="430"/>
      <c r="Y4" s="430"/>
      <c r="Z4" s="430"/>
      <c r="AA4" s="430"/>
      <c r="AB4" s="430"/>
      <c r="AC4" s="430"/>
      <c r="AD4" s="430"/>
      <c r="AE4" s="430"/>
      <c r="AF4" s="430"/>
      <c r="AG4" s="430"/>
      <c r="AH4" s="430"/>
      <c r="AI4" s="430"/>
      <c r="AJ4" s="4"/>
      <c r="AK4" s="4"/>
    </row>
    <row r="5" spans="1:60" s="7" customFormat="1" ht="35.25" customHeight="1" thickTop="1" thickBot="1" x14ac:dyDescent="0.35">
      <c r="A5" s="426" t="s">
        <v>6</v>
      </c>
      <c r="B5" s="426"/>
      <c r="C5" s="426"/>
      <c r="D5" s="426"/>
      <c r="E5" s="435" t="s">
        <v>7</v>
      </c>
      <c r="F5" s="435"/>
      <c r="G5" s="435"/>
      <c r="H5" s="435"/>
      <c r="I5" s="435"/>
      <c r="J5" s="435"/>
      <c r="K5" s="426" t="s">
        <v>8</v>
      </c>
      <c r="L5" s="426"/>
      <c r="M5" s="426"/>
      <c r="N5" s="426"/>
      <c r="O5" s="426"/>
      <c r="P5" s="435"/>
      <c r="Q5" s="435"/>
      <c r="R5" s="435"/>
      <c r="S5" s="435"/>
      <c r="T5" s="435"/>
      <c r="U5" s="435"/>
      <c r="V5" s="435"/>
      <c r="W5" s="435"/>
      <c r="X5" s="426" t="s">
        <v>9</v>
      </c>
      <c r="Y5" s="426"/>
      <c r="Z5" s="426"/>
      <c r="AA5" s="426"/>
      <c r="AB5" s="426"/>
      <c r="AC5" s="435" t="s">
        <v>10</v>
      </c>
      <c r="AD5" s="435"/>
      <c r="AE5" s="435"/>
      <c r="AF5" s="435"/>
      <c r="AG5" s="435"/>
      <c r="AH5" s="435"/>
      <c r="AI5" s="435"/>
      <c r="AJ5" s="6"/>
      <c r="AK5" s="6"/>
      <c r="BA5" s="431" t="s">
        <v>11</v>
      </c>
      <c r="BB5" s="431"/>
      <c r="BC5" s="431"/>
      <c r="BD5" s="431"/>
      <c r="BE5" s="431"/>
      <c r="BF5" s="431"/>
      <c r="BG5" s="431"/>
      <c r="BH5" s="431"/>
    </row>
    <row r="6" spans="1:60" s="5" customFormat="1" ht="33" customHeight="1" thickTop="1" thickBot="1" x14ac:dyDescent="0.35">
      <c r="A6" s="426" t="s">
        <v>12</v>
      </c>
      <c r="B6" s="426"/>
      <c r="C6" s="426"/>
      <c r="D6" s="426"/>
      <c r="E6" s="443"/>
      <c r="F6" s="443"/>
      <c r="G6" s="443"/>
      <c r="H6" s="443"/>
      <c r="I6" s="443"/>
      <c r="J6" s="443"/>
      <c r="K6" s="443"/>
      <c r="L6" s="443"/>
      <c r="M6" s="443"/>
      <c r="N6" s="443"/>
      <c r="O6" s="443"/>
      <c r="P6" s="443"/>
      <c r="Q6" s="443"/>
      <c r="R6" s="443"/>
      <c r="S6" s="443"/>
      <c r="T6" s="443"/>
      <c r="U6" s="443"/>
      <c r="V6" s="443"/>
      <c r="W6" s="443"/>
      <c r="X6" s="443"/>
      <c r="Y6" s="443"/>
      <c r="Z6" s="443"/>
      <c r="AA6" s="443"/>
      <c r="AB6" s="443"/>
      <c r="AC6" s="443"/>
      <c r="AD6" s="443"/>
      <c r="AE6" s="443"/>
      <c r="AF6" s="443"/>
      <c r="AG6" s="443"/>
      <c r="AH6" s="443"/>
      <c r="AI6" s="443"/>
      <c r="AJ6" s="4"/>
      <c r="AK6" s="4"/>
    </row>
    <row r="7" spans="1:60" s="5" customFormat="1" ht="33.75" customHeight="1" thickTop="1" thickBot="1" x14ac:dyDescent="0.35">
      <c r="A7" s="426" t="s">
        <v>13</v>
      </c>
      <c r="B7" s="426"/>
      <c r="C7" s="426"/>
      <c r="D7" s="426"/>
      <c r="E7" s="436"/>
      <c r="F7" s="436"/>
      <c r="G7" s="436"/>
      <c r="H7" s="436"/>
      <c r="I7" s="436"/>
      <c r="J7" s="436"/>
      <c r="K7" s="436"/>
      <c r="L7" s="436"/>
      <c r="M7" s="436"/>
      <c r="N7" s="436"/>
      <c r="O7" s="436"/>
      <c r="P7" s="436"/>
      <c r="Q7" s="436"/>
      <c r="R7" s="436"/>
      <c r="S7" s="436"/>
      <c r="T7" s="436"/>
      <c r="U7" s="436"/>
      <c r="V7" s="436"/>
      <c r="W7" s="436"/>
      <c r="X7" s="436"/>
      <c r="Y7" s="436"/>
      <c r="Z7" s="436"/>
      <c r="AA7" s="436"/>
      <c r="AB7" s="436"/>
      <c r="AC7" s="436"/>
      <c r="AD7" s="436"/>
      <c r="AE7" s="436"/>
      <c r="AF7" s="436"/>
      <c r="AG7" s="436"/>
      <c r="AH7" s="436"/>
      <c r="AI7" s="436"/>
      <c r="AJ7" s="4"/>
      <c r="AK7" s="4"/>
    </row>
    <row r="8" spans="1:60" s="5" customFormat="1" ht="33.75" customHeight="1" thickTop="1" thickBot="1" x14ac:dyDescent="0.35">
      <c r="A8" s="426" t="s">
        <v>14</v>
      </c>
      <c r="B8" s="426"/>
      <c r="C8" s="426"/>
      <c r="D8" s="426"/>
      <c r="E8" s="436"/>
      <c r="F8" s="436"/>
      <c r="G8" s="436"/>
      <c r="H8" s="436"/>
      <c r="I8" s="436"/>
      <c r="J8" s="436"/>
      <c r="K8" s="436"/>
      <c r="L8" s="436"/>
      <c r="M8" s="436"/>
      <c r="N8" s="436"/>
      <c r="O8" s="436"/>
      <c r="P8" s="436"/>
      <c r="Q8" s="436"/>
      <c r="R8" s="436"/>
      <c r="S8" s="436"/>
      <c r="T8" s="436"/>
      <c r="U8" s="436"/>
      <c r="V8" s="436"/>
      <c r="W8" s="436"/>
      <c r="X8" s="436"/>
      <c r="Y8" s="436"/>
      <c r="Z8" s="436"/>
      <c r="AA8" s="436"/>
      <c r="AB8" s="436"/>
      <c r="AC8" s="436"/>
      <c r="AD8" s="436"/>
      <c r="AE8" s="436"/>
      <c r="AF8" s="436"/>
      <c r="AG8" s="436"/>
      <c r="AH8" s="436"/>
      <c r="AI8" s="436"/>
      <c r="AJ8" s="4"/>
      <c r="AK8" s="4"/>
    </row>
    <row r="9" spans="1:60" s="5" customFormat="1" ht="15" customHeight="1" thickTop="1" x14ac:dyDescent="0.25">
      <c r="A9" s="432" t="s">
        <v>15</v>
      </c>
      <c r="B9" s="433"/>
      <c r="C9" s="433"/>
      <c r="D9" s="433"/>
      <c r="E9" s="433"/>
      <c r="F9" s="433"/>
      <c r="G9" s="433"/>
      <c r="H9" s="433"/>
      <c r="I9" s="433"/>
      <c r="J9" s="433"/>
      <c r="K9" s="433"/>
      <c r="L9" s="433"/>
      <c r="M9" s="433"/>
      <c r="N9" s="433"/>
      <c r="O9" s="433"/>
      <c r="P9" s="433"/>
      <c r="Q9" s="433"/>
      <c r="R9" s="433"/>
      <c r="S9" s="433"/>
      <c r="T9" s="433"/>
      <c r="U9" s="433"/>
      <c r="V9" s="433"/>
      <c r="W9" s="433"/>
      <c r="X9" s="433"/>
      <c r="Y9" s="433"/>
      <c r="Z9" s="433"/>
      <c r="AA9" s="433"/>
      <c r="AB9" s="433"/>
      <c r="AC9" s="433"/>
      <c r="AD9" s="433"/>
      <c r="AE9" s="433"/>
      <c r="AF9" s="433"/>
      <c r="AG9" s="433"/>
      <c r="AH9" s="433"/>
      <c r="AI9" s="434"/>
      <c r="AJ9" s="4"/>
      <c r="AK9" s="4"/>
    </row>
    <row r="10" spans="1:60" s="5" customFormat="1" ht="17.25" customHeight="1" thickBot="1" x14ac:dyDescent="0.3">
      <c r="A10" s="437"/>
      <c r="B10" s="438"/>
      <c r="C10" s="438"/>
      <c r="D10" s="438"/>
      <c r="E10" s="438"/>
      <c r="F10" s="438"/>
      <c r="G10" s="438"/>
      <c r="H10" s="438"/>
      <c r="I10" s="438"/>
      <c r="J10" s="438"/>
      <c r="K10" s="438"/>
      <c r="L10" s="438"/>
      <c r="M10" s="438"/>
      <c r="N10" s="438"/>
      <c r="O10" s="438"/>
      <c r="P10" s="438"/>
      <c r="Q10" s="438"/>
      <c r="R10" s="438"/>
      <c r="S10" s="438"/>
      <c r="T10" s="438"/>
      <c r="U10" s="438"/>
      <c r="V10" s="438"/>
      <c r="W10" s="438"/>
      <c r="X10" s="438"/>
      <c r="Y10" s="438"/>
      <c r="Z10" s="438"/>
      <c r="AA10" s="438"/>
      <c r="AB10" s="438"/>
      <c r="AC10" s="438"/>
      <c r="AD10" s="438"/>
      <c r="AE10" s="438"/>
      <c r="AF10" s="438"/>
      <c r="AG10" s="438"/>
      <c r="AH10" s="438"/>
      <c r="AI10" s="439"/>
      <c r="AJ10" s="4"/>
      <c r="AK10" s="4"/>
    </row>
    <row r="11" spans="1:60" s="5" customFormat="1" ht="45" customHeight="1" thickTop="1" thickBot="1" x14ac:dyDescent="0.35">
      <c r="A11" s="440"/>
      <c r="B11" s="441"/>
      <c r="C11" s="441"/>
      <c r="D11" s="441"/>
      <c r="E11" s="441"/>
      <c r="F11" s="441"/>
      <c r="G11" s="441"/>
      <c r="H11" s="441"/>
      <c r="I11" s="441"/>
      <c r="J11" s="441"/>
      <c r="K11" s="441"/>
      <c r="L11" s="441"/>
      <c r="M11" s="441"/>
      <c r="N11" s="441"/>
      <c r="O11" s="441"/>
      <c r="P11" s="441"/>
      <c r="Q11" s="441"/>
      <c r="R11" s="441"/>
      <c r="S11" s="441"/>
      <c r="T11" s="441"/>
      <c r="U11" s="441"/>
      <c r="V11" s="441"/>
      <c r="W11" s="441"/>
      <c r="X11" s="441"/>
      <c r="Y11" s="441"/>
      <c r="Z11" s="441"/>
      <c r="AA11" s="441"/>
      <c r="AB11" s="441"/>
      <c r="AC11" s="441"/>
      <c r="AD11" s="441"/>
      <c r="AE11" s="441"/>
      <c r="AF11" s="441"/>
      <c r="AG11" s="441"/>
      <c r="AH11" s="441"/>
      <c r="AI11" s="442"/>
      <c r="AJ11" s="4"/>
      <c r="AK11" s="4"/>
    </row>
    <row r="12" spans="1:60" s="5" customFormat="1" ht="21" customHeight="1" thickTop="1" thickBot="1" x14ac:dyDescent="0.35">
      <c r="A12" s="427" t="s">
        <v>16</v>
      </c>
      <c r="B12" s="428"/>
      <c r="C12" s="428"/>
      <c r="D12" s="428"/>
      <c r="E12" s="428"/>
      <c r="F12" s="428"/>
      <c r="G12" s="428"/>
      <c r="H12" s="428"/>
      <c r="I12" s="428"/>
      <c r="J12" s="428"/>
      <c r="K12" s="428"/>
      <c r="L12" s="428"/>
      <c r="M12" s="428"/>
      <c r="N12" s="428"/>
      <c r="O12" s="428"/>
      <c r="P12" s="428"/>
      <c r="Q12" s="428"/>
      <c r="R12" s="428"/>
      <c r="S12" s="428"/>
      <c r="T12" s="428"/>
      <c r="U12" s="428"/>
      <c r="V12" s="428"/>
      <c r="W12" s="428"/>
      <c r="X12" s="428"/>
      <c r="Y12" s="428"/>
      <c r="Z12" s="428"/>
      <c r="AA12" s="428"/>
      <c r="AB12" s="428"/>
      <c r="AC12" s="428"/>
      <c r="AD12" s="428"/>
      <c r="AE12" s="428"/>
      <c r="AF12" s="428"/>
      <c r="AG12" s="428"/>
      <c r="AH12" s="428"/>
      <c r="AI12" s="429"/>
      <c r="AJ12" s="8"/>
      <c r="AK12" s="8"/>
    </row>
    <row r="13" spans="1:60" s="5" customFormat="1" ht="43.5" customHeight="1" thickTop="1" thickBot="1" x14ac:dyDescent="0.35">
      <c r="A13" s="427" t="s">
        <v>17</v>
      </c>
      <c r="B13" s="428"/>
      <c r="C13" s="428"/>
      <c r="D13" s="429"/>
      <c r="E13" s="432" t="str">
        <f>'Elenco P.O.'!D10</f>
        <v>Descrizione</v>
      </c>
      <c r="F13" s="433"/>
      <c r="G13" s="433"/>
      <c r="H13" s="433"/>
      <c r="I13" s="433"/>
      <c r="J13" s="433"/>
      <c r="K13" s="433"/>
      <c r="L13" s="433"/>
      <c r="M13" s="433"/>
      <c r="N13" s="433"/>
      <c r="O13" s="433"/>
      <c r="P13" s="433"/>
      <c r="Q13" s="433"/>
      <c r="R13" s="433"/>
      <c r="S13" s="433"/>
      <c r="T13" s="433"/>
      <c r="U13" s="433"/>
      <c r="V13" s="433"/>
      <c r="W13" s="433"/>
      <c r="X13" s="433"/>
      <c r="Y13" s="433"/>
      <c r="Z13" s="433"/>
      <c r="AA13" s="433"/>
      <c r="AB13" s="433"/>
      <c r="AC13" s="433"/>
      <c r="AD13" s="433"/>
      <c r="AE13" s="433"/>
      <c r="AF13" s="433"/>
      <c r="AG13" s="433"/>
      <c r="AH13" s="433"/>
      <c r="AI13" s="434"/>
      <c r="AJ13" s="4"/>
      <c r="AK13" s="4"/>
    </row>
    <row r="14" spans="1:60" s="5" customFormat="1" ht="16.5" thickTop="1" x14ac:dyDescent="0.25">
      <c r="A14" s="432" t="s">
        <v>18</v>
      </c>
      <c r="B14" s="433"/>
      <c r="C14" s="433"/>
      <c r="D14" s="433"/>
      <c r="E14" s="447" t="s">
        <v>219</v>
      </c>
      <c r="F14" s="449"/>
      <c r="G14" s="449"/>
      <c r="H14" s="449"/>
      <c r="I14" s="449"/>
      <c r="J14" s="449"/>
      <c r="K14" s="449"/>
      <c r="L14" s="449"/>
      <c r="M14" s="447" t="s">
        <v>220</v>
      </c>
      <c r="N14" s="449"/>
      <c r="O14" s="449"/>
      <c r="P14" s="449"/>
      <c r="Q14" s="449"/>
      <c r="R14" s="449"/>
      <c r="S14" s="449"/>
      <c r="T14" s="449"/>
      <c r="U14" s="447" t="s">
        <v>221</v>
      </c>
      <c r="V14" s="449"/>
      <c r="W14" s="449"/>
      <c r="X14" s="449"/>
      <c r="Y14" s="449"/>
      <c r="Z14" s="449"/>
      <c r="AA14" s="449"/>
      <c r="AB14" s="449"/>
      <c r="AC14" s="447" t="s">
        <v>222</v>
      </c>
      <c r="AD14" s="449"/>
      <c r="AE14" s="448"/>
      <c r="AF14" s="447">
        <v>2018</v>
      </c>
      <c r="AG14" s="448"/>
      <c r="AH14" s="447">
        <v>2017</v>
      </c>
      <c r="AI14" s="448"/>
      <c r="AJ14" s="4"/>
      <c r="AK14" s="4"/>
      <c r="AV14" s="4"/>
      <c r="AW14" s="4"/>
      <c r="AX14" s="4"/>
    </row>
    <row r="15" spans="1:60" s="5" customFormat="1" ht="15.75" x14ac:dyDescent="0.25">
      <c r="A15" s="450"/>
      <c r="B15" s="451"/>
      <c r="C15" s="451"/>
      <c r="D15" s="452"/>
      <c r="E15" s="444"/>
      <c r="F15" s="446"/>
      <c r="G15" s="446"/>
      <c r="H15" s="446"/>
      <c r="I15" s="446"/>
      <c r="J15" s="446"/>
      <c r="K15" s="446"/>
      <c r="L15" s="446"/>
      <c r="M15" s="444"/>
      <c r="N15" s="446"/>
      <c r="O15" s="446"/>
      <c r="P15" s="446"/>
      <c r="Q15" s="446"/>
      <c r="R15" s="446"/>
      <c r="S15" s="446"/>
      <c r="T15" s="446"/>
      <c r="U15" s="444"/>
      <c r="V15" s="446"/>
      <c r="W15" s="446"/>
      <c r="X15" s="446"/>
      <c r="Y15" s="446"/>
      <c r="Z15" s="446"/>
      <c r="AA15" s="446"/>
      <c r="AB15" s="446"/>
      <c r="AC15" s="444"/>
      <c r="AD15" s="446"/>
      <c r="AE15" s="445"/>
      <c r="AF15" s="444"/>
      <c r="AG15" s="445"/>
      <c r="AH15" s="444"/>
      <c r="AI15" s="445"/>
      <c r="AJ15" s="4"/>
      <c r="AK15" s="4"/>
      <c r="AV15" s="4"/>
      <c r="AW15" s="4"/>
      <c r="AX15" s="4"/>
    </row>
    <row r="16" spans="1:60" s="5" customFormat="1" ht="15.75" x14ac:dyDescent="0.25">
      <c r="A16" s="450"/>
      <c r="B16" s="451"/>
      <c r="C16" s="451"/>
      <c r="D16" s="452"/>
      <c r="E16" s="444"/>
      <c r="F16" s="446"/>
      <c r="G16" s="446"/>
      <c r="H16" s="446"/>
      <c r="I16" s="446"/>
      <c r="J16" s="446"/>
      <c r="K16" s="446"/>
      <c r="L16" s="446"/>
      <c r="M16" s="444"/>
      <c r="N16" s="446"/>
      <c r="O16" s="446"/>
      <c r="P16" s="446"/>
      <c r="Q16" s="446"/>
      <c r="R16" s="446"/>
      <c r="S16" s="446"/>
      <c r="T16" s="446"/>
      <c r="U16" s="444"/>
      <c r="V16" s="446"/>
      <c r="W16" s="446"/>
      <c r="X16" s="446"/>
      <c r="Y16" s="446"/>
      <c r="Z16" s="446"/>
      <c r="AA16" s="446"/>
      <c r="AB16" s="446"/>
      <c r="AC16" s="444"/>
      <c r="AD16" s="446"/>
      <c r="AE16" s="445"/>
      <c r="AF16" s="444"/>
      <c r="AG16" s="445"/>
      <c r="AH16" s="444"/>
      <c r="AI16" s="445"/>
      <c r="AJ16" s="4"/>
      <c r="AK16" s="4"/>
      <c r="AV16" s="4"/>
      <c r="AW16" s="4"/>
      <c r="AX16" s="4"/>
    </row>
    <row r="17" spans="1:50" s="5" customFormat="1" ht="15.75" x14ac:dyDescent="0.25">
      <c r="A17" s="450"/>
      <c r="B17" s="451"/>
      <c r="C17" s="451"/>
      <c r="D17" s="452"/>
      <c r="E17" s="444"/>
      <c r="F17" s="446"/>
      <c r="G17" s="446"/>
      <c r="H17" s="446"/>
      <c r="I17" s="446"/>
      <c r="J17" s="446"/>
      <c r="K17" s="446"/>
      <c r="L17" s="446"/>
      <c r="M17" s="444"/>
      <c r="N17" s="446"/>
      <c r="O17" s="446"/>
      <c r="P17" s="446"/>
      <c r="Q17" s="446"/>
      <c r="R17" s="446"/>
      <c r="S17" s="446"/>
      <c r="T17" s="446"/>
      <c r="U17" s="444"/>
      <c r="V17" s="446"/>
      <c r="W17" s="446"/>
      <c r="X17" s="446"/>
      <c r="Y17" s="446"/>
      <c r="Z17" s="446"/>
      <c r="AA17" s="446"/>
      <c r="AB17" s="446"/>
      <c r="AC17" s="444"/>
      <c r="AD17" s="446"/>
      <c r="AE17" s="445"/>
      <c r="AF17" s="444"/>
      <c r="AG17" s="445"/>
      <c r="AH17" s="444"/>
      <c r="AI17" s="445"/>
      <c r="AJ17" s="4"/>
      <c r="AK17" s="4"/>
      <c r="AV17" s="4"/>
      <c r="AW17" s="4"/>
      <c r="AX17" s="4"/>
    </row>
    <row r="18" spans="1:50" s="5" customFormat="1" ht="15.75" x14ac:dyDescent="0.25">
      <c r="A18" s="450"/>
      <c r="B18" s="451"/>
      <c r="C18" s="451"/>
      <c r="D18" s="452"/>
      <c r="E18" s="444"/>
      <c r="F18" s="446"/>
      <c r="G18" s="446"/>
      <c r="H18" s="446"/>
      <c r="I18" s="446"/>
      <c r="J18" s="446"/>
      <c r="K18" s="446"/>
      <c r="L18" s="446"/>
      <c r="M18" s="444"/>
      <c r="N18" s="446"/>
      <c r="O18" s="446"/>
      <c r="P18" s="446"/>
      <c r="Q18" s="446"/>
      <c r="R18" s="446"/>
      <c r="S18" s="446"/>
      <c r="T18" s="446"/>
      <c r="U18" s="444"/>
      <c r="V18" s="446"/>
      <c r="W18" s="446"/>
      <c r="X18" s="446"/>
      <c r="Y18" s="446"/>
      <c r="Z18" s="446"/>
      <c r="AA18" s="446"/>
      <c r="AB18" s="446"/>
      <c r="AC18" s="444"/>
      <c r="AD18" s="446"/>
      <c r="AE18" s="445"/>
      <c r="AF18" s="444"/>
      <c r="AG18" s="445"/>
      <c r="AH18" s="444"/>
      <c r="AI18" s="445"/>
      <c r="AJ18" s="4"/>
      <c r="AK18" s="4"/>
      <c r="AV18" s="4"/>
      <c r="AW18" s="4"/>
      <c r="AX18" s="4"/>
    </row>
    <row r="19" spans="1:50" s="5" customFormat="1" ht="15.75" x14ac:dyDescent="0.25">
      <c r="A19" s="450"/>
      <c r="B19" s="451"/>
      <c r="C19" s="451"/>
      <c r="D19" s="452"/>
      <c r="E19" s="444"/>
      <c r="F19" s="446"/>
      <c r="G19" s="446"/>
      <c r="H19" s="446"/>
      <c r="I19" s="446"/>
      <c r="J19" s="446"/>
      <c r="K19" s="446"/>
      <c r="L19" s="446"/>
      <c r="M19" s="444"/>
      <c r="N19" s="446"/>
      <c r="O19" s="446"/>
      <c r="P19" s="446"/>
      <c r="Q19" s="446"/>
      <c r="R19" s="446"/>
      <c r="S19" s="446"/>
      <c r="T19" s="446"/>
      <c r="U19" s="444"/>
      <c r="V19" s="446"/>
      <c r="W19" s="446"/>
      <c r="X19" s="446"/>
      <c r="Y19" s="446"/>
      <c r="Z19" s="446"/>
      <c r="AA19" s="446"/>
      <c r="AB19" s="446"/>
      <c r="AC19" s="444"/>
      <c r="AD19" s="446"/>
      <c r="AE19" s="445"/>
      <c r="AF19" s="444"/>
      <c r="AG19" s="445"/>
      <c r="AH19" s="444"/>
      <c r="AI19" s="445"/>
      <c r="AJ19" s="4"/>
      <c r="AK19" s="4"/>
      <c r="AV19" s="4"/>
      <c r="AW19" s="4"/>
      <c r="AX19" s="4"/>
    </row>
    <row r="20" spans="1:50" s="5" customFormat="1" ht="15.75" x14ac:dyDescent="0.25">
      <c r="A20" s="450"/>
      <c r="B20" s="451"/>
      <c r="C20" s="451"/>
      <c r="D20" s="452"/>
      <c r="E20" s="444"/>
      <c r="F20" s="446"/>
      <c r="G20" s="446"/>
      <c r="H20" s="446"/>
      <c r="I20" s="446"/>
      <c r="J20" s="446"/>
      <c r="K20" s="446"/>
      <c r="L20" s="446"/>
      <c r="M20" s="444"/>
      <c r="N20" s="446"/>
      <c r="O20" s="446"/>
      <c r="P20" s="446"/>
      <c r="Q20" s="446"/>
      <c r="R20" s="446"/>
      <c r="S20" s="446"/>
      <c r="T20" s="446"/>
      <c r="U20" s="444"/>
      <c r="V20" s="446"/>
      <c r="W20" s="446"/>
      <c r="X20" s="446"/>
      <c r="Y20" s="446"/>
      <c r="Z20" s="446"/>
      <c r="AA20" s="446"/>
      <c r="AB20" s="446"/>
      <c r="AC20" s="444"/>
      <c r="AD20" s="446"/>
      <c r="AE20" s="445"/>
      <c r="AF20" s="444"/>
      <c r="AG20" s="445"/>
      <c r="AH20" s="444"/>
      <c r="AI20" s="445"/>
      <c r="AJ20" s="4"/>
      <c r="AK20" s="4"/>
      <c r="AV20" s="4"/>
      <c r="AW20" s="4"/>
      <c r="AX20" s="4"/>
    </row>
    <row r="21" spans="1:50" s="5" customFormat="1" ht="15.75" x14ac:dyDescent="0.25">
      <c r="A21" s="450"/>
      <c r="B21" s="451"/>
      <c r="C21" s="451"/>
      <c r="D21" s="452"/>
      <c r="E21" s="444"/>
      <c r="F21" s="446"/>
      <c r="G21" s="446"/>
      <c r="H21" s="446"/>
      <c r="I21" s="446"/>
      <c r="J21" s="446"/>
      <c r="K21" s="446"/>
      <c r="L21" s="446"/>
      <c r="M21" s="444"/>
      <c r="N21" s="446"/>
      <c r="O21" s="446"/>
      <c r="P21" s="446"/>
      <c r="Q21" s="446"/>
      <c r="R21" s="446"/>
      <c r="S21" s="446"/>
      <c r="T21" s="446"/>
      <c r="U21" s="444"/>
      <c r="V21" s="446"/>
      <c r="W21" s="446"/>
      <c r="X21" s="446"/>
      <c r="Y21" s="446"/>
      <c r="Z21" s="446"/>
      <c r="AA21" s="446"/>
      <c r="AB21" s="446"/>
      <c r="AC21" s="444"/>
      <c r="AD21" s="446"/>
      <c r="AE21" s="445"/>
      <c r="AF21" s="444"/>
      <c r="AG21" s="445"/>
      <c r="AH21" s="444"/>
      <c r="AI21" s="445"/>
      <c r="AJ21" s="4"/>
      <c r="AK21" s="4"/>
      <c r="AV21" s="4"/>
      <c r="AW21" s="4"/>
      <c r="AX21" s="4"/>
    </row>
    <row r="22" spans="1:50" s="5" customFormat="1" ht="15.75" x14ac:dyDescent="0.25">
      <c r="A22" s="450"/>
      <c r="B22" s="451"/>
      <c r="C22" s="451"/>
      <c r="D22" s="452"/>
      <c r="E22" s="64"/>
      <c r="F22" s="65"/>
      <c r="G22" s="65"/>
      <c r="H22" s="65"/>
      <c r="I22" s="65"/>
      <c r="J22" s="65"/>
      <c r="K22" s="65"/>
      <c r="L22" s="65"/>
      <c r="M22" s="64"/>
      <c r="N22" s="65"/>
      <c r="O22" s="65"/>
      <c r="P22" s="65"/>
      <c r="Q22" s="65"/>
      <c r="R22" s="65"/>
      <c r="S22" s="65"/>
      <c r="T22" s="65"/>
      <c r="U22" s="64"/>
      <c r="V22" s="65"/>
      <c r="W22" s="65"/>
      <c r="X22" s="65"/>
      <c r="Y22" s="65"/>
      <c r="Z22" s="65"/>
      <c r="AA22" s="65"/>
      <c r="AB22" s="65"/>
      <c r="AC22" s="64"/>
      <c r="AD22" s="65"/>
      <c r="AE22" s="66"/>
      <c r="AF22" s="64"/>
      <c r="AG22" s="66"/>
      <c r="AH22" s="64"/>
      <c r="AI22" s="66"/>
      <c r="AJ22" s="4"/>
      <c r="AK22" s="4"/>
      <c r="AV22" s="4"/>
      <c r="AW22" s="4"/>
      <c r="AX22" s="4"/>
    </row>
    <row r="23" spans="1:50" s="5" customFormat="1" ht="15.75" x14ac:dyDescent="0.25">
      <c r="A23" s="450"/>
      <c r="B23" s="451"/>
      <c r="C23" s="451"/>
      <c r="D23" s="452"/>
      <c r="E23" s="64"/>
      <c r="F23" s="65"/>
      <c r="G23" s="65"/>
      <c r="H23" s="65"/>
      <c r="I23" s="65"/>
      <c r="J23" s="65"/>
      <c r="K23" s="65"/>
      <c r="L23" s="65"/>
      <c r="M23" s="64"/>
      <c r="N23" s="65"/>
      <c r="O23" s="65"/>
      <c r="P23" s="65"/>
      <c r="Q23" s="65"/>
      <c r="R23" s="65"/>
      <c r="S23" s="65"/>
      <c r="T23" s="65"/>
      <c r="U23" s="64"/>
      <c r="V23" s="65"/>
      <c r="W23" s="65"/>
      <c r="X23" s="65"/>
      <c r="Y23" s="65"/>
      <c r="Z23" s="65"/>
      <c r="AA23" s="65"/>
      <c r="AB23" s="65"/>
      <c r="AC23" s="64"/>
      <c r="AD23" s="65"/>
      <c r="AE23" s="66"/>
      <c r="AF23" s="64"/>
      <c r="AG23" s="66"/>
      <c r="AH23" s="64"/>
      <c r="AI23" s="66"/>
      <c r="AJ23" s="4"/>
      <c r="AK23" s="4"/>
      <c r="AV23" s="4"/>
      <c r="AW23" s="4"/>
      <c r="AX23" s="4"/>
    </row>
    <row r="24" spans="1:50" s="5" customFormat="1" ht="15.75" x14ac:dyDescent="0.25">
      <c r="A24" s="450"/>
      <c r="B24" s="451"/>
      <c r="C24" s="451"/>
      <c r="D24" s="452"/>
      <c r="E24" s="64"/>
      <c r="F24" s="65"/>
      <c r="G24" s="65"/>
      <c r="H24" s="65"/>
      <c r="I24" s="65"/>
      <c r="J24" s="65"/>
      <c r="K24" s="65"/>
      <c r="L24" s="65"/>
      <c r="M24" s="64"/>
      <c r="N24" s="65"/>
      <c r="O24" s="65"/>
      <c r="P24" s="65"/>
      <c r="Q24" s="65"/>
      <c r="R24" s="65"/>
      <c r="S24" s="65"/>
      <c r="T24" s="65"/>
      <c r="U24" s="64"/>
      <c r="V24" s="65"/>
      <c r="W24" s="65"/>
      <c r="X24" s="65"/>
      <c r="Y24" s="65"/>
      <c r="Z24" s="65"/>
      <c r="AA24" s="65"/>
      <c r="AB24" s="65"/>
      <c r="AC24" s="64"/>
      <c r="AD24" s="65"/>
      <c r="AE24" s="66"/>
      <c r="AF24" s="64"/>
      <c r="AG24" s="66"/>
      <c r="AH24" s="64"/>
      <c r="AI24" s="66"/>
      <c r="AJ24" s="4"/>
      <c r="AK24" s="4"/>
      <c r="AV24" s="4"/>
      <c r="AW24" s="4"/>
      <c r="AX24" s="4"/>
    </row>
    <row r="25" spans="1:50" s="5" customFormat="1" ht="15.75" x14ac:dyDescent="0.25">
      <c r="A25" s="450"/>
      <c r="B25" s="451"/>
      <c r="C25" s="451"/>
      <c r="D25" s="452"/>
      <c r="E25" s="64"/>
      <c r="F25" s="65"/>
      <c r="G25" s="65"/>
      <c r="H25" s="65"/>
      <c r="I25" s="65"/>
      <c r="J25" s="65"/>
      <c r="K25" s="65"/>
      <c r="L25" s="65"/>
      <c r="M25" s="64"/>
      <c r="N25" s="65"/>
      <c r="O25" s="65"/>
      <c r="P25" s="65"/>
      <c r="Q25" s="65"/>
      <c r="R25" s="65"/>
      <c r="S25" s="65"/>
      <c r="T25" s="65"/>
      <c r="U25" s="64"/>
      <c r="V25" s="65"/>
      <c r="W25" s="65"/>
      <c r="X25" s="65"/>
      <c r="Y25" s="65"/>
      <c r="Z25" s="65"/>
      <c r="AA25" s="65"/>
      <c r="AB25" s="65"/>
      <c r="AC25" s="64"/>
      <c r="AD25" s="65"/>
      <c r="AE25" s="66"/>
      <c r="AF25" s="64"/>
      <c r="AG25" s="66"/>
      <c r="AH25" s="64"/>
      <c r="AI25" s="66"/>
      <c r="AJ25" s="4"/>
      <c r="AK25" s="4"/>
      <c r="AV25" s="4"/>
      <c r="AW25" s="4"/>
      <c r="AX25" s="4"/>
    </row>
    <row r="26" spans="1:50" s="5" customFormat="1" ht="15.75" x14ac:dyDescent="0.25">
      <c r="A26" s="450"/>
      <c r="B26" s="451"/>
      <c r="C26" s="451"/>
      <c r="D26" s="452"/>
      <c r="E26" s="64"/>
      <c r="F26" s="65"/>
      <c r="G26" s="65"/>
      <c r="H26" s="65"/>
      <c r="I26" s="65"/>
      <c r="J26" s="65"/>
      <c r="K26" s="65"/>
      <c r="L26" s="65"/>
      <c r="M26" s="64"/>
      <c r="N26" s="65"/>
      <c r="O26" s="65"/>
      <c r="P26" s="65"/>
      <c r="Q26" s="65"/>
      <c r="R26" s="65"/>
      <c r="S26" s="65"/>
      <c r="T26" s="65"/>
      <c r="U26" s="64"/>
      <c r="V26" s="65"/>
      <c r="W26" s="65"/>
      <c r="X26" s="65"/>
      <c r="Y26" s="65"/>
      <c r="Z26" s="65"/>
      <c r="AA26" s="65"/>
      <c r="AB26" s="65"/>
      <c r="AC26" s="64"/>
      <c r="AD26" s="65"/>
      <c r="AE26" s="66"/>
      <c r="AF26" s="64"/>
      <c r="AG26" s="66"/>
      <c r="AH26" s="64"/>
      <c r="AI26" s="66"/>
      <c r="AJ26" s="4"/>
      <c r="AK26" s="4"/>
      <c r="AV26" s="4"/>
      <c r="AW26" s="4"/>
      <c r="AX26" s="4"/>
    </row>
    <row r="27" spans="1:50" s="5" customFormat="1" ht="15.75" x14ac:dyDescent="0.25">
      <c r="A27" s="450"/>
      <c r="B27" s="451"/>
      <c r="C27" s="451"/>
      <c r="D27" s="452"/>
      <c r="E27" s="64"/>
      <c r="F27" s="65"/>
      <c r="G27" s="65"/>
      <c r="H27" s="65"/>
      <c r="I27" s="65"/>
      <c r="J27" s="65"/>
      <c r="K27" s="65"/>
      <c r="L27" s="65"/>
      <c r="M27" s="64"/>
      <c r="N27" s="65"/>
      <c r="O27" s="65"/>
      <c r="P27" s="65"/>
      <c r="Q27" s="65"/>
      <c r="R27" s="65"/>
      <c r="S27" s="65"/>
      <c r="T27" s="65"/>
      <c r="U27" s="64"/>
      <c r="V27" s="65"/>
      <c r="W27" s="65"/>
      <c r="X27" s="65"/>
      <c r="Y27" s="65"/>
      <c r="Z27" s="65"/>
      <c r="AA27" s="65"/>
      <c r="AB27" s="65"/>
      <c r="AC27" s="64"/>
      <c r="AD27" s="65"/>
      <c r="AE27" s="66"/>
      <c r="AF27" s="64"/>
      <c r="AG27" s="66"/>
      <c r="AH27" s="64"/>
      <c r="AI27" s="66"/>
      <c r="AJ27" s="4"/>
      <c r="AK27" s="4"/>
      <c r="AV27" s="4"/>
      <c r="AW27" s="4"/>
      <c r="AX27" s="4"/>
    </row>
    <row r="28" spans="1:50" s="5" customFormat="1" ht="16.5" thickBot="1" x14ac:dyDescent="0.3">
      <c r="A28" s="437"/>
      <c r="B28" s="438"/>
      <c r="C28" s="438"/>
      <c r="D28" s="439"/>
      <c r="E28" s="444"/>
      <c r="F28" s="446"/>
      <c r="G28" s="446"/>
      <c r="H28" s="446"/>
      <c r="I28" s="446"/>
      <c r="J28" s="446"/>
      <c r="K28" s="446"/>
      <c r="L28" s="446"/>
      <c r="M28" s="444"/>
      <c r="N28" s="446"/>
      <c r="O28" s="446"/>
      <c r="P28" s="446"/>
      <c r="Q28" s="446"/>
      <c r="R28" s="446"/>
      <c r="S28" s="446"/>
      <c r="T28" s="446"/>
      <c r="U28" s="444"/>
      <c r="V28" s="446"/>
      <c r="W28" s="446"/>
      <c r="X28" s="446"/>
      <c r="Y28" s="446"/>
      <c r="Z28" s="446"/>
      <c r="AA28" s="446"/>
      <c r="AB28" s="446"/>
      <c r="AC28" s="444"/>
      <c r="AD28" s="446"/>
      <c r="AE28" s="445"/>
      <c r="AF28" s="444"/>
      <c r="AG28" s="445"/>
      <c r="AH28" s="444"/>
      <c r="AI28" s="445"/>
      <c r="AJ28" s="4"/>
      <c r="AK28" s="4"/>
      <c r="AV28" s="4"/>
      <c r="AW28" s="4"/>
      <c r="AX28" s="4"/>
    </row>
    <row r="29" spans="1:50" s="5" customFormat="1" ht="15.75" customHeight="1" thickTop="1" thickBot="1" x14ac:dyDescent="0.3">
      <c r="A29" s="426" t="s">
        <v>19</v>
      </c>
      <c r="B29" s="426"/>
      <c r="C29" s="426"/>
      <c r="D29" s="426"/>
      <c r="E29" s="426" t="s">
        <v>20</v>
      </c>
      <c r="F29" s="426"/>
      <c r="G29" s="426"/>
      <c r="H29" s="426"/>
      <c r="I29" s="427" t="s">
        <v>21</v>
      </c>
      <c r="J29" s="428"/>
      <c r="K29" s="428"/>
      <c r="L29" s="428"/>
      <c r="M29" s="428"/>
      <c r="N29" s="428"/>
      <c r="O29" s="428"/>
      <c r="P29" s="428"/>
      <c r="Q29" s="428"/>
      <c r="R29" s="428"/>
      <c r="S29" s="428"/>
      <c r="T29" s="428"/>
      <c r="U29" s="428"/>
      <c r="V29" s="428"/>
      <c r="W29" s="429"/>
      <c r="X29" s="426" t="s">
        <v>22</v>
      </c>
      <c r="Y29" s="426"/>
      <c r="Z29" s="426"/>
      <c r="AA29" s="426"/>
      <c r="AB29" s="426"/>
      <c r="AC29" s="426"/>
      <c r="AD29" s="426"/>
      <c r="AE29" s="426"/>
      <c r="AF29" s="426"/>
      <c r="AG29" s="426"/>
      <c r="AH29" s="426"/>
      <c r="AI29" s="426"/>
      <c r="AJ29" s="4"/>
      <c r="AK29" s="4"/>
    </row>
    <row r="30" spans="1:50" s="5" customFormat="1" ht="15.75" customHeight="1" thickTop="1" thickBot="1" x14ac:dyDescent="0.3">
      <c r="A30" s="426"/>
      <c r="B30" s="426"/>
      <c r="C30" s="426"/>
      <c r="D30" s="426"/>
      <c r="E30" s="426"/>
      <c r="F30" s="426"/>
      <c r="G30" s="426"/>
      <c r="H30" s="426"/>
      <c r="I30" s="427" t="s">
        <v>23</v>
      </c>
      <c r="J30" s="428"/>
      <c r="K30" s="428"/>
      <c r="L30" s="428"/>
      <c r="M30" s="429"/>
      <c r="N30" s="427" t="s">
        <v>24</v>
      </c>
      <c r="O30" s="428"/>
      <c r="P30" s="428"/>
      <c r="Q30" s="428"/>
      <c r="R30" s="429"/>
      <c r="S30" s="427" t="s">
        <v>25</v>
      </c>
      <c r="T30" s="428"/>
      <c r="U30" s="428"/>
      <c r="V30" s="428"/>
      <c r="W30" s="429"/>
      <c r="X30" s="453">
        <f>IF(I31="X",5)+IF(I32="X",5)+IF(I33="X",5)+IF(I34="X",1)+IF(N31="X",3)+IF(N32="X",3)+IF(N33="X",3)+IF(N34="X",3)+IF(S31="X",1)+IF(S32="X",1)+IF(S33="X",1)+IF(S34="X",5)</f>
        <v>0</v>
      </c>
      <c r="Y30" s="454"/>
      <c r="Z30" s="454"/>
      <c r="AA30" s="454"/>
      <c r="AB30" s="454"/>
      <c r="AC30" s="454"/>
      <c r="AD30" s="454"/>
      <c r="AE30" s="454"/>
      <c r="AF30" s="454"/>
      <c r="AG30" s="454"/>
      <c r="AH30" s="454"/>
      <c r="AI30" s="455"/>
      <c r="AJ30" s="4"/>
      <c r="AK30" s="4"/>
    </row>
    <row r="31" spans="1:50" s="5" customFormat="1" ht="18.75" customHeight="1" thickTop="1" thickBot="1" x14ac:dyDescent="0.3">
      <c r="A31" s="426"/>
      <c r="B31" s="426"/>
      <c r="C31" s="426"/>
      <c r="D31" s="426"/>
      <c r="E31" s="426" t="s">
        <v>26</v>
      </c>
      <c r="F31" s="426"/>
      <c r="G31" s="426"/>
      <c r="H31" s="426"/>
      <c r="I31" s="440"/>
      <c r="J31" s="441"/>
      <c r="K31" s="441"/>
      <c r="L31" s="441"/>
      <c r="M31" s="442"/>
      <c r="N31" s="440"/>
      <c r="O31" s="441"/>
      <c r="P31" s="441"/>
      <c r="Q31" s="441"/>
      <c r="R31" s="442"/>
      <c r="S31" s="440"/>
      <c r="T31" s="441"/>
      <c r="U31" s="441"/>
      <c r="V31" s="441"/>
      <c r="W31" s="442"/>
      <c r="X31" s="456"/>
      <c r="Y31" s="457"/>
      <c r="Z31" s="457"/>
      <c r="AA31" s="457"/>
      <c r="AB31" s="457"/>
      <c r="AC31" s="457"/>
      <c r="AD31" s="457"/>
      <c r="AE31" s="457"/>
      <c r="AF31" s="457"/>
      <c r="AG31" s="457"/>
      <c r="AH31" s="457"/>
      <c r="AI31" s="458"/>
      <c r="AJ31" s="4"/>
      <c r="AK31" s="4"/>
    </row>
    <row r="32" spans="1:50" s="5" customFormat="1" ht="17.25" customHeight="1" thickTop="1" thickBot="1" x14ac:dyDescent="0.3">
      <c r="A32" s="426"/>
      <c r="B32" s="426"/>
      <c r="C32" s="426"/>
      <c r="D32" s="426"/>
      <c r="E32" s="426" t="s">
        <v>27</v>
      </c>
      <c r="F32" s="426"/>
      <c r="G32" s="426"/>
      <c r="H32" s="426"/>
      <c r="I32" s="440"/>
      <c r="J32" s="441"/>
      <c r="K32" s="441"/>
      <c r="L32" s="441"/>
      <c r="M32" s="442"/>
      <c r="N32" s="440"/>
      <c r="O32" s="441"/>
      <c r="P32" s="441"/>
      <c r="Q32" s="441"/>
      <c r="R32" s="442"/>
      <c r="S32" s="440"/>
      <c r="T32" s="441"/>
      <c r="U32" s="441"/>
      <c r="V32" s="441"/>
      <c r="W32" s="442"/>
      <c r="X32" s="456"/>
      <c r="Y32" s="457"/>
      <c r="Z32" s="457"/>
      <c r="AA32" s="457"/>
      <c r="AB32" s="457"/>
      <c r="AC32" s="457"/>
      <c r="AD32" s="457"/>
      <c r="AE32" s="457"/>
      <c r="AF32" s="457"/>
      <c r="AG32" s="457"/>
      <c r="AH32" s="457"/>
      <c r="AI32" s="458"/>
      <c r="AJ32" s="4"/>
      <c r="AK32" s="4"/>
    </row>
    <row r="33" spans="1:37" s="5" customFormat="1" ht="20.25" customHeight="1" thickTop="1" thickBot="1" x14ac:dyDescent="0.3">
      <c r="A33" s="426"/>
      <c r="B33" s="426"/>
      <c r="C33" s="426"/>
      <c r="D33" s="426"/>
      <c r="E33" s="426" t="s">
        <v>28</v>
      </c>
      <c r="F33" s="426"/>
      <c r="G33" s="426"/>
      <c r="H33" s="426"/>
      <c r="I33" s="440"/>
      <c r="J33" s="441"/>
      <c r="K33" s="441"/>
      <c r="L33" s="441"/>
      <c r="M33" s="442"/>
      <c r="N33" s="440"/>
      <c r="O33" s="441"/>
      <c r="P33" s="441"/>
      <c r="Q33" s="441"/>
      <c r="R33" s="442"/>
      <c r="S33" s="440"/>
      <c r="T33" s="441"/>
      <c r="U33" s="441"/>
      <c r="V33" s="441"/>
      <c r="W33" s="442"/>
      <c r="X33" s="456"/>
      <c r="Y33" s="457"/>
      <c r="Z33" s="457"/>
      <c r="AA33" s="457"/>
      <c r="AB33" s="457"/>
      <c r="AC33" s="457"/>
      <c r="AD33" s="457"/>
      <c r="AE33" s="457"/>
      <c r="AF33" s="457"/>
      <c r="AG33" s="457"/>
      <c r="AH33" s="457"/>
      <c r="AI33" s="458"/>
      <c r="AJ33" s="4"/>
      <c r="AK33" s="4"/>
    </row>
    <row r="34" spans="1:37" s="5" customFormat="1" ht="17.25" customHeight="1" thickTop="1" thickBot="1" x14ac:dyDescent="0.3">
      <c r="A34" s="426"/>
      <c r="B34" s="426"/>
      <c r="C34" s="426"/>
      <c r="D34" s="426"/>
      <c r="E34" s="426" t="s">
        <v>29</v>
      </c>
      <c r="F34" s="426"/>
      <c r="G34" s="426"/>
      <c r="H34" s="426"/>
      <c r="I34" s="440"/>
      <c r="J34" s="441"/>
      <c r="K34" s="441"/>
      <c r="L34" s="441"/>
      <c r="M34" s="442"/>
      <c r="N34" s="440"/>
      <c r="O34" s="441"/>
      <c r="P34" s="441"/>
      <c r="Q34" s="441"/>
      <c r="R34" s="442"/>
      <c r="S34" s="440"/>
      <c r="T34" s="441"/>
      <c r="U34" s="441"/>
      <c r="V34" s="441"/>
      <c r="W34" s="442"/>
      <c r="X34" s="459"/>
      <c r="Y34" s="460"/>
      <c r="Z34" s="460"/>
      <c r="AA34" s="460"/>
      <c r="AB34" s="460"/>
      <c r="AC34" s="460"/>
      <c r="AD34" s="460"/>
      <c r="AE34" s="460"/>
      <c r="AF34" s="460"/>
      <c r="AG34" s="460"/>
      <c r="AH34" s="460"/>
      <c r="AI34" s="461"/>
      <c r="AJ34" s="4"/>
      <c r="AK34" s="4"/>
    </row>
    <row r="35" spans="1:37" s="10" customFormat="1" ht="45.75" customHeight="1" thickTop="1" thickBot="1" x14ac:dyDescent="0.35">
      <c r="A35" s="462" t="s">
        <v>30</v>
      </c>
      <c r="B35" s="462"/>
      <c r="C35" s="462"/>
      <c r="D35" s="462"/>
      <c r="E35" s="463">
        <v>100</v>
      </c>
      <c r="F35" s="463"/>
      <c r="G35" s="463"/>
      <c r="H35" s="463"/>
      <c r="I35" s="463"/>
      <c r="J35" s="463"/>
      <c r="K35" s="463"/>
      <c r="L35" s="463"/>
      <c r="M35" s="463"/>
      <c r="N35" s="462" t="s">
        <v>31</v>
      </c>
      <c r="O35" s="462"/>
      <c r="P35" s="462"/>
      <c r="Q35" s="462"/>
      <c r="R35" s="462"/>
      <c r="S35" s="463">
        <v>100</v>
      </c>
      <c r="T35" s="463"/>
      <c r="U35" s="463"/>
      <c r="V35" s="463"/>
      <c r="W35" s="463"/>
      <c r="X35" s="462" t="s">
        <v>32</v>
      </c>
      <c r="Y35" s="462"/>
      <c r="Z35" s="462"/>
      <c r="AA35" s="462"/>
      <c r="AB35" s="462"/>
      <c r="AC35" s="462"/>
      <c r="AD35" s="462"/>
      <c r="AE35" s="462"/>
      <c r="AF35" s="464">
        <f>S35/E35</f>
        <v>1</v>
      </c>
      <c r="AG35" s="464"/>
      <c r="AH35" s="464"/>
      <c r="AI35" s="464"/>
      <c r="AJ35" s="9"/>
      <c r="AK35" s="9"/>
    </row>
    <row r="36" spans="1:37" ht="22.5" customHeight="1" thickTop="1" thickBot="1" x14ac:dyDescent="0.35">
      <c r="A36" s="426" t="s">
        <v>33</v>
      </c>
      <c r="B36" s="426"/>
      <c r="C36" s="426"/>
      <c r="D36" s="426"/>
      <c r="E36" s="426"/>
      <c r="F36" s="426"/>
      <c r="G36" s="426"/>
      <c r="H36" s="426"/>
      <c r="I36" s="426"/>
      <c r="J36" s="426"/>
      <c r="K36" s="426"/>
      <c r="L36" s="426"/>
      <c r="M36" s="426"/>
      <c r="N36" s="426"/>
      <c r="O36" s="426"/>
      <c r="P36" s="426"/>
      <c r="Q36" s="426"/>
      <c r="R36" s="426"/>
      <c r="S36" s="426"/>
      <c r="T36" s="426"/>
      <c r="U36" s="426"/>
      <c r="V36" s="426"/>
      <c r="W36" s="426"/>
      <c r="X36" s="426"/>
      <c r="Y36" s="426"/>
      <c r="Z36" s="426"/>
      <c r="AA36" s="426"/>
      <c r="AB36" s="426"/>
      <c r="AC36" s="426"/>
      <c r="AD36" s="426"/>
      <c r="AE36" s="426"/>
      <c r="AF36" s="426"/>
      <c r="AG36" s="426"/>
      <c r="AH36" s="426"/>
      <c r="AI36" s="426"/>
      <c r="AJ36" s="11"/>
      <c r="AK36" s="1"/>
    </row>
    <row r="37" spans="1:37" ht="30" customHeight="1" thickTop="1" thickBot="1" x14ac:dyDescent="0.35">
      <c r="A37" s="427" t="s">
        <v>34</v>
      </c>
      <c r="B37" s="428"/>
      <c r="C37" s="428"/>
      <c r="D37" s="428"/>
      <c r="E37" s="428"/>
      <c r="F37" s="428"/>
      <c r="G37" s="428"/>
      <c r="H37" s="428"/>
      <c r="I37" s="428"/>
      <c r="J37" s="428"/>
      <c r="K37" s="428"/>
      <c r="L37" s="428"/>
      <c r="M37" s="428"/>
      <c r="N37" s="428"/>
      <c r="O37" s="428"/>
      <c r="P37" s="428"/>
      <c r="Q37" s="428"/>
      <c r="R37" s="428"/>
      <c r="S37" s="428"/>
      <c r="T37" s="428"/>
      <c r="U37" s="428"/>
      <c r="V37" s="428"/>
      <c r="W37" s="429"/>
      <c r="X37" s="427" t="s">
        <v>35</v>
      </c>
      <c r="Y37" s="428"/>
      <c r="Z37" s="428"/>
      <c r="AA37" s="428"/>
      <c r="AB37" s="428"/>
      <c r="AC37" s="428"/>
      <c r="AD37" s="428"/>
      <c r="AE37" s="428"/>
      <c r="AF37" s="427" t="s">
        <v>36</v>
      </c>
      <c r="AG37" s="428"/>
      <c r="AH37" s="428"/>
      <c r="AI37" s="429"/>
      <c r="AJ37" s="1"/>
      <c r="AK37" s="1"/>
    </row>
    <row r="38" spans="1:37" ht="31.5" customHeight="1" thickTop="1" thickBot="1" x14ac:dyDescent="0.3">
      <c r="A38" s="426" t="s">
        <v>37</v>
      </c>
      <c r="B38" s="426"/>
      <c r="C38" s="426"/>
      <c r="D38" s="426"/>
      <c r="E38" s="426"/>
      <c r="F38" s="426" t="s">
        <v>38</v>
      </c>
      <c r="G38" s="426"/>
      <c r="H38" s="426"/>
      <c r="I38" s="426"/>
      <c r="J38" s="426" t="s">
        <v>39</v>
      </c>
      <c r="K38" s="426"/>
      <c r="L38" s="426"/>
      <c r="M38" s="426"/>
      <c r="N38" s="426" t="s">
        <v>40</v>
      </c>
      <c r="O38" s="426"/>
      <c r="P38" s="426"/>
      <c r="Q38" s="426"/>
      <c r="R38" s="426"/>
      <c r="S38" s="426"/>
      <c r="T38" s="426"/>
      <c r="U38" s="426"/>
      <c r="V38" s="426"/>
      <c r="W38" s="426"/>
      <c r="X38" s="426" t="s">
        <v>41</v>
      </c>
      <c r="Y38" s="426"/>
      <c r="Z38" s="426"/>
      <c r="AA38" s="426"/>
      <c r="AB38" s="426"/>
      <c r="AC38" s="426"/>
      <c r="AD38" s="426"/>
      <c r="AE38" s="426"/>
      <c r="AF38" s="426" t="s">
        <v>42</v>
      </c>
      <c r="AG38" s="426"/>
      <c r="AH38" s="426"/>
      <c r="AI38" s="426"/>
      <c r="AJ38" s="1"/>
      <c r="AK38" s="1"/>
    </row>
    <row r="39" spans="1:37" ht="16.5" thickTop="1" thickBot="1" x14ac:dyDescent="0.3">
      <c r="A39" s="465">
        <v>1</v>
      </c>
      <c r="B39" s="465"/>
      <c r="C39" s="465"/>
      <c r="D39" s="465"/>
      <c r="E39" s="465"/>
      <c r="F39" s="466"/>
      <c r="G39" s="466"/>
      <c r="H39" s="466"/>
      <c r="I39" s="466"/>
      <c r="J39" s="465">
        <f>F39*$X$30</f>
        <v>0</v>
      </c>
      <c r="K39" s="465"/>
      <c r="L39" s="465"/>
      <c r="M39" s="465"/>
      <c r="N39" s="465"/>
      <c r="O39" s="465"/>
      <c r="P39" s="465"/>
      <c r="Q39" s="465"/>
      <c r="R39" s="465"/>
      <c r="S39" s="465"/>
      <c r="T39" s="465"/>
      <c r="U39" s="465"/>
      <c r="V39" s="465"/>
      <c r="W39" s="465"/>
      <c r="X39" s="465"/>
      <c r="Y39" s="465"/>
      <c r="Z39" s="465"/>
      <c r="AA39" s="465"/>
      <c r="AB39" s="465"/>
      <c r="AC39" s="465"/>
      <c r="AD39" s="465"/>
      <c r="AE39" s="465"/>
      <c r="AF39" s="465"/>
      <c r="AG39" s="465"/>
      <c r="AH39" s="465"/>
      <c r="AI39" s="465"/>
      <c r="AJ39" s="1"/>
      <c r="AK39" s="1"/>
    </row>
    <row r="40" spans="1:37" ht="16.5" thickTop="1" thickBot="1" x14ac:dyDescent="0.3">
      <c r="A40" s="465"/>
      <c r="B40" s="465"/>
      <c r="C40" s="465"/>
      <c r="D40" s="465"/>
      <c r="E40" s="465"/>
      <c r="F40" s="466"/>
      <c r="G40" s="466"/>
      <c r="H40" s="466"/>
      <c r="I40" s="466"/>
      <c r="J40" s="465"/>
      <c r="K40" s="465"/>
      <c r="L40" s="465"/>
      <c r="M40" s="465"/>
      <c r="N40" s="465"/>
      <c r="O40" s="465"/>
      <c r="P40" s="465"/>
      <c r="Q40" s="465"/>
      <c r="R40" s="465"/>
      <c r="S40" s="465"/>
      <c r="T40" s="465"/>
      <c r="U40" s="465"/>
      <c r="V40" s="465"/>
      <c r="W40" s="465"/>
      <c r="X40" s="465"/>
      <c r="Y40" s="465"/>
      <c r="Z40" s="465"/>
      <c r="AA40" s="465"/>
      <c r="AB40" s="465"/>
      <c r="AC40" s="465"/>
      <c r="AD40" s="465"/>
      <c r="AE40" s="465"/>
      <c r="AF40" s="465"/>
      <c r="AG40" s="465"/>
      <c r="AH40" s="465"/>
      <c r="AI40" s="465"/>
      <c r="AJ40" s="1"/>
      <c r="AK40" s="1"/>
    </row>
    <row r="41" spans="1:37" ht="16.5" thickTop="1" thickBot="1" x14ac:dyDescent="0.3">
      <c r="A41" s="465"/>
      <c r="B41" s="465"/>
      <c r="C41" s="465"/>
      <c r="D41" s="465"/>
      <c r="E41" s="465"/>
      <c r="F41" s="466"/>
      <c r="G41" s="466"/>
      <c r="H41" s="466"/>
      <c r="I41" s="466"/>
      <c r="J41" s="465"/>
      <c r="K41" s="465"/>
      <c r="L41" s="465"/>
      <c r="M41" s="465"/>
      <c r="N41" s="465"/>
      <c r="O41" s="465"/>
      <c r="P41" s="465"/>
      <c r="Q41" s="465"/>
      <c r="R41" s="465"/>
      <c r="S41" s="465"/>
      <c r="T41" s="465"/>
      <c r="U41" s="465"/>
      <c r="V41" s="465"/>
      <c r="W41" s="465"/>
      <c r="X41" s="465"/>
      <c r="Y41" s="465"/>
      <c r="Z41" s="465"/>
      <c r="AA41" s="465"/>
      <c r="AB41" s="465"/>
      <c r="AC41" s="465"/>
      <c r="AD41" s="465"/>
      <c r="AE41" s="465"/>
      <c r="AF41" s="465"/>
      <c r="AG41" s="465"/>
      <c r="AH41" s="465"/>
      <c r="AI41" s="465"/>
      <c r="AJ41" s="1"/>
      <c r="AK41" s="1"/>
    </row>
    <row r="42" spans="1:37" ht="16.5" thickTop="1" thickBot="1" x14ac:dyDescent="0.3">
      <c r="A42" s="465"/>
      <c r="B42" s="465"/>
      <c r="C42" s="465"/>
      <c r="D42" s="465"/>
      <c r="E42" s="465"/>
      <c r="F42" s="466"/>
      <c r="G42" s="466"/>
      <c r="H42" s="466"/>
      <c r="I42" s="466"/>
      <c r="J42" s="465"/>
      <c r="K42" s="465"/>
      <c r="L42" s="465"/>
      <c r="M42" s="465"/>
      <c r="N42" s="465"/>
      <c r="O42" s="465"/>
      <c r="P42" s="465"/>
      <c r="Q42" s="465"/>
      <c r="R42" s="465"/>
      <c r="S42" s="465"/>
      <c r="T42" s="465"/>
      <c r="U42" s="465"/>
      <c r="V42" s="465"/>
      <c r="W42" s="465"/>
      <c r="X42" s="465"/>
      <c r="Y42" s="465"/>
      <c r="Z42" s="465"/>
      <c r="AA42" s="465"/>
      <c r="AB42" s="465"/>
      <c r="AC42" s="465"/>
      <c r="AD42" s="465"/>
      <c r="AE42" s="465"/>
      <c r="AF42" s="465"/>
      <c r="AG42" s="465"/>
      <c r="AH42" s="465"/>
      <c r="AI42" s="465"/>
      <c r="AJ42" s="1"/>
      <c r="AK42" s="1"/>
    </row>
    <row r="43" spans="1:37" ht="16.5" thickTop="1" thickBot="1" x14ac:dyDescent="0.3">
      <c r="A43" s="465"/>
      <c r="B43" s="465"/>
      <c r="C43" s="465"/>
      <c r="D43" s="465"/>
      <c r="E43" s="465"/>
      <c r="F43" s="466"/>
      <c r="G43" s="466"/>
      <c r="H43" s="466"/>
      <c r="I43" s="466"/>
      <c r="J43" s="465"/>
      <c r="K43" s="465"/>
      <c r="L43" s="465"/>
      <c r="M43" s="465"/>
      <c r="N43" s="465"/>
      <c r="O43" s="465"/>
      <c r="P43" s="465"/>
      <c r="Q43" s="465"/>
      <c r="R43" s="465"/>
      <c r="S43" s="465"/>
      <c r="T43" s="465"/>
      <c r="U43" s="465"/>
      <c r="V43" s="465"/>
      <c r="W43" s="465"/>
      <c r="X43" s="465"/>
      <c r="Y43" s="465"/>
      <c r="Z43" s="465"/>
      <c r="AA43" s="465"/>
      <c r="AB43" s="465"/>
      <c r="AC43" s="465"/>
      <c r="AD43" s="465"/>
      <c r="AE43" s="465"/>
      <c r="AF43" s="465"/>
      <c r="AG43" s="465"/>
      <c r="AH43" s="465"/>
      <c r="AI43" s="465"/>
      <c r="AJ43" s="1"/>
      <c r="AK43" s="1"/>
    </row>
    <row r="44" spans="1:37" ht="31.5" customHeight="1" thickTop="1" thickBot="1" x14ac:dyDescent="0.3">
      <c r="A44" s="426" t="s">
        <v>37</v>
      </c>
      <c r="B44" s="426"/>
      <c r="C44" s="426"/>
      <c r="D44" s="426"/>
      <c r="E44" s="426"/>
      <c r="F44" s="426" t="s">
        <v>38</v>
      </c>
      <c r="G44" s="426"/>
      <c r="H44" s="426"/>
      <c r="I44" s="426"/>
      <c r="J44" s="426" t="s">
        <v>39</v>
      </c>
      <c r="K44" s="426"/>
      <c r="L44" s="426"/>
      <c r="M44" s="426"/>
      <c r="N44" s="426" t="s">
        <v>40</v>
      </c>
      <c r="O44" s="426"/>
      <c r="P44" s="426"/>
      <c r="Q44" s="426"/>
      <c r="R44" s="426"/>
      <c r="S44" s="426"/>
      <c r="T44" s="426"/>
      <c r="U44" s="426"/>
      <c r="V44" s="426"/>
      <c r="W44" s="426"/>
      <c r="X44" s="426" t="s">
        <v>41</v>
      </c>
      <c r="Y44" s="426"/>
      <c r="Z44" s="426"/>
      <c r="AA44" s="426"/>
      <c r="AB44" s="426"/>
      <c r="AC44" s="426"/>
      <c r="AD44" s="426"/>
      <c r="AE44" s="426"/>
      <c r="AF44" s="426" t="s">
        <v>42</v>
      </c>
      <c r="AG44" s="426"/>
      <c r="AH44" s="426"/>
      <c r="AI44" s="426"/>
      <c r="AJ44" s="1"/>
      <c r="AK44" s="1"/>
    </row>
    <row r="45" spans="1:37" ht="16.5" thickTop="1" thickBot="1" x14ac:dyDescent="0.3">
      <c r="A45" s="465">
        <v>2</v>
      </c>
      <c r="B45" s="465"/>
      <c r="C45" s="465"/>
      <c r="D45" s="465"/>
      <c r="E45" s="465"/>
      <c r="F45" s="466"/>
      <c r="G45" s="466"/>
      <c r="H45" s="466"/>
      <c r="I45" s="466"/>
      <c r="J45" s="465">
        <f>F45*$X$30</f>
        <v>0</v>
      </c>
      <c r="K45" s="465"/>
      <c r="L45" s="465"/>
      <c r="M45" s="465"/>
      <c r="N45" s="465"/>
      <c r="O45" s="465"/>
      <c r="P45" s="465"/>
      <c r="Q45" s="465"/>
      <c r="R45" s="465"/>
      <c r="S45" s="465"/>
      <c r="T45" s="465"/>
      <c r="U45" s="465"/>
      <c r="V45" s="465"/>
      <c r="W45" s="465"/>
      <c r="X45" s="465"/>
      <c r="Y45" s="465"/>
      <c r="Z45" s="465"/>
      <c r="AA45" s="465"/>
      <c r="AB45" s="465"/>
      <c r="AC45" s="465"/>
      <c r="AD45" s="465"/>
      <c r="AE45" s="465"/>
      <c r="AF45" s="465"/>
      <c r="AG45" s="465"/>
      <c r="AH45" s="465"/>
      <c r="AI45" s="465"/>
      <c r="AJ45" s="1"/>
      <c r="AK45" s="1"/>
    </row>
    <row r="46" spans="1:37" ht="16.5" thickTop="1" thickBot="1" x14ac:dyDescent="0.3">
      <c r="A46" s="465"/>
      <c r="B46" s="465"/>
      <c r="C46" s="465"/>
      <c r="D46" s="465"/>
      <c r="E46" s="465"/>
      <c r="F46" s="466"/>
      <c r="G46" s="466"/>
      <c r="H46" s="466"/>
      <c r="I46" s="466"/>
      <c r="J46" s="465"/>
      <c r="K46" s="465"/>
      <c r="L46" s="465"/>
      <c r="M46" s="465"/>
      <c r="N46" s="465"/>
      <c r="O46" s="465"/>
      <c r="P46" s="465"/>
      <c r="Q46" s="465"/>
      <c r="R46" s="465"/>
      <c r="S46" s="465"/>
      <c r="T46" s="465"/>
      <c r="U46" s="465"/>
      <c r="V46" s="465"/>
      <c r="W46" s="465"/>
      <c r="X46" s="465"/>
      <c r="Y46" s="465"/>
      <c r="Z46" s="465"/>
      <c r="AA46" s="465"/>
      <c r="AB46" s="465"/>
      <c r="AC46" s="465"/>
      <c r="AD46" s="465"/>
      <c r="AE46" s="465"/>
      <c r="AF46" s="465"/>
      <c r="AG46" s="465"/>
      <c r="AH46" s="465"/>
      <c r="AI46" s="465"/>
      <c r="AJ46" s="1"/>
      <c r="AK46" s="1"/>
    </row>
    <row r="47" spans="1:37" ht="16.5" thickTop="1" thickBot="1" x14ac:dyDescent="0.3">
      <c r="A47" s="465"/>
      <c r="B47" s="465"/>
      <c r="C47" s="465"/>
      <c r="D47" s="465"/>
      <c r="E47" s="465"/>
      <c r="F47" s="466"/>
      <c r="G47" s="466"/>
      <c r="H47" s="466"/>
      <c r="I47" s="466"/>
      <c r="J47" s="465"/>
      <c r="K47" s="465"/>
      <c r="L47" s="465"/>
      <c r="M47" s="465"/>
      <c r="N47" s="465"/>
      <c r="O47" s="465"/>
      <c r="P47" s="465"/>
      <c r="Q47" s="465"/>
      <c r="R47" s="465"/>
      <c r="S47" s="465"/>
      <c r="T47" s="465"/>
      <c r="U47" s="465"/>
      <c r="V47" s="465"/>
      <c r="W47" s="465"/>
      <c r="X47" s="465"/>
      <c r="Y47" s="465"/>
      <c r="Z47" s="465"/>
      <c r="AA47" s="465"/>
      <c r="AB47" s="465"/>
      <c r="AC47" s="465"/>
      <c r="AD47" s="465"/>
      <c r="AE47" s="465"/>
      <c r="AF47" s="465"/>
      <c r="AG47" s="465"/>
      <c r="AH47" s="465"/>
      <c r="AI47" s="465"/>
      <c r="AJ47" s="1"/>
      <c r="AK47" s="1"/>
    </row>
    <row r="48" spans="1:37" ht="16.5" thickTop="1" thickBot="1" x14ac:dyDescent="0.3">
      <c r="A48" s="465"/>
      <c r="B48" s="465"/>
      <c r="C48" s="465"/>
      <c r="D48" s="465"/>
      <c r="E48" s="465"/>
      <c r="F48" s="466"/>
      <c r="G48" s="466"/>
      <c r="H48" s="466"/>
      <c r="I48" s="466"/>
      <c r="J48" s="465"/>
      <c r="K48" s="465"/>
      <c r="L48" s="465"/>
      <c r="M48" s="465"/>
      <c r="N48" s="465"/>
      <c r="O48" s="465"/>
      <c r="P48" s="465"/>
      <c r="Q48" s="465"/>
      <c r="R48" s="465"/>
      <c r="S48" s="465"/>
      <c r="T48" s="465"/>
      <c r="U48" s="465"/>
      <c r="V48" s="465"/>
      <c r="W48" s="465"/>
      <c r="X48" s="465"/>
      <c r="Y48" s="465"/>
      <c r="Z48" s="465"/>
      <c r="AA48" s="465"/>
      <c r="AB48" s="465"/>
      <c r="AC48" s="465"/>
      <c r="AD48" s="465"/>
      <c r="AE48" s="465"/>
      <c r="AF48" s="465"/>
      <c r="AG48" s="465"/>
      <c r="AH48" s="465"/>
      <c r="AI48" s="465"/>
      <c r="AJ48" s="1"/>
      <c r="AK48" s="1"/>
    </row>
    <row r="49" spans="1:37" ht="16.5" thickTop="1" thickBot="1" x14ac:dyDescent="0.3">
      <c r="A49" s="465"/>
      <c r="B49" s="465"/>
      <c r="C49" s="465"/>
      <c r="D49" s="465"/>
      <c r="E49" s="465"/>
      <c r="F49" s="466"/>
      <c r="G49" s="466"/>
      <c r="H49" s="466"/>
      <c r="I49" s="466"/>
      <c r="J49" s="465"/>
      <c r="K49" s="465"/>
      <c r="L49" s="465"/>
      <c r="M49" s="465"/>
      <c r="N49" s="465"/>
      <c r="O49" s="465"/>
      <c r="P49" s="465"/>
      <c r="Q49" s="465"/>
      <c r="R49" s="465"/>
      <c r="S49" s="465"/>
      <c r="T49" s="465"/>
      <c r="U49" s="465"/>
      <c r="V49" s="465"/>
      <c r="W49" s="465"/>
      <c r="X49" s="465"/>
      <c r="Y49" s="465"/>
      <c r="Z49" s="465"/>
      <c r="AA49" s="465"/>
      <c r="AB49" s="465"/>
      <c r="AC49" s="465"/>
      <c r="AD49" s="465"/>
      <c r="AE49" s="465"/>
      <c r="AF49" s="465"/>
      <c r="AG49" s="465"/>
      <c r="AH49" s="465"/>
      <c r="AI49" s="465"/>
      <c r="AJ49" s="1"/>
      <c r="AK49" s="1"/>
    </row>
    <row r="50" spans="1:37" ht="31.5" customHeight="1" thickTop="1" thickBot="1" x14ac:dyDescent="0.3">
      <c r="A50" s="426" t="s">
        <v>37</v>
      </c>
      <c r="B50" s="426"/>
      <c r="C50" s="426"/>
      <c r="D50" s="426"/>
      <c r="E50" s="426"/>
      <c r="F50" s="426" t="s">
        <v>38</v>
      </c>
      <c r="G50" s="426"/>
      <c r="H50" s="426"/>
      <c r="I50" s="426"/>
      <c r="J50" s="426" t="s">
        <v>39</v>
      </c>
      <c r="K50" s="426"/>
      <c r="L50" s="426"/>
      <c r="M50" s="426"/>
      <c r="N50" s="426" t="s">
        <v>40</v>
      </c>
      <c r="O50" s="426"/>
      <c r="P50" s="426"/>
      <c r="Q50" s="426"/>
      <c r="R50" s="426"/>
      <c r="S50" s="426"/>
      <c r="T50" s="426"/>
      <c r="U50" s="426"/>
      <c r="V50" s="426"/>
      <c r="W50" s="426"/>
      <c r="X50" s="426" t="s">
        <v>41</v>
      </c>
      <c r="Y50" s="426"/>
      <c r="Z50" s="426"/>
      <c r="AA50" s="426"/>
      <c r="AB50" s="426"/>
      <c r="AC50" s="426"/>
      <c r="AD50" s="426"/>
      <c r="AE50" s="426"/>
      <c r="AF50" s="426" t="s">
        <v>42</v>
      </c>
      <c r="AG50" s="426"/>
      <c r="AH50" s="426"/>
      <c r="AI50" s="426"/>
      <c r="AJ50" s="1"/>
      <c r="AK50" s="1"/>
    </row>
    <row r="51" spans="1:37" ht="16.5" thickTop="1" thickBot="1" x14ac:dyDescent="0.3">
      <c r="A51" s="465">
        <v>3</v>
      </c>
      <c r="B51" s="465"/>
      <c r="C51" s="465"/>
      <c r="D51" s="465"/>
      <c r="E51" s="465"/>
      <c r="F51" s="466"/>
      <c r="G51" s="466"/>
      <c r="H51" s="466"/>
      <c r="I51" s="466"/>
      <c r="J51" s="465">
        <f>F51*$X$30</f>
        <v>0</v>
      </c>
      <c r="K51" s="465"/>
      <c r="L51" s="465"/>
      <c r="M51" s="465"/>
      <c r="N51" s="465"/>
      <c r="O51" s="465"/>
      <c r="P51" s="465"/>
      <c r="Q51" s="465"/>
      <c r="R51" s="465"/>
      <c r="S51" s="465"/>
      <c r="T51" s="465"/>
      <c r="U51" s="465"/>
      <c r="V51" s="465"/>
      <c r="W51" s="465"/>
      <c r="X51" s="465"/>
      <c r="Y51" s="465"/>
      <c r="Z51" s="465"/>
      <c r="AA51" s="465"/>
      <c r="AB51" s="465"/>
      <c r="AC51" s="465"/>
      <c r="AD51" s="465"/>
      <c r="AE51" s="465"/>
      <c r="AF51" s="465"/>
      <c r="AG51" s="465"/>
      <c r="AH51" s="465"/>
      <c r="AI51" s="465"/>
      <c r="AJ51" s="1"/>
      <c r="AK51" s="1"/>
    </row>
    <row r="52" spans="1:37" ht="16.5" thickTop="1" thickBot="1" x14ac:dyDescent="0.3">
      <c r="A52" s="465"/>
      <c r="B52" s="465"/>
      <c r="C52" s="465"/>
      <c r="D52" s="465"/>
      <c r="E52" s="465"/>
      <c r="F52" s="466"/>
      <c r="G52" s="466"/>
      <c r="H52" s="466"/>
      <c r="I52" s="466"/>
      <c r="J52" s="465"/>
      <c r="K52" s="465"/>
      <c r="L52" s="465"/>
      <c r="M52" s="465"/>
      <c r="N52" s="465"/>
      <c r="O52" s="465"/>
      <c r="P52" s="465"/>
      <c r="Q52" s="465"/>
      <c r="R52" s="465"/>
      <c r="S52" s="465"/>
      <c r="T52" s="465"/>
      <c r="U52" s="465"/>
      <c r="V52" s="465"/>
      <c r="W52" s="465"/>
      <c r="X52" s="465"/>
      <c r="Y52" s="465"/>
      <c r="Z52" s="465"/>
      <c r="AA52" s="465"/>
      <c r="AB52" s="465"/>
      <c r="AC52" s="465"/>
      <c r="AD52" s="465"/>
      <c r="AE52" s="465"/>
      <c r="AF52" s="465"/>
      <c r="AG52" s="465"/>
      <c r="AH52" s="465"/>
      <c r="AI52" s="465"/>
      <c r="AJ52" s="1"/>
      <c r="AK52" s="1"/>
    </row>
    <row r="53" spans="1:37" ht="16.5" thickTop="1" thickBot="1" x14ac:dyDescent="0.3">
      <c r="A53" s="465"/>
      <c r="B53" s="465"/>
      <c r="C53" s="465"/>
      <c r="D53" s="465"/>
      <c r="E53" s="465"/>
      <c r="F53" s="466"/>
      <c r="G53" s="466"/>
      <c r="H53" s="466"/>
      <c r="I53" s="466"/>
      <c r="J53" s="465"/>
      <c r="K53" s="465"/>
      <c r="L53" s="465"/>
      <c r="M53" s="465"/>
      <c r="N53" s="465"/>
      <c r="O53" s="465"/>
      <c r="P53" s="465"/>
      <c r="Q53" s="465"/>
      <c r="R53" s="465"/>
      <c r="S53" s="465"/>
      <c r="T53" s="465"/>
      <c r="U53" s="465"/>
      <c r="V53" s="465"/>
      <c r="W53" s="465"/>
      <c r="X53" s="465"/>
      <c r="Y53" s="465"/>
      <c r="Z53" s="465"/>
      <c r="AA53" s="465"/>
      <c r="AB53" s="465"/>
      <c r="AC53" s="465"/>
      <c r="AD53" s="465"/>
      <c r="AE53" s="465"/>
      <c r="AF53" s="465"/>
      <c r="AG53" s="465"/>
      <c r="AH53" s="465"/>
      <c r="AI53" s="465"/>
      <c r="AJ53" s="1"/>
      <c r="AK53" s="1"/>
    </row>
    <row r="54" spans="1:37" ht="16.5" thickTop="1" thickBot="1" x14ac:dyDescent="0.3">
      <c r="A54" s="465"/>
      <c r="B54" s="465"/>
      <c r="C54" s="465"/>
      <c r="D54" s="465"/>
      <c r="E54" s="465"/>
      <c r="F54" s="466"/>
      <c r="G54" s="466"/>
      <c r="H54" s="466"/>
      <c r="I54" s="466"/>
      <c r="J54" s="465"/>
      <c r="K54" s="465"/>
      <c r="L54" s="465"/>
      <c r="M54" s="465"/>
      <c r="N54" s="465"/>
      <c r="O54" s="465"/>
      <c r="P54" s="465"/>
      <c r="Q54" s="465"/>
      <c r="R54" s="465"/>
      <c r="S54" s="465"/>
      <c r="T54" s="465"/>
      <c r="U54" s="465"/>
      <c r="V54" s="465"/>
      <c r="W54" s="465"/>
      <c r="X54" s="465"/>
      <c r="Y54" s="465"/>
      <c r="Z54" s="465"/>
      <c r="AA54" s="465"/>
      <c r="AB54" s="465"/>
      <c r="AC54" s="465"/>
      <c r="AD54" s="465"/>
      <c r="AE54" s="465"/>
      <c r="AF54" s="465"/>
      <c r="AG54" s="465"/>
      <c r="AH54" s="465"/>
      <c r="AI54" s="465"/>
      <c r="AJ54" s="1"/>
      <c r="AK54" s="1"/>
    </row>
    <row r="55" spans="1:37" ht="16.5" thickTop="1" thickBot="1" x14ac:dyDescent="0.3">
      <c r="A55" s="465"/>
      <c r="B55" s="465"/>
      <c r="C55" s="465"/>
      <c r="D55" s="465"/>
      <c r="E55" s="465"/>
      <c r="F55" s="466"/>
      <c r="G55" s="466"/>
      <c r="H55" s="466"/>
      <c r="I55" s="466"/>
      <c r="J55" s="465"/>
      <c r="K55" s="465"/>
      <c r="L55" s="465"/>
      <c r="M55" s="465"/>
      <c r="N55" s="465"/>
      <c r="O55" s="465"/>
      <c r="P55" s="465"/>
      <c r="Q55" s="465"/>
      <c r="R55" s="465"/>
      <c r="S55" s="465"/>
      <c r="T55" s="465"/>
      <c r="U55" s="465"/>
      <c r="V55" s="465"/>
      <c r="W55" s="465"/>
      <c r="X55" s="465"/>
      <c r="Y55" s="465"/>
      <c r="Z55" s="465"/>
      <c r="AA55" s="465"/>
      <c r="AB55" s="465"/>
      <c r="AC55" s="465"/>
      <c r="AD55" s="465"/>
      <c r="AE55" s="465"/>
      <c r="AF55" s="465"/>
      <c r="AG55" s="465"/>
      <c r="AH55" s="465"/>
      <c r="AI55" s="465"/>
      <c r="AJ55" s="1"/>
      <c r="AK55" s="1"/>
    </row>
    <row r="56" spans="1:37" ht="31.5" customHeight="1" thickTop="1" thickBot="1" x14ac:dyDescent="0.3">
      <c r="A56" s="426" t="s">
        <v>37</v>
      </c>
      <c r="B56" s="426"/>
      <c r="C56" s="426"/>
      <c r="D56" s="426"/>
      <c r="E56" s="426"/>
      <c r="F56" s="426" t="s">
        <v>38</v>
      </c>
      <c r="G56" s="426"/>
      <c r="H56" s="426"/>
      <c r="I56" s="426"/>
      <c r="J56" s="426" t="s">
        <v>39</v>
      </c>
      <c r="K56" s="426"/>
      <c r="L56" s="426"/>
      <c r="M56" s="426"/>
      <c r="N56" s="426" t="s">
        <v>40</v>
      </c>
      <c r="O56" s="426"/>
      <c r="P56" s="426"/>
      <c r="Q56" s="426"/>
      <c r="R56" s="426"/>
      <c r="S56" s="426"/>
      <c r="T56" s="426"/>
      <c r="U56" s="426"/>
      <c r="V56" s="426"/>
      <c r="W56" s="426"/>
      <c r="X56" s="426" t="s">
        <v>41</v>
      </c>
      <c r="Y56" s="426"/>
      <c r="Z56" s="426"/>
      <c r="AA56" s="426"/>
      <c r="AB56" s="426"/>
      <c r="AC56" s="426"/>
      <c r="AD56" s="426"/>
      <c r="AE56" s="426"/>
      <c r="AF56" s="426" t="s">
        <v>42</v>
      </c>
      <c r="AG56" s="426"/>
      <c r="AH56" s="426"/>
      <c r="AI56" s="426"/>
      <c r="AJ56" s="1"/>
      <c r="AK56" s="1"/>
    </row>
    <row r="57" spans="1:37" ht="16.5" thickTop="1" thickBot="1" x14ac:dyDescent="0.3">
      <c r="A57" s="465">
        <v>4</v>
      </c>
      <c r="B57" s="465"/>
      <c r="C57" s="465"/>
      <c r="D57" s="465"/>
      <c r="E57" s="465"/>
      <c r="F57" s="466"/>
      <c r="G57" s="466"/>
      <c r="H57" s="466"/>
      <c r="I57" s="466"/>
      <c r="J57" s="465">
        <f>F57*$X$30</f>
        <v>0</v>
      </c>
      <c r="K57" s="465"/>
      <c r="L57" s="465"/>
      <c r="M57" s="465"/>
      <c r="N57" s="465"/>
      <c r="O57" s="465"/>
      <c r="P57" s="465"/>
      <c r="Q57" s="465"/>
      <c r="R57" s="465"/>
      <c r="S57" s="465"/>
      <c r="T57" s="465"/>
      <c r="U57" s="465"/>
      <c r="V57" s="465"/>
      <c r="W57" s="465"/>
      <c r="X57" s="465"/>
      <c r="Y57" s="465"/>
      <c r="Z57" s="465"/>
      <c r="AA57" s="465"/>
      <c r="AB57" s="465"/>
      <c r="AC57" s="465"/>
      <c r="AD57" s="465"/>
      <c r="AE57" s="465"/>
      <c r="AF57" s="465"/>
      <c r="AG57" s="465"/>
      <c r="AH57" s="465"/>
      <c r="AI57" s="465"/>
      <c r="AJ57" s="1"/>
      <c r="AK57" s="1"/>
    </row>
    <row r="58" spans="1:37" ht="16.5" thickTop="1" thickBot="1" x14ac:dyDescent="0.3">
      <c r="A58" s="465"/>
      <c r="B58" s="465"/>
      <c r="C58" s="465"/>
      <c r="D58" s="465"/>
      <c r="E58" s="465"/>
      <c r="F58" s="466"/>
      <c r="G58" s="466"/>
      <c r="H58" s="466"/>
      <c r="I58" s="466"/>
      <c r="J58" s="465"/>
      <c r="K58" s="465"/>
      <c r="L58" s="465"/>
      <c r="M58" s="465"/>
      <c r="N58" s="465"/>
      <c r="O58" s="465"/>
      <c r="P58" s="465"/>
      <c r="Q58" s="465"/>
      <c r="R58" s="465"/>
      <c r="S58" s="465"/>
      <c r="T58" s="465"/>
      <c r="U58" s="465"/>
      <c r="V58" s="465"/>
      <c r="W58" s="465"/>
      <c r="X58" s="465"/>
      <c r="Y58" s="465"/>
      <c r="Z58" s="465"/>
      <c r="AA58" s="465"/>
      <c r="AB58" s="465"/>
      <c r="AC58" s="465"/>
      <c r="AD58" s="465"/>
      <c r="AE58" s="465"/>
      <c r="AF58" s="465"/>
      <c r="AG58" s="465"/>
      <c r="AH58" s="465"/>
      <c r="AI58" s="465"/>
      <c r="AJ58" s="1"/>
      <c r="AK58" s="1"/>
    </row>
    <row r="59" spans="1:37" ht="16.5" thickTop="1" thickBot="1" x14ac:dyDescent="0.3">
      <c r="A59" s="465"/>
      <c r="B59" s="465"/>
      <c r="C59" s="465"/>
      <c r="D59" s="465"/>
      <c r="E59" s="465"/>
      <c r="F59" s="466"/>
      <c r="G59" s="466"/>
      <c r="H59" s="466"/>
      <c r="I59" s="466"/>
      <c r="J59" s="465"/>
      <c r="K59" s="465"/>
      <c r="L59" s="465"/>
      <c r="M59" s="465"/>
      <c r="N59" s="465"/>
      <c r="O59" s="465"/>
      <c r="P59" s="465"/>
      <c r="Q59" s="465"/>
      <c r="R59" s="465"/>
      <c r="S59" s="465"/>
      <c r="T59" s="465"/>
      <c r="U59" s="465"/>
      <c r="V59" s="465"/>
      <c r="W59" s="465"/>
      <c r="X59" s="465"/>
      <c r="Y59" s="465"/>
      <c r="Z59" s="465"/>
      <c r="AA59" s="465"/>
      <c r="AB59" s="465"/>
      <c r="AC59" s="465"/>
      <c r="AD59" s="465"/>
      <c r="AE59" s="465"/>
      <c r="AF59" s="465"/>
      <c r="AG59" s="465"/>
      <c r="AH59" s="465"/>
      <c r="AI59" s="465"/>
      <c r="AJ59" s="1"/>
      <c r="AK59" s="1"/>
    </row>
    <row r="60" spans="1:37" ht="16.5" thickTop="1" thickBot="1" x14ac:dyDescent="0.3">
      <c r="A60" s="465"/>
      <c r="B60" s="465"/>
      <c r="C60" s="465"/>
      <c r="D60" s="465"/>
      <c r="E60" s="465"/>
      <c r="F60" s="466"/>
      <c r="G60" s="466"/>
      <c r="H60" s="466"/>
      <c r="I60" s="466"/>
      <c r="J60" s="465"/>
      <c r="K60" s="465"/>
      <c r="L60" s="465"/>
      <c r="M60" s="465"/>
      <c r="N60" s="465"/>
      <c r="O60" s="465"/>
      <c r="P60" s="465"/>
      <c r="Q60" s="465"/>
      <c r="R60" s="465"/>
      <c r="S60" s="465"/>
      <c r="T60" s="465"/>
      <c r="U60" s="465"/>
      <c r="V60" s="465"/>
      <c r="W60" s="465"/>
      <c r="X60" s="465"/>
      <c r="Y60" s="465"/>
      <c r="Z60" s="465"/>
      <c r="AA60" s="465"/>
      <c r="AB60" s="465"/>
      <c r="AC60" s="465"/>
      <c r="AD60" s="465"/>
      <c r="AE60" s="465"/>
      <c r="AF60" s="465"/>
      <c r="AG60" s="465"/>
      <c r="AH60" s="465"/>
      <c r="AI60" s="465"/>
      <c r="AJ60" s="1"/>
      <c r="AK60" s="1"/>
    </row>
    <row r="61" spans="1:37" ht="16.5" thickTop="1" thickBot="1" x14ac:dyDescent="0.3">
      <c r="A61" s="465"/>
      <c r="B61" s="465"/>
      <c r="C61" s="465"/>
      <c r="D61" s="465"/>
      <c r="E61" s="465"/>
      <c r="F61" s="466"/>
      <c r="G61" s="466"/>
      <c r="H61" s="466"/>
      <c r="I61" s="466"/>
      <c r="J61" s="465"/>
      <c r="K61" s="465"/>
      <c r="L61" s="465"/>
      <c r="M61" s="465"/>
      <c r="N61" s="465"/>
      <c r="O61" s="465"/>
      <c r="P61" s="465"/>
      <c r="Q61" s="465"/>
      <c r="R61" s="465"/>
      <c r="S61" s="465"/>
      <c r="T61" s="465"/>
      <c r="U61" s="465"/>
      <c r="V61" s="465"/>
      <c r="W61" s="465"/>
      <c r="X61" s="465"/>
      <c r="Y61" s="465"/>
      <c r="Z61" s="465"/>
      <c r="AA61" s="465"/>
      <c r="AB61" s="465"/>
      <c r="AC61" s="465"/>
      <c r="AD61" s="465"/>
      <c r="AE61" s="465"/>
      <c r="AF61" s="465"/>
      <c r="AG61" s="465"/>
      <c r="AH61" s="465"/>
      <c r="AI61" s="465"/>
      <c r="AJ61" s="1"/>
      <c r="AK61" s="1"/>
    </row>
    <row r="62" spans="1:37" ht="31.5" customHeight="1" thickTop="1" thickBot="1" x14ac:dyDescent="0.3">
      <c r="A62" s="426" t="s">
        <v>37</v>
      </c>
      <c r="B62" s="426"/>
      <c r="C62" s="426"/>
      <c r="D62" s="426"/>
      <c r="E62" s="426"/>
      <c r="F62" s="426" t="s">
        <v>38</v>
      </c>
      <c r="G62" s="426"/>
      <c r="H62" s="426"/>
      <c r="I62" s="426"/>
      <c r="J62" s="426" t="s">
        <v>39</v>
      </c>
      <c r="K62" s="426"/>
      <c r="L62" s="426"/>
      <c r="M62" s="426"/>
      <c r="N62" s="426" t="s">
        <v>40</v>
      </c>
      <c r="O62" s="426"/>
      <c r="P62" s="426"/>
      <c r="Q62" s="426"/>
      <c r="R62" s="426"/>
      <c r="S62" s="426"/>
      <c r="T62" s="426"/>
      <c r="U62" s="426"/>
      <c r="V62" s="426"/>
      <c r="W62" s="426"/>
      <c r="X62" s="426" t="s">
        <v>41</v>
      </c>
      <c r="Y62" s="426"/>
      <c r="Z62" s="426"/>
      <c r="AA62" s="426"/>
      <c r="AB62" s="426"/>
      <c r="AC62" s="426"/>
      <c r="AD62" s="426"/>
      <c r="AE62" s="426"/>
      <c r="AF62" s="426" t="s">
        <v>42</v>
      </c>
      <c r="AG62" s="426"/>
      <c r="AH62" s="426"/>
      <c r="AI62" s="426"/>
      <c r="AJ62" s="1"/>
      <c r="AK62" s="1"/>
    </row>
    <row r="63" spans="1:37" ht="16.5" thickTop="1" thickBot="1" x14ac:dyDescent="0.3">
      <c r="A63" s="465">
        <v>5</v>
      </c>
      <c r="B63" s="465"/>
      <c r="C63" s="465"/>
      <c r="D63" s="465"/>
      <c r="E63" s="465"/>
      <c r="F63" s="466"/>
      <c r="G63" s="466"/>
      <c r="H63" s="466"/>
      <c r="I63" s="466"/>
      <c r="J63" s="465">
        <f>F63*$X$30</f>
        <v>0</v>
      </c>
      <c r="K63" s="465"/>
      <c r="L63" s="465"/>
      <c r="M63" s="465"/>
      <c r="N63" s="465"/>
      <c r="O63" s="465"/>
      <c r="P63" s="465"/>
      <c r="Q63" s="465"/>
      <c r="R63" s="465"/>
      <c r="S63" s="465"/>
      <c r="T63" s="465"/>
      <c r="U63" s="465"/>
      <c r="V63" s="465"/>
      <c r="W63" s="465"/>
      <c r="X63" s="465"/>
      <c r="Y63" s="465"/>
      <c r="Z63" s="465"/>
      <c r="AA63" s="465"/>
      <c r="AB63" s="465"/>
      <c r="AC63" s="465"/>
      <c r="AD63" s="465"/>
      <c r="AE63" s="465"/>
      <c r="AF63" s="465"/>
      <c r="AG63" s="465"/>
      <c r="AH63" s="465"/>
      <c r="AI63" s="465"/>
      <c r="AJ63" s="1"/>
      <c r="AK63" s="1"/>
    </row>
    <row r="64" spans="1:37" ht="16.5" thickTop="1" thickBot="1" x14ac:dyDescent="0.3">
      <c r="A64" s="465"/>
      <c r="B64" s="465"/>
      <c r="C64" s="465"/>
      <c r="D64" s="465"/>
      <c r="E64" s="465"/>
      <c r="F64" s="466"/>
      <c r="G64" s="466"/>
      <c r="H64" s="466"/>
      <c r="I64" s="466"/>
      <c r="J64" s="465"/>
      <c r="K64" s="465"/>
      <c r="L64" s="465"/>
      <c r="M64" s="465"/>
      <c r="N64" s="465"/>
      <c r="O64" s="465"/>
      <c r="P64" s="465"/>
      <c r="Q64" s="465"/>
      <c r="R64" s="465"/>
      <c r="S64" s="465"/>
      <c r="T64" s="465"/>
      <c r="U64" s="465"/>
      <c r="V64" s="465"/>
      <c r="W64" s="465"/>
      <c r="X64" s="465"/>
      <c r="Y64" s="465"/>
      <c r="Z64" s="465"/>
      <c r="AA64" s="465"/>
      <c r="AB64" s="465"/>
      <c r="AC64" s="465"/>
      <c r="AD64" s="465"/>
      <c r="AE64" s="465"/>
      <c r="AF64" s="465"/>
      <c r="AG64" s="465"/>
      <c r="AH64" s="465"/>
      <c r="AI64" s="465"/>
      <c r="AJ64" s="1"/>
      <c r="AK64" s="1"/>
    </row>
    <row r="65" spans="1:37" ht="16.5" thickTop="1" thickBot="1" x14ac:dyDescent="0.3">
      <c r="A65" s="465"/>
      <c r="B65" s="465"/>
      <c r="C65" s="465"/>
      <c r="D65" s="465"/>
      <c r="E65" s="465"/>
      <c r="F65" s="466"/>
      <c r="G65" s="466"/>
      <c r="H65" s="466"/>
      <c r="I65" s="466"/>
      <c r="J65" s="465"/>
      <c r="K65" s="465"/>
      <c r="L65" s="465"/>
      <c r="M65" s="465"/>
      <c r="N65" s="465"/>
      <c r="O65" s="465"/>
      <c r="P65" s="465"/>
      <c r="Q65" s="465"/>
      <c r="R65" s="465"/>
      <c r="S65" s="465"/>
      <c r="T65" s="465"/>
      <c r="U65" s="465"/>
      <c r="V65" s="465"/>
      <c r="W65" s="465"/>
      <c r="X65" s="465"/>
      <c r="Y65" s="465"/>
      <c r="Z65" s="465"/>
      <c r="AA65" s="465"/>
      <c r="AB65" s="465"/>
      <c r="AC65" s="465"/>
      <c r="AD65" s="465"/>
      <c r="AE65" s="465"/>
      <c r="AF65" s="465"/>
      <c r="AG65" s="465"/>
      <c r="AH65" s="465"/>
      <c r="AI65" s="465"/>
      <c r="AJ65" s="1"/>
      <c r="AK65" s="1"/>
    </row>
    <row r="66" spans="1:37" ht="16.5" thickTop="1" thickBot="1" x14ac:dyDescent="0.3">
      <c r="A66" s="465"/>
      <c r="B66" s="465"/>
      <c r="C66" s="465"/>
      <c r="D66" s="465"/>
      <c r="E66" s="465"/>
      <c r="F66" s="466"/>
      <c r="G66" s="466"/>
      <c r="H66" s="466"/>
      <c r="I66" s="466"/>
      <c r="J66" s="465"/>
      <c r="K66" s="465"/>
      <c r="L66" s="465"/>
      <c r="M66" s="465"/>
      <c r="N66" s="465"/>
      <c r="O66" s="465"/>
      <c r="P66" s="465"/>
      <c r="Q66" s="465"/>
      <c r="R66" s="465"/>
      <c r="S66" s="465"/>
      <c r="T66" s="465"/>
      <c r="U66" s="465"/>
      <c r="V66" s="465"/>
      <c r="W66" s="465"/>
      <c r="X66" s="465"/>
      <c r="Y66" s="465"/>
      <c r="Z66" s="465"/>
      <c r="AA66" s="465"/>
      <c r="AB66" s="465"/>
      <c r="AC66" s="465"/>
      <c r="AD66" s="465"/>
      <c r="AE66" s="465"/>
      <c r="AF66" s="465"/>
      <c r="AG66" s="465"/>
      <c r="AH66" s="465"/>
      <c r="AI66" s="465"/>
      <c r="AJ66" s="1"/>
      <c r="AK66" s="1"/>
    </row>
    <row r="67" spans="1:37" ht="16.5" thickTop="1" thickBot="1" x14ac:dyDescent="0.3">
      <c r="A67" s="465"/>
      <c r="B67" s="465"/>
      <c r="C67" s="465"/>
      <c r="D67" s="465"/>
      <c r="E67" s="465"/>
      <c r="F67" s="466"/>
      <c r="G67" s="466"/>
      <c r="H67" s="466"/>
      <c r="I67" s="466"/>
      <c r="J67" s="465"/>
      <c r="K67" s="465"/>
      <c r="L67" s="465"/>
      <c r="M67" s="465"/>
      <c r="N67" s="465"/>
      <c r="O67" s="465"/>
      <c r="P67" s="465"/>
      <c r="Q67" s="465"/>
      <c r="R67" s="465"/>
      <c r="S67" s="465"/>
      <c r="T67" s="465"/>
      <c r="U67" s="465"/>
      <c r="V67" s="465"/>
      <c r="W67" s="465"/>
      <c r="X67" s="465"/>
      <c r="Y67" s="465"/>
      <c r="Z67" s="465"/>
      <c r="AA67" s="465"/>
      <c r="AB67" s="465"/>
      <c r="AC67" s="465"/>
      <c r="AD67" s="465"/>
      <c r="AE67" s="465"/>
      <c r="AF67" s="465"/>
      <c r="AG67" s="465"/>
      <c r="AH67" s="465"/>
      <c r="AI67" s="465"/>
      <c r="AJ67" s="1"/>
      <c r="AK67" s="1"/>
    </row>
    <row r="68" spans="1:37" ht="31.5" hidden="1" customHeight="1" thickTop="1" thickBot="1" x14ac:dyDescent="0.35">
      <c r="A68" s="426" t="s">
        <v>37</v>
      </c>
      <c r="B68" s="426"/>
      <c r="C68" s="426"/>
      <c r="D68" s="426"/>
      <c r="E68" s="426"/>
      <c r="F68" s="426" t="s">
        <v>38</v>
      </c>
      <c r="G68" s="426"/>
      <c r="H68" s="426"/>
      <c r="I68" s="426"/>
      <c r="J68" s="426" t="s">
        <v>39</v>
      </c>
      <c r="K68" s="426"/>
      <c r="L68" s="426"/>
      <c r="M68" s="426"/>
      <c r="N68" s="426" t="s">
        <v>40</v>
      </c>
      <c r="O68" s="426"/>
      <c r="P68" s="426"/>
      <c r="Q68" s="426"/>
      <c r="R68" s="426"/>
      <c r="S68" s="426"/>
      <c r="T68" s="426"/>
      <c r="U68" s="426"/>
      <c r="V68" s="426"/>
      <c r="W68" s="426"/>
      <c r="X68" s="426" t="s">
        <v>41</v>
      </c>
      <c r="Y68" s="426"/>
      <c r="Z68" s="426"/>
      <c r="AA68" s="426"/>
      <c r="AB68" s="426"/>
      <c r="AC68" s="426"/>
      <c r="AD68" s="426"/>
      <c r="AE68" s="426"/>
      <c r="AF68" s="426" t="s">
        <v>42</v>
      </c>
      <c r="AG68" s="426"/>
      <c r="AH68" s="426"/>
      <c r="AI68" s="426"/>
      <c r="AJ68" s="1"/>
      <c r="AK68" s="1"/>
    </row>
    <row r="69" spans="1:37" ht="16.5" hidden="1" customHeight="1" thickTop="1" thickBot="1" x14ac:dyDescent="0.35">
      <c r="A69" s="465">
        <v>6</v>
      </c>
      <c r="B69" s="465"/>
      <c r="C69" s="465"/>
      <c r="D69" s="465"/>
      <c r="E69" s="465"/>
      <c r="F69" s="466"/>
      <c r="G69" s="466"/>
      <c r="H69" s="466"/>
      <c r="I69" s="466"/>
      <c r="J69" s="465">
        <f>F69*$X$30</f>
        <v>0</v>
      </c>
      <c r="K69" s="465"/>
      <c r="L69" s="465"/>
      <c r="M69" s="465"/>
      <c r="N69" s="465"/>
      <c r="O69" s="465"/>
      <c r="P69" s="465"/>
      <c r="Q69" s="465"/>
      <c r="R69" s="465"/>
      <c r="S69" s="465"/>
      <c r="T69" s="465"/>
      <c r="U69" s="465"/>
      <c r="V69" s="465"/>
      <c r="W69" s="465"/>
      <c r="X69" s="465"/>
      <c r="Y69" s="465"/>
      <c r="Z69" s="465"/>
      <c r="AA69" s="465"/>
      <c r="AB69" s="465"/>
      <c r="AC69" s="465"/>
      <c r="AD69" s="465"/>
      <c r="AE69" s="465"/>
      <c r="AF69" s="465"/>
      <c r="AG69" s="465"/>
      <c r="AH69" s="465"/>
      <c r="AI69" s="465"/>
      <c r="AJ69" s="1"/>
      <c r="AK69" s="1"/>
    </row>
    <row r="70" spans="1:37" ht="16.5" hidden="1" customHeight="1" thickTop="1" thickBot="1" x14ac:dyDescent="0.35">
      <c r="A70" s="465"/>
      <c r="B70" s="465"/>
      <c r="C70" s="465"/>
      <c r="D70" s="465"/>
      <c r="E70" s="465"/>
      <c r="F70" s="466"/>
      <c r="G70" s="466"/>
      <c r="H70" s="466"/>
      <c r="I70" s="466"/>
      <c r="J70" s="465"/>
      <c r="K70" s="465"/>
      <c r="L70" s="465"/>
      <c r="M70" s="465"/>
      <c r="N70" s="465"/>
      <c r="O70" s="465"/>
      <c r="P70" s="465"/>
      <c r="Q70" s="465"/>
      <c r="R70" s="465"/>
      <c r="S70" s="465"/>
      <c r="T70" s="465"/>
      <c r="U70" s="465"/>
      <c r="V70" s="465"/>
      <c r="W70" s="465"/>
      <c r="X70" s="465"/>
      <c r="Y70" s="465"/>
      <c r="Z70" s="465"/>
      <c r="AA70" s="465"/>
      <c r="AB70" s="465"/>
      <c r="AC70" s="465"/>
      <c r="AD70" s="465"/>
      <c r="AE70" s="465"/>
      <c r="AF70" s="465"/>
      <c r="AG70" s="465"/>
      <c r="AH70" s="465"/>
      <c r="AI70" s="465"/>
      <c r="AJ70" s="1"/>
      <c r="AK70" s="1"/>
    </row>
    <row r="71" spans="1:37" ht="16.5" hidden="1" customHeight="1" thickTop="1" thickBot="1" x14ac:dyDescent="0.35">
      <c r="A71" s="465"/>
      <c r="B71" s="465"/>
      <c r="C71" s="465"/>
      <c r="D71" s="465"/>
      <c r="E71" s="465"/>
      <c r="F71" s="466"/>
      <c r="G71" s="466"/>
      <c r="H71" s="466"/>
      <c r="I71" s="466"/>
      <c r="J71" s="465"/>
      <c r="K71" s="465"/>
      <c r="L71" s="465"/>
      <c r="M71" s="465"/>
      <c r="N71" s="465"/>
      <c r="O71" s="465"/>
      <c r="P71" s="465"/>
      <c r="Q71" s="465"/>
      <c r="R71" s="465"/>
      <c r="S71" s="465"/>
      <c r="T71" s="465"/>
      <c r="U71" s="465"/>
      <c r="V71" s="465"/>
      <c r="W71" s="465"/>
      <c r="X71" s="465"/>
      <c r="Y71" s="465"/>
      <c r="Z71" s="465"/>
      <c r="AA71" s="465"/>
      <c r="AB71" s="465"/>
      <c r="AC71" s="465"/>
      <c r="AD71" s="465"/>
      <c r="AE71" s="465"/>
      <c r="AF71" s="465"/>
      <c r="AG71" s="465"/>
      <c r="AH71" s="465"/>
      <c r="AI71" s="465"/>
      <c r="AJ71" s="1"/>
      <c r="AK71" s="1"/>
    </row>
    <row r="72" spans="1:37" ht="16.5" hidden="1" customHeight="1" thickTop="1" thickBot="1" x14ac:dyDescent="0.35">
      <c r="A72" s="465"/>
      <c r="B72" s="465"/>
      <c r="C72" s="465"/>
      <c r="D72" s="465"/>
      <c r="E72" s="465"/>
      <c r="F72" s="466"/>
      <c r="G72" s="466"/>
      <c r="H72" s="466"/>
      <c r="I72" s="466"/>
      <c r="J72" s="465"/>
      <c r="K72" s="465"/>
      <c r="L72" s="465"/>
      <c r="M72" s="465"/>
      <c r="N72" s="465"/>
      <c r="O72" s="465"/>
      <c r="P72" s="465"/>
      <c r="Q72" s="465"/>
      <c r="R72" s="465"/>
      <c r="S72" s="465"/>
      <c r="T72" s="465"/>
      <c r="U72" s="465"/>
      <c r="V72" s="465"/>
      <c r="W72" s="465"/>
      <c r="X72" s="465"/>
      <c r="Y72" s="465"/>
      <c r="Z72" s="465"/>
      <c r="AA72" s="465"/>
      <c r="AB72" s="465"/>
      <c r="AC72" s="465"/>
      <c r="AD72" s="465"/>
      <c r="AE72" s="465"/>
      <c r="AF72" s="465"/>
      <c r="AG72" s="465"/>
      <c r="AH72" s="465"/>
      <c r="AI72" s="465"/>
      <c r="AJ72" s="1"/>
      <c r="AK72" s="1"/>
    </row>
    <row r="73" spans="1:37" ht="16.5" hidden="1" customHeight="1" thickTop="1" thickBot="1" x14ac:dyDescent="0.35">
      <c r="A73" s="465"/>
      <c r="B73" s="465"/>
      <c r="C73" s="465"/>
      <c r="D73" s="465"/>
      <c r="E73" s="465"/>
      <c r="F73" s="466"/>
      <c r="G73" s="466"/>
      <c r="H73" s="466"/>
      <c r="I73" s="466"/>
      <c r="J73" s="465"/>
      <c r="K73" s="465"/>
      <c r="L73" s="465"/>
      <c r="M73" s="465"/>
      <c r="N73" s="465"/>
      <c r="O73" s="465"/>
      <c r="P73" s="465"/>
      <c r="Q73" s="465"/>
      <c r="R73" s="465"/>
      <c r="S73" s="465"/>
      <c r="T73" s="465"/>
      <c r="U73" s="465"/>
      <c r="V73" s="465"/>
      <c r="W73" s="465"/>
      <c r="X73" s="465"/>
      <c r="Y73" s="465"/>
      <c r="Z73" s="465"/>
      <c r="AA73" s="465"/>
      <c r="AB73" s="465"/>
      <c r="AC73" s="465"/>
      <c r="AD73" s="465"/>
      <c r="AE73" s="465"/>
      <c r="AF73" s="465"/>
      <c r="AG73" s="465"/>
      <c r="AH73" s="465"/>
      <c r="AI73" s="465"/>
      <c r="AJ73" s="1"/>
      <c r="AK73" s="1"/>
    </row>
    <row r="74" spans="1:37" ht="31.5" hidden="1" customHeight="1" thickTop="1" thickBot="1" x14ac:dyDescent="0.35">
      <c r="A74" s="426" t="s">
        <v>37</v>
      </c>
      <c r="B74" s="426"/>
      <c r="C74" s="426"/>
      <c r="D74" s="426"/>
      <c r="E74" s="426"/>
      <c r="F74" s="426" t="s">
        <v>38</v>
      </c>
      <c r="G74" s="426"/>
      <c r="H74" s="426"/>
      <c r="I74" s="426"/>
      <c r="J74" s="426" t="s">
        <v>39</v>
      </c>
      <c r="K74" s="426"/>
      <c r="L74" s="426"/>
      <c r="M74" s="426"/>
      <c r="N74" s="426" t="s">
        <v>40</v>
      </c>
      <c r="O74" s="426"/>
      <c r="P74" s="426"/>
      <c r="Q74" s="426"/>
      <c r="R74" s="426"/>
      <c r="S74" s="426"/>
      <c r="T74" s="426"/>
      <c r="U74" s="426"/>
      <c r="V74" s="426"/>
      <c r="W74" s="426"/>
      <c r="X74" s="426" t="s">
        <v>41</v>
      </c>
      <c r="Y74" s="426"/>
      <c r="Z74" s="426"/>
      <c r="AA74" s="426"/>
      <c r="AB74" s="426"/>
      <c r="AC74" s="426"/>
      <c r="AD74" s="426"/>
      <c r="AE74" s="426"/>
      <c r="AF74" s="426" t="s">
        <v>42</v>
      </c>
      <c r="AG74" s="426"/>
      <c r="AH74" s="426"/>
      <c r="AI74" s="426"/>
      <c r="AJ74" s="1"/>
      <c r="AK74" s="1"/>
    </row>
    <row r="75" spans="1:37" ht="16.5" hidden="1" customHeight="1" thickTop="1" thickBot="1" x14ac:dyDescent="0.35">
      <c r="A75" s="465">
        <v>7</v>
      </c>
      <c r="B75" s="465"/>
      <c r="C75" s="465"/>
      <c r="D75" s="465"/>
      <c r="E75" s="465"/>
      <c r="F75" s="466"/>
      <c r="G75" s="466"/>
      <c r="H75" s="466"/>
      <c r="I75" s="466"/>
      <c r="J75" s="465">
        <f>F75*$X$30</f>
        <v>0</v>
      </c>
      <c r="K75" s="465"/>
      <c r="L75" s="465"/>
      <c r="M75" s="465"/>
      <c r="N75" s="465"/>
      <c r="O75" s="465"/>
      <c r="P75" s="465"/>
      <c r="Q75" s="465"/>
      <c r="R75" s="465"/>
      <c r="S75" s="465"/>
      <c r="T75" s="465"/>
      <c r="U75" s="465"/>
      <c r="V75" s="465"/>
      <c r="W75" s="465"/>
      <c r="X75" s="465"/>
      <c r="Y75" s="465"/>
      <c r="Z75" s="465"/>
      <c r="AA75" s="465"/>
      <c r="AB75" s="465"/>
      <c r="AC75" s="465"/>
      <c r="AD75" s="465"/>
      <c r="AE75" s="465"/>
      <c r="AF75" s="465"/>
      <c r="AG75" s="465"/>
      <c r="AH75" s="465"/>
      <c r="AI75" s="465"/>
      <c r="AJ75" s="1"/>
      <c r="AK75" s="1"/>
    </row>
    <row r="76" spans="1:37" ht="16.5" hidden="1" customHeight="1" thickTop="1" thickBot="1" x14ac:dyDescent="0.35">
      <c r="A76" s="465"/>
      <c r="B76" s="465"/>
      <c r="C76" s="465"/>
      <c r="D76" s="465"/>
      <c r="E76" s="465"/>
      <c r="F76" s="466"/>
      <c r="G76" s="466"/>
      <c r="H76" s="466"/>
      <c r="I76" s="466"/>
      <c r="J76" s="465"/>
      <c r="K76" s="465"/>
      <c r="L76" s="465"/>
      <c r="M76" s="465"/>
      <c r="N76" s="465"/>
      <c r="O76" s="465"/>
      <c r="P76" s="465"/>
      <c r="Q76" s="465"/>
      <c r="R76" s="465"/>
      <c r="S76" s="465"/>
      <c r="T76" s="465"/>
      <c r="U76" s="465"/>
      <c r="V76" s="465"/>
      <c r="W76" s="465"/>
      <c r="X76" s="465"/>
      <c r="Y76" s="465"/>
      <c r="Z76" s="465"/>
      <c r="AA76" s="465"/>
      <c r="AB76" s="465"/>
      <c r="AC76" s="465"/>
      <c r="AD76" s="465"/>
      <c r="AE76" s="465"/>
      <c r="AF76" s="465"/>
      <c r="AG76" s="465"/>
      <c r="AH76" s="465"/>
      <c r="AI76" s="465"/>
      <c r="AJ76" s="1"/>
      <c r="AK76" s="1"/>
    </row>
    <row r="77" spans="1:37" ht="16.5" hidden="1" customHeight="1" thickTop="1" thickBot="1" x14ac:dyDescent="0.35">
      <c r="A77" s="465"/>
      <c r="B77" s="465"/>
      <c r="C77" s="465"/>
      <c r="D77" s="465"/>
      <c r="E77" s="465"/>
      <c r="F77" s="466"/>
      <c r="G77" s="466"/>
      <c r="H77" s="466"/>
      <c r="I77" s="466"/>
      <c r="J77" s="465"/>
      <c r="K77" s="465"/>
      <c r="L77" s="465"/>
      <c r="M77" s="465"/>
      <c r="N77" s="465"/>
      <c r="O77" s="465"/>
      <c r="P77" s="465"/>
      <c r="Q77" s="465"/>
      <c r="R77" s="465"/>
      <c r="S77" s="465"/>
      <c r="T77" s="465"/>
      <c r="U77" s="465"/>
      <c r="V77" s="465"/>
      <c r="W77" s="465"/>
      <c r="X77" s="465"/>
      <c r="Y77" s="465"/>
      <c r="Z77" s="465"/>
      <c r="AA77" s="465"/>
      <c r="AB77" s="465"/>
      <c r="AC77" s="465"/>
      <c r="AD77" s="465"/>
      <c r="AE77" s="465"/>
      <c r="AF77" s="465"/>
      <c r="AG77" s="465"/>
      <c r="AH77" s="465"/>
      <c r="AI77" s="465"/>
      <c r="AJ77" s="1"/>
      <c r="AK77" s="1"/>
    </row>
    <row r="78" spans="1:37" ht="16.5" hidden="1" customHeight="1" thickTop="1" thickBot="1" x14ac:dyDescent="0.35">
      <c r="A78" s="465"/>
      <c r="B78" s="465"/>
      <c r="C78" s="465"/>
      <c r="D78" s="465"/>
      <c r="E78" s="465"/>
      <c r="F78" s="466"/>
      <c r="G78" s="466"/>
      <c r="H78" s="466"/>
      <c r="I78" s="466"/>
      <c r="J78" s="465"/>
      <c r="K78" s="465"/>
      <c r="L78" s="465"/>
      <c r="M78" s="465"/>
      <c r="N78" s="465"/>
      <c r="O78" s="465"/>
      <c r="P78" s="465"/>
      <c r="Q78" s="465"/>
      <c r="R78" s="465"/>
      <c r="S78" s="465"/>
      <c r="T78" s="465"/>
      <c r="U78" s="465"/>
      <c r="V78" s="465"/>
      <c r="W78" s="465"/>
      <c r="X78" s="465"/>
      <c r="Y78" s="465"/>
      <c r="Z78" s="465"/>
      <c r="AA78" s="465"/>
      <c r="AB78" s="465"/>
      <c r="AC78" s="465"/>
      <c r="AD78" s="465"/>
      <c r="AE78" s="465"/>
      <c r="AF78" s="465"/>
      <c r="AG78" s="465"/>
      <c r="AH78" s="465"/>
      <c r="AI78" s="465"/>
      <c r="AJ78" s="1"/>
      <c r="AK78" s="1"/>
    </row>
    <row r="79" spans="1:37" ht="16.5" hidden="1" customHeight="1" thickTop="1" thickBot="1" x14ac:dyDescent="0.35">
      <c r="A79" s="465"/>
      <c r="B79" s="465"/>
      <c r="C79" s="465"/>
      <c r="D79" s="465"/>
      <c r="E79" s="465"/>
      <c r="F79" s="466"/>
      <c r="G79" s="466"/>
      <c r="H79" s="466"/>
      <c r="I79" s="466"/>
      <c r="J79" s="465"/>
      <c r="K79" s="465"/>
      <c r="L79" s="465"/>
      <c r="M79" s="465"/>
      <c r="N79" s="465"/>
      <c r="O79" s="465"/>
      <c r="P79" s="465"/>
      <c r="Q79" s="465"/>
      <c r="R79" s="465"/>
      <c r="S79" s="465"/>
      <c r="T79" s="465"/>
      <c r="U79" s="465"/>
      <c r="V79" s="465"/>
      <c r="W79" s="465"/>
      <c r="X79" s="465"/>
      <c r="Y79" s="465"/>
      <c r="Z79" s="465"/>
      <c r="AA79" s="465"/>
      <c r="AB79" s="465"/>
      <c r="AC79" s="465"/>
      <c r="AD79" s="465"/>
      <c r="AE79" s="465"/>
      <c r="AF79" s="465"/>
      <c r="AG79" s="465"/>
      <c r="AH79" s="465"/>
      <c r="AI79" s="465"/>
      <c r="AJ79" s="1"/>
      <c r="AK79" s="1"/>
    </row>
    <row r="80" spans="1:37" ht="31.5" hidden="1" customHeight="1" thickTop="1" thickBot="1" x14ac:dyDescent="0.35">
      <c r="A80" s="426" t="s">
        <v>37</v>
      </c>
      <c r="B80" s="426"/>
      <c r="C80" s="426"/>
      <c r="D80" s="426"/>
      <c r="E80" s="426"/>
      <c r="F80" s="426" t="s">
        <v>38</v>
      </c>
      <c r="G80" s="426"/>
      <c r="H80" s="426"/>
      <c r="I80" s="426"/>
      <c r="J80" s="426" t="s">
        <v>39</v>
      </c>
      <c r="K80" s="426"/>
      <c r="L80" s="426"/>
      <c r="M80" s="426"/>
      <c r="N80" s="426" t="s">
        <v>40</v>
      </c>
      <c r="O80" s="426"/>
      <c r="P80" s="426"/>
      <c r="Q80" s="426"/>
      <c r="R80" s="426"/>
      <c r="S80" s="426"/>
      <c r="T80" s="426"/>
      <c r="U80" s="426"/>
      <c r="V80" s="426"/>
      <c r="W80" s="426"/>
      <c r="X80" s="426" t="s">
        <v>41</v>
      </c>
      <c r="Y80" s="426"/>
      <c r="Z80" s="426"/>
      <c r="AA80" s="426"/>
      <c r="AB80" s="426"/>
      <c r="AC80" s="426"/>
      <c r="AD80" s="426"/>
      <c r="AE80" s="426"/>
      <c r="AF80" s="426" t="s">
        <v>42</v>
      </c>
      <c r="AG80" s="426"/>
      <c r="AH80" s="426"/>
      <c r="AI80" s="426"/>
      <c r="AJ80" s="1"/>
      <c r="AK80" s="1"/>
    </row>
    <row r="81" spans="1:37" ht="16.5" hidden="1" customHeight="1" thickTop="1" thickBot="1" x14ac:dyDescent="0.35">
      <c r="A81" s="465">
        <v>8</v>
      </c>
      <c r="B81" s="465"/>
      <c r="C81" s="465"/>
      <c r="D81" s="465"/>
      <c r="E81" s="465"/>
      <c r="F81" s="466"/>
      <c r="G81" s="466"/>
      <c r="H81" s="466"/>
      <c r="I81" s="466"/>
      <c r="J81" s="465">
        <f>F81*$X$30</f>
        <v>0</v>
      </c>
      <c r="K81" s="465"/>
      <c r="L81" s="465"/>
      <c r="M81" s="465"/>
      <c r="N81" s="465"/>
      <c r="O81" s="465"/>
      <c r="P81" s="465"/>
      <c r="Q81" s="465"/>
      <c r="R81" s="465"/>
      <c r="S81" s="465"/>
      <c r="T81" s="465"/>
      <c r="U81" s="465"/>
      <c r="V81" s="465"/>
      <c r="W81" s="465"/>
      <c r="X81" s="465"/>
      <c r="Y81" s="465"/>
      <c r="Z81" s="465"/>
      <c r="AA81" s="465"/>
      <c r="AB81" s="465"/>
      <c r="AC81" s="465"/>
      <c r="AD81" s="465"/>
      <c r="AE81" s="465"/>
      <c r="AF81" s="465"/>
      <c r="AG81" s="465"/>
      <c r="AH81" s="465"/>
      <c r="AI81" s="465"/>
      <c r="AJ81" s="1"/>
      <c r="AK81" s="1"/>
    </row>
    <row r="82" spans="1:37" ht="16.5" hidden="1" customHeight="1" thickTop="1" thickBot="1" x14ac:dyDescent="0.35">
      <c r="A82" s="465"/>
      <c r="B82" s="465"/>
      <c r="C82" s="465"/>
      <c r="D82" s="465"/>
      <c r="E82" s="465"/>
      <c r="F82" s="466"/>
      <c r="G82" s="466"/>
      <c r="H82" s="466"/>
      <c r="I82" s="466"/>
      <c r="J82" s="465"/>
      <c r="K82" s="465"/>
      <c r="L82" s="465"/>
      <c r="M82" s="465"/>
      <c r="N82" s="465"/>
      <c r="O82" s="465"/>
      <c r="P82" s="465"/>
      <c r="Q82" s="465"/>
      <c r="R82" s="465"/>
      <c r="S82" s="465"/>
      <c r="T82" s="465"/>
      <c r="U82" s="465"/>
      <c r="V82" s="465"/>
      <c r="W82" s="465"/>
      <c r="X82" s="465"/>
      <c r="Y82" s="465"/>
      <c r="Z82" s="465"/>
      <c r="AA82" s="465"/>
      <c r="AB82" s="465"/>
      <c r="AC82" s="465"/>
      <c r="AD82" s="465"/>
      <c r="AE82" s="465"/>
      <c r="AF82" s="465"/>
      <c r="AG82" s="465"/>
      <c r="AH82" s="465"/>
      <c r="AI82" s="465"/>
      <c r="AJ82" s="1"/>
      <c r="AK82" s="1"/>
    </row>
    <row r="83" spans="1:37" ht="16.5" hidden="1" customHeight="1" thickTop="1" thickBot="1" x14ac:dyDescent="0.35">
      <c r="A83" s="465"/>
      <c r="B83" s="465"/>
      <c r="C83" s="465"/>
      <c r="D83" s="465"/>
      <c r="E83" s="465"/>
      <c r="F83" s="466"/>
      <c r="G83" s="466"/>
      <c r="H83" s="466"/>
      <c r="I83" s="466"/>
      <c r="J83" s="465"/>
      <c r="K83" s="465"/>
      <c r="L83" s="465"/>
      <c r="M83" s="465"/>
      <c r="N83" s="465"/>
      <c r="O83" s="465"/>
      <c r="P83" s="465"/>
      <c r="Q83" s="465"/>
      <c r="R83" s="465"/>
      <c r="S83" s="465"/>
      <c r="T83" s="465"/>
      <c r="U83" s="465"/>
      <c r="V83" s="465"/>
      <c r="W83" s="465"/>
      <c r="X83" s="465"/>
      <c r="Y83" s="465"/>
      <c r="Z83" s="465"/>
      <c r="AA83" s="465"/>
      <c r="AB83" s="465"/>
      <c r="AC83" s="465"/>
      <c r="AD83" s="465"/>
      <c r="AE83" s="465"/>
      <c r="AF83" s="465"/>
      <c r="AG83" s="465"/>
      <c r="AH83" s="465"/>
      <c r="AI83" s="465"/>
      <c r="AJ83" s="1"/>
      <c r="AK83" s="1"/>
    </row>
    <row r="84" spans="1:37" ht="16.5" hidden="1" customHeight="1" thickTop="1" thickBot="1" x14ac:dyDescent="0.35">
      <c r="A84" s="465"/>
      <c r="B84" s="465"/>
      <c r="C84" s="465"/>
      <c r="D84" s="465"/>
      <c r="E84" s="465"/>
      <c r="F84" s="466"/>
      <c r="G84" s="466"/>
      <c r="H84" s="466"/>
      <c r="I84" s="466"/>
      <c r="J84" s="465"/>
      <c r="K84" s="465"/>
      <c r="L84" s="465"/>
      <c r="M84" s="465"/>
      <c r="N84" s="465"/>
      <c r="O84" s="465"/>
      <c r="P84" s="465"/>
      <c r="Q84" s="465"/>
      <c r="R84" s="465"/>
      <c r="S84" s="465"/>
      <c r="T84" s="465"/>
      <c r="U84" s="465"/>
      <c r="V84" s="465"/>
      <c r="W84" s="465"/>
      <c r="X84" s="465"/>
      <c r="Y84" s="465"/>
      <c r="Z84" s="465"/>
      <c r="AA84" s="465"/>
      <c r="AB84" s="465"/>
      <c r="AC84" s="465"/>
      <c r="AD84" s="465"/>
      <c r="AE84" s="465"/>
      <c r="AF84" s="465"/>
      <c r="AG84" s="465"/>
      <c r="AH84" s="465"/>
      <c r="AI84" s="465"/>
      <c r="AJ84" s="1"/>
      <c r="AK84" s="1"/>
    </row>
    <row r="85" spans="1:37" ht="16.5" hidden="1" customHeight="1" thickTop="1" thickBot="1" x14ac:dyDescent="0.35">
      <c r="A85" s="465"/>
      <c r="B85" s="465"/>
      <c r="C85" s="465"/>
      <c r="D85" s="465"/>
      <c r="E85" s="465"/>
      <c r="F85" s="466"/>
      <c r="G85" s="466"/>
      <c r="H85" s="466"/>
      <c r="I85" s="466"/>
      <c r="J85" s="465"/>
      <c r="K85" s="465"/>
      <c r="L85" s="465"/>
      <c r="M85" s="465"/>
      <c r="N85" s="465"/>
      <c r="O85" s="465"/>
      <c r="P85" s="465"/>
      <c r="Q85" s="465"/>
      <c r="R85" s="465"/>
      <c r="S85" s="465"/>
      <c r="T85" s="465"/>
      <c r="U85" s="465"/>
      <c r="V85" s="465"/>
      <c r="W85" s="465"/>
      <c r="X85" s="465"/>
      <c r="Y85" s="465"/>
      <c r="Z85" s="465"/>
      <c r="AA85" s="465"/>
      <c r="AB85" s="465"/>
      <c r="AC85" s="465"/>
      <c r="AD85" s="465"/>
      <c r="AE85" s="465"/>
      <c r="AF85" s="465"/>
      <c r="AG85" s="465"/>
      <c r="AH85" s="465"/>
      <c r="AI85" s="465"/>
      <c r="AJ85" s="1"/>
      <c r="AK85" s="1"/>
    </row>
    <row r="86" spans="1:37" ht="31.5" hidden="1" customHeight="1" thickTop="1" thickBot="1" x14ac:dyDescent="0.35">
      <c r="A86" s="426" t="s">
        <v>37</v>
      </c>
      <c r="B86" s="426"/>
      <c r="C86" s="426"/>
      <c r="D86" s="426"/>
      <c r="E86" s="426"/>
      <c r="F86" s="426" t="s">
        <v>38</v>
      </c>
      <c r="G86" s="426"/>
      <c r="H86" s="426"/>
      <c r="I86" s="426"/>
      <c r="J86" s="426" t="s">
        <v>39</v>
      </c>
      <c r="K86" s="426"/>
      <c r="L86" s="426"/>
      <c r="M86" s="426"/>
      <c r="N86" s="426" t="s">
        <v>40</v>
      </c>
      <c r="O86" s="426"/>
      <c r="P86" s="426"/>
      <c r="Q86" s="426"/>
      <c r="R86" s="426"/>
      <c r="S86" s="426"/>
      <c r="T86" s="426"/>
      <c r="U86" s="426"/>
      <c r="V86" s="426"/>
      <c r="W86" s="426"/>
      <c r="X86" s="426" t="s">
        <v>41</v>
      </c>
      <c r="Y86" s="426"/>
      <c r="Z86" s="426"/>
      <c r="AA86" s="426"/>
      <c r="AB86" s="426"/>
      <c r="AC86" s="426"/>
      <c r="AD86" s="426"/>
      <c r="AE86" s="426"/>
      <c r="AF86" s="426" t="s">
        <v>42</v>
      </c>
      <c r="AG86" s="426"/>
      <c r="AH86" s="426"/>
      <c r="AI86" s="426"/>
      <c r="AJ86" s="1"/>
      <c r="AK86" s="1"/>
    </row>
    <row r="87" spans="1:37" ht="16.5" hidden="1" customHeight="1" thickTop="1" thickBot="1" x14ac:dyDescent="0.35">
      <c r="A87" s="465">
        <v>9</v>
      </c>
      <c r="B87" s="465"/>
      <c r="C87" s="465"/>
      <c r="D87" s="465"/>
      <c r="E87" s="465"/>
      <c r="F87" s="466"/>
      <c r="G87" s="466"/>
      <c r="H87" s="466"/>
      <c r="I87" s="466"/>
      <c r="J87" s="465">
        <f>F87*$X$30</f>
        <v>0</v>
      </c>
      <c r="K87" s="465"/>
      <c r="L87" s="465"/>
      <c r="M87" s="465"/>
      <c r="N87" s="465"/>
      <c r="O87" s="465"/>
      <c r="P87" s="465"/>
      <c r="Q87" s="465"/>
      <c r="R87" s="465"/>
      <c r="S87" s="465"/>
      <c r="T87" s="465"/>
      <c r="U87" s="465"/>
      <c r="V87" s="465"/>
      <c r="W87" s="465"/>
      <c r="X87" s="465"/>
      <c r="Y87" s="465"/>
      <c r="Z87" s="465"/>
      <c r="AA87" s="465"/>
      <c r="AB87" s="465"/>
      <c r="AC87" s="465"/>
      <c r="AD87" s="465"/>
      <c r="AE87" s="465"/>
      <c r="AF87" s="465"/>
      <c r="AG87" s="465"/>
      <c r="AH87" s="465"/>
      <c r="AI87" s="465"/>
      <c r="AJ87" s="1"/>
      <c r="AK87" s="1"/>
    </row>
    <row r="88" spans="1:37" ht="16.5" hidden="1" customHeight="1" thickTop="1" thickBot="1" x14ac:dyDescent="0.35">
      <c r="A88" s="465"/>
      <c r="B88" s="465"/>
      <c r="C88" s="465"/>
      <c r="D88" s="465"/>
      <c r="E88" s="465"/>
      <c r="F88" s="466"/>
      <c r="G88" s="466"/>
      <c r="H88" s="466"/>
      <c r="I88" s="466"/>
      <c r="J88" s="465"/>
      <c r="K88" s="465"/>
      <c r="L88" s="465"/>
      <c r="M88" s="465"/>
      <c r="N88" s="465"/>
      <c r="O88" s="465"/>
      <c r="P88" s="465"/>
      <c r="Q88" s="465"/>
      <c r="R88" s="465"/>
      <c r="S88" s="465"/>
      <c r="T88" s="465"/>
      <c r="U88" s="465"/>
      <c r="V88" s="465"/>
      <c r="W88" s="465"/>
      <c r="X88" s="465"/>
      <c r="Y88" s="465"/>
      <c r="Z88" s="465"/>
      <c r="AA88" s="465"/>
      <c r="AB88" s="465"/>
      <c r="AC88" s="465"/>
      <c r="AD88" s="465"/>
      <c r="AE88" s="465"/>
      <c r="AF88" s="465"/>
      <c r="AG88" s="465"/>
      <c r="AH88" s="465"/>
      <c r="AI88" s="465"/>
      <c r="AJ88" s="1"/>
      <c r="AK88" s="1"/>
    </row>
    <row r="89" spans="1:37" ht="16.5" hidden="1" customHeight="1" thickTop="1" thickBot="1" x14ac:dyDescent="0.35">
      <c r="A89" s="465"/>
      <c r="B89" s="465"/>
      <c r="C89" s="465"/>
      <c r="D89" s="465"/>
      <c r="E89" s="465"/>
      <c r="F89" s="466"/>
      <c r="G89" s="466"/>
      <c r="H89" s="466"/>
      <c r="I89" s="466"/>
      <c r="J89" s="465"/>
      <c r="K89" s="465"/>
      <c r="L89" s="465"/>
      <c r="M89" s="465"/>
      <c r="N89" s="465"/>
      <c r="O89" s="465"/>
      <c r="P89" s="465"/>
      <c r="Q89" s="465"/>
      <c r="R89" s="465"/>
      <c r="S89" s="465"/>
      <c r="T89" s="465"/>
      <c r="U89" s="465"/>
      <c r="V89" s="465"/>
      <c r="W89" s="465"/>
      <c r="X89" s="465"/>
      <c r="Y89" s="465"/>
      <c r="Z89" s="465"/>
      <c r="AA89" s="465"/>
      <c r="AB89" s="465"/>
      <c r="AC89" s="465"/>
      <c r="AD89" s="465"/>
      <c r="AE89" s="465"/>
      <c r="AF89" s="465"/>
      <c r="AG89" s="465"/>
      <c r="AH89" s="465"/>
      <c r="AI89" s="465"/>
      <c r="AJ89" s="1"/>
      <c r="AK89" s="1"/>
    </row>
    <row r="90" spans="1:37" ht="16.5" hidden="1" customHeight="1" thickTop="1" thickBot="1" x14ac:dyDescent="0.35">
      <c r="A90" s="465"/>
      <c r="B90" s="465"/>
      <c r="C90" s="465"/>
      <c r="D90" s="465"/>
      <c r="E90" s="465"/>
      <c r="F90" s="466"/>
      <c r="G90" s="466"/>
      <c r="H90" s="466"/>
      <c r="I90" s="466"/>
      <c r="J90" s="465"/>
      <c r="K90" s="465"/>
      <c r="L90" s="465"/>
      <c r="M90" s="465"/>
      <c r="N90" s="465"/>
      <c r="O90" s="465"/>
      <c r="P90" s="465"/>
      <c r="Q90" s="465"/>
      <c r="R90" s="465"/>
      <c r="S90" s="465"/>
      <c r="T90" s="465"/>
      <c r="U90" s="465"/>
      <c r="V90" s="465"/>
      <c r="W90" s="465"/>
      <c r="X90" s="465"/>
      <c r="Y90" s="465"/>
      <c r="Z90" s="465"/>
      <c r="AA90" s="465"/>
      <c r="AB90" s="465"/>
      <c r="AC90" s="465"/>
      <c r="AD90" s="465"/>
      <c r="AE90" s="465"/>
      <c r="AF90" s="465"/>
      <c r="AG90" s="465"/>
      <c r="AH90" s="465"/>
      <c r="AI90" s="465"/>
      <c r="AJ90" s="1"/>
      <c r="AK90" s="1"/>
    </row>
    <row r="91" spans="1:37" ht="16.5" hidden="1" customHeight="1" thickTop="1" thickBot="1" x14ac:dyDescent="0.35">
      <c r="A91" s="465"/>
      <c r="B91" s="465"/>
      <c r="C91" s="465"/>
      <c r="D91" s="465"/>
      <c r="E91" s="465"/>
      <c r="F91" s="466"/>
      <c r="G91" s="466"/>
      <c r="H91" s="466"/>
      <c r="I91" s="466"/>
      <c r="J91" s="465"/>
      <c r="K91" s="465"/>
      <c r="L91" s="465"/>
      <c r="M91" s="465"/>
      <c r="N91" s="465"/>
      <c r="O91" s="465"/>
      <c r="P91" s="465"/>
      <c r="Q91" s="465"/>
      <c r="R91" s="465"/>
      <c r="S91" s="465"/>
      <c r="T91" s="465"/>
      <c r="U91" s="465"/>
      <c r="V91" s="465"/>
      <c r="W91" s="465"/>
      <c r="X91" s="465"/>
      <c r="Y91" s="465"/>
      <c r="Z91" s="465"/>
      <c r="AA91" s="465"/>
      <c r="AB91" s="465"/>
      <c r="AC91" s="465"/>
      <c r="AD91" s="465"/>
      <c r="AE91" s="465"/>
      <c r="AF91" s="465"/>
      <c r="AG91" s="465"/>
      <c r="AH91" s="465"/>
      <c r="AI91" s="465"/>
      <c r="AJ91" s="1"/>
      <c r="AK91" s="1"/>
    </row>
    <row r="92" spans="1:37" ht="31.5" hidden="1" customHeight="1" thickTop="1" thickBot="1" x14ac:dyDescent="0.35">
      <c r="A92" s="426" t="s">
        <v>37</v>
      </c>
      <c r="B92" s="426"/>
      <c r="C92" s="426"/>
      <c r="D92" s="426"/>
      <c r="E92" s="426"/>
      <c r="F92" s="426" t="s">
        <v>38</v>
      </c>
      <c r="G92" s="426"/>
      <c r="H92" s="426"/>
      <c r="I92" s="426"/>
      <c r="J92" s="426" t="s">
        <v>39</v>
      </c>
      <c r="K92" s="426"/>
      <c r="L92" s="426"/>
      <c r="M92" s="426"/>
      <c r="N92" s="426" t="s">
        <v>40</v>
      </c>
      <c r="O92" s="426"/>
      <c r="P92" s="426"/>
      <c r="Q92" s="426"/>
      <c r="R92" s="426"/>
      <c r="S92" s="426"/>
      <c r="T92" s="426"/>
      <c r="U92" s="426"/>
      <c r="V92" s="426"/>
      <c r="W92" s="426"/>
      <c r="X92" s="426" t="s">
        <v>41</v>
      </c>
      <c r="Y92" s="426"/>
      <c r="Z92" s="426"/>
      <c r="AA92" s="426"/>
      <c r="AB92" s="426"/>
      <c r="AC92" s="426"/>
      <c r="AD92" s="426"/>
      <c r="AE92" s="426"/>
      <c r="AF92" s="426" t="s">
        <v>42</v>
      </c>
      <c r="AG92" s="426"/>
      <c r="AH92" s="426"/>
      <c r="AI92" s="426"/>
      <c r="AJ92" s="1"/>
      <c r="AK92" s="1"/>
    </row>
    <row r="93" spans="1:37" ht="16.5" hidden="1" customHeight="1" thickTop="1" thickBot="1" x14ac:dyDescent="0.35">
      <c r="A93" s="465">
        <v>10</v>
      </c>
      <c r="B93" s="465"/>
      <c r="C93" s="465"/>
      <c r="D93" s="465"/>
      <c r="E93" s="465"/>
      <c r="F93" s="466"/>
      <c r="G93" s="466"/>
      <c r="H93" s="466"/>
      <c r="I93" s="466"/>
      <c r="J93" s="465">
        <f>F93*$X$30</f>
        <v>0</v>
      </c>
      <c r="K93" s="465"/>
      <c r="L93" s="465"/>
      <c r="M93" s="465"/>
      <c r="N93" s="465"/>
      <c r="O93" s="465"/>
      <c r="P93" s="465"/>
      <c r="Q93" s="465"/>
      <c r="R93" s="465"/>
      <c r="S93" s="465"/>
      <c r="T93" s="465"/>
      <c r="U93" s="465"/>
      <c r="V93" s="465"/>
      <c r="W93" s="465"/>
      <c r="X93" s="465"/>
      <c r="Y93" s="465"/>
      <c r="Z93" s="465"/>
      <c r="AA93" s="465"/>
      <c r="AB93" s="465"/>
      <c r="AC93" s="465"/>
      <c r="AD93" s="465"/>
      <c r="AE93" s="465"/>
      <c r="AF93" s="465"/>
      <c r="AG93" s="465"/>
      <c r="AH93" s="465"/>
      <c r="AI93" s="465"/>
      <c r="AJ93" s="1"/>
      <c r="AK93" s="1"/>
    </row>
    <row r="94" spans="1:37" ht="16.5" hidden="1" customHeight="1" thickTop="1" thickBot="1" x14ac:dyDescent="0.35">
      <c r="A94" s="465"/>
      <c r="B94" s="465"/>
      <c r="C94" s="465"/>
      <c r="D94" s="465"/>
      <c r="E94" s="465"/>
      <c r="F94" s="466"/>
      <c r="G94" s="466"/>
      <c r="H94" s="466"/>
      <c r="I94" s="466"/>
      <c r="J94" s="465"/>
      <c r="K94" s="465"/>
      <c r="L94" s="465"/>
      <c r="M94" s="465"/>
      <c r="N94" s="465"/>
      <c r="O94" s="465"/>
      <c r="P94" s="465"/>
      <c r="Q94" s="465"/>
      <c r="R94" s="465"/>
      <c r="S94" s="465"/>
      <c r="T94" s="465"/>
      <c r="U94" s="465"/>
      <c r="V94" s="465"/>
      <c r="W94" s="465"/>
      <c r="X94" s="465"/>
      <c r="Y94" s="465"/>
      <c r="Z94" s="465"/>
      <c r="AA94" s="465"/>
      <c r="AB94" s="465"/>
      <c r="AC94" s="465"/>
      <c r="AD94" s="465"/>
      <c r="AE94" s="465"/>
      <c r="AF94" s="465"/>
      <c r="AG94" s="465"/>
      <c r="AH94" s="465"/>
      <c r="AI94" s="465"/>
      <c r="AJ94" s="1"/>
      <c r="AK94" s="1"/>
    </row>
    <row r="95" spans="1:37" ht="16.5" hidden="1" customHeight="1" thickTop="1" thickBot="1" x14ac:dyDescent="0.35">
      <c r="A95" s="465"/>
      <c r="B95" s="465"/>
      <c r="C95" s="465"/>
      <c r="D95" s="465"/>
      <c r="E95" s="465"/>
      <c r="F95" s="466"/>
      <c r="G95" s="466"/>
      <c r="H95" s="466"/>
      <c r="I95" s="466"/>
      <c r="J95" s="465"/>
      <c r="K95" s="465"/>
      <c r="L95" s="465"/>
      <c r="M95" s="465"/>
      <c r="N95" s="465"/>
      <c r="O95" s="465"/>
      <c r="P95" s="465"/>
      <c r="Q95" s="465"/>
      <c r="R95" s="465"/>
      <c r="S95" s="465"/>
      <c r="T95" s="465"/>
      <c r="U95" s="465"/>
      <c r="V95" s="465"/>
      <c r="W95" s="465"/>
      <c r="X95" s="465"/>
      <c r="Y95" s="465"/>
      <c r="Z95" s="465"/>
      <c r="AA95" s="465"/>
      <c r="AB95" s="465"/>
      <c r="AC95" s="465"/>
      <c r="AD95" s="465"/>
      <c r="AE95" s="465"/>
      <c r="AF95" s="465"/>
      <c r="AG95" s="465"/>
      <c r="AH95" s="465"/>
      <c r="AI95" s="465"/>
      <c r="AJ95" s="1"/>
      <c r="AK95" s="1"/>
    </row>
    <row r="96" spans="1:37" ht="16.5" hidden="1" customHeight="1" thickTop="1" thickBot="1" x14ac:dyDescent="0.35">
      <c r="A96" s="465"/>
      <c r="B96" s="465"/>
      <c r="C96" s="465"/>
      <c r="D96" s="465"/>
      <c r="E96" s="465"/>
      <c r="F96" s="466"/>
      <c r="G96" s="466"/>
      <c r="H96" s="466"/>
      <c r="I96" s="466"/>
      <c r="J96" s="465"/>
      <c r="K96" s="465"/>
      <c r="L96" s="465"/>
      <c r="M96" s="465"/>
      <c r="N96" s="465"/>
      <c r="O96" s="465"/>
      <c r="P96" s="465"/>
      <c r="Q96" s="465"/>
      <c r="R96" s="465"/>
      <c r="S96" s="465"/>
      <c r="T96" s="465"/>
      <c r="U96" s="465"/>
      <c r="V96" s="465"/>
      <c r="W96" s="465"/>
      <c r="X96" s="465"/>
      <c r="Y96" s="465"/>
      <c r="Z96" s="465"/>
      <c r="AA96" s="465"/>
      <c r="AB96" s="465"/>
      <c r="AC96" s="465"/>
      <c r="AD96" s="465"/>
      <c r="AE96" s="465"/>
      <c r="AF96" s="465"/>
      <c r="AG96" s="465"/>
      <c r="AH96" s="465"/>
      <c r="AI96" s="465"/>
      <c r="AJ96" s="1"/>
      <c r="AK96" s="1"/>
    </row>
    <row r="97" spans="1:37" ht="16.5" hidden="1" customHeight="1" thickTop="1" thickBot="1" x14ac:dyDescent="0.35">
      <c r="A97" s="465"/>
      <c r="B97" s="465"/>
      <c r="C97" s="465"/>
      <c r="D97" s="465"/>
      <c r="E97" s="465"/>
      <c r="F97" s="466"/>
      <c r="G97" s="466"/>
      <c r="H97" s="466"/>
      <c r="I97" s="466"/>
      <c r="J97" s="465"/>
      <c r="K97" s="465"/>
      <c r="L97" s="465"/>
      <c r="M97" s="465"/>
      <c r="N97" s="465"/>
      <c r="O97" s="465"/>
      <c r="P97" s="465"/>
      <c r="Q97" s="465"/>
      <c r="R97" s="465"/>
      <c r="S97" s="465"/>
      <c r="T97" s="465"/>
      <c r="U97" s="465"/>
      <c r="V97" s="465"/>
      <c r="W97" s="465"/>
      <c r="X97" s="465"/>
      <c r="Y97" s="465"/>
      <c r="Z97" s="465"/>
      <c r="AA97" s="465"/>
      <c r="AB97" s="465"/>
      <c r="AC97" s="465"/>
      <c r="AD97" s="465"/>
      <c r="AE97" s="465"/>
      <c r="AF97" s="465"/>
      <c r="AG97" s="465"/>
      <c r="AH97" s="465"/>
      <c r="AI97" s="465"/>
      <c r="AJ97" s="1"/>
      <c r="AK97" s="1"/>
    </row>
    <row r="98" spans="1:37" ht="31.5" hidden="1" customHeight="1" thickTop="1" thickBot="1" x14ac:dyDescent="0.35">
      <c r="A98" s="426" t="s">
        <v>37</v>
      </c>
      <c r="B98" s="426"/>
      <c r="C98" s="426"/>
      <c r="D98" s="426"/>
      <c r="E98" s="426"/>
      <c r="F98" s="426" t="s">
        <v>38</v>
      </c>
      <c r="G98" s="426"/>
      <c r="H98" s="426"/>
      <c r="I98" s="426"/>
      <c r="J98" s="426" t="s">
        <v>39</v>
      </c>
      <c r="K98" s="426"/>
      <c r="L98" s="426"/>
      <c r="M98" s="426"/>
      <c r="N98" s="426" t="s">
        <v>40</v>
      </c>
      <c r="O98" s="426"/>
      <c r="P98" s="426"/>
      <c r="Q98" s="426"/>
      <c r="R98" s="426"/>
      <c r="S98" s="426"/>
      <c r="T98" s="426"/>
      <c r="U98" s="426"/>
      <c r="V98" s="426"/>
      <c r="W98" s="426"/>
      <c r="X98" s="426" t="s">
        <v>41</v>
      </c>
      <c r="Y98" s="426"/>
      <c r="Z98" s="426"/>
      <c r="AA98" s="426"/>
      <c r="AB98" s="426"/>
      <c r="AC98" s="426"/>
      <c r="AD98" s="426"/>
      <c r="AE98" s="426"/>
      <c r="AF98" s="426" t="s">
        <v>42</v>
      </c>
      <c r="AG98" s="426"/>
      <c r="AH98" s="426"/>
      <c r="AI98" s="426"/>
      <c r="AJ98" s="1"/>
      <c r="AK98" s="1"/>
    </row>
    <row r="99" spans="1:37" ht="16.5" hidden="1" customHeight="1" thickTop="1" thickBot="1" x14ac:dyDescent="0.35">
      <c r="A99" s="465">
        <v>11</v>
      </c>
      <c r="B99" s="465"/>
      <c r="C99" s="465"/>
      <c r="D99" s="465"/>
      <c r="E99" s="465"/>
      <c r="F99" s="466"/>
      <c r="G99" s="466"/>
      <c r="H99" s="466"/>
      <c r="I99" s="466"/>
      <c r="J99" s="465">
        <f>F99*$X$30</f>
        <v>0</v>
      </c>
      <c r="K99" s="465"/>
      <c r="L99" s="465"/>
      <c r="M99" s="465"/>
      <c r="N99" s="465"/>
      <c r="O99" s="465"/>
      <c r="P99" s="465"/>
      <c r="Q99" s="465"/>
      <c r="R99" s="465"/>
      <c r="S99" s="465"/>
      <c r="T99" s="465"/>
      <c r="U99" s="465"/>
      <c r="V99" s="465"/>
      <c r="W99" s="465"/>
      <c r="X99" s="465"/>
      <c r="Y99" s="465"/>
      <c r="Z99" s="465"/>
      <c r="AA99" s="465"/>
      <c r="AB99" s="465"/>
      <c r="AC99" s="465"/>
      <c r="AD99" s="465"/>
      <c r="AE99" s="465"/>
      <c r="AF99" s="465"/>
      <c r="AG99" s="465"/>
      <c r="AH99" s="465"/>
      <c r="AI99" s="465"/>
      <c r="AJ99" s="1"/>
      <c r="AK99" s="1"/>
    </row>
    <row r="100" spans="1:37" ht="16.5" hidden="1" customHeight="1" thickTop="1" thickBot="1" x14ac:dyDescent="0.35">
      <c r="A100" s="465"/>
      <c r="B100" s="465"/>
      <c r="C100" s="465"/>
      <c r="D100" s="465"/>
      <c r="E100" s="465"/>
      <c r="F100" s="466"/>
      <c r="G100" s="466"/>
      <c r="H100" s="466"/>
      <c r="I100" s="466"/>
      <c r="J100" s="465"/>
      <c r="K100" s="465"/>
      <c r="L100" s="465"/>
      <c r="M100" s="465"/>
      <c r="N100" s="465"/>
      <c r="O100" s="465"/>
      <c r="P100" s="465"/>
      <c r="Q100" s="465"/>
      <c r="R100" s="465"/>
      <c r="S100" s="465"/>
      <c r="T100" s="465"/>
      <c r="U100" s="465"/>
      <c r="V100" s="465"/>
      <c r="W100" s="465"/>
      <c r="X100" s="465"/>
      <c r="Y100" s="465"/>
      <c r="Z100" s="465"/>
      <c r="AA100" s="465"/>
      <c r="AB100" s="465"/>
      <c r="AC100" s="465"/>
      <c r="AD100" s="465"/>
      <c r="AE100" s="465"/>
      <c r="AF100" s="465"/>
      <c r="AG100" s="465"/>
      <c r="AH100" s="465"/>
      <c r="AI100" s="465"/>
      <c r="AJ100" s="1"/>
      <c r="AK100" s="1"/>
    </row>
    <row r="101" spans="1:37" ht="16.5" hidden="1" customHeight="1" thickTop="1" thickBot="1" x14ac:dyDescent="0.35">
      <c r="A101" s="465"/>
      <c r="B101" s="465"/>
      <c r="C101" s="465"/>
      <c r="D101" s="465"/>
      <c r="E101" s="465"/>
      <c r="F101" s="466"/>
      <c r="G101" s="466"/>
      <c r="H101" s="466"/>
      <c r="I101" s="466"/>
      <c r="J101" s="465"/>
      <c r="K101" s="465"/>
      <c r="L101" s="465"/>
      <c r="M101" s="465"/>
      <c r="N101" s="465"/>
      <c r="O101" s="465"/>
      <c r="P101" s="465"/>
      <c r="Q101" s="465"/>
      <c r="R101" s="465"/>
      <c r="S101" s="465"/>
      <c r="T101" s="465"/>
      <c r="U101" s="465"/>
      <c r="V101" s="465"/>
      <c r="W101" s="465"/>
      <c r="X101" s="465"/>
      <c r="Y101" s="465"/>
      <c r="Z101" s="465"/>
      <c r="AA101" s="465"/>
      <c r="AB101" s="465"/>
      <c r="AC101" s="465"/>
      <c r="AD101" s="465"/>
      <c r="AE101" s="465"/>
      <c r="AF101" s="465"/>
      <c r="AG101" s="465"/>
      <c r="AH101" s="465"/>
      <c r="AI101" s="465"/>
      <c r="AJ101" s="1"/>
      <c r="AK101" s="1"/>
    </row>
    <row r="102" spans="1:37" ht="16.5" hidden="1" customHeight="1" thickTop="1" thickBot="1" x14ac:dyDescent="0.35">
      <c r="A102" s="465"/>
      <c r="B102" s="465"/>
      <c r="C102" s="465"/>
      <c r="D102" s="465"/>
      <c r="E102" s="465"/>
      <c r="F102" s="466"/>
      <c r="G102" s="466"/>
      <c r="H102" s="466"/>
      <c r="I102" s="466"/>
      <c r="J102" s="465"/>
      <c r="K102" s="465"/>
      <c r="L102" s="465"/>
      <c r="M102" s="465"/>
      <c r="N102" s="465"/>
      <c r="O102" s="465"/>
      <c r="P102" s="465"/>
      <c r="Q102" s="465"/>
      <c r="R102" s="465"/>
      <c r="S102" s="465"/>
      <c r="T102" s="465"/>
      <c r="U102" s="465"/>
      <c r="V102" s="465"/>
      <c r="W102" s="465"/>
      <c r="X102" s="465"/>
      <c r="Y102" s="465"/>
      <c r="Z102" s="465"/>
      <c r="AA102" s="465"/>
      <c r="AB102" s="465"/>
      <c r="AC102" s="465"/>
      <c r="AD102" s="465"/>
      <c r="AE102" s="465"/>
      <c r="AF102" s="465"/>
      <c r="AG102" s="465"/>
      <c r="AH102" s="465"/>
      <c r="AI102" s="465"/>
      <c r="AJ102" s="1"/>
      <c r="AK102" s="1"/>
    </row>
    <row r="103" spans="1:37" ht="16.5" hidden="1" customHeight="1" thickTop="1" thickBot="1" x14ac:dyDescent="0.35">
      <c r="A103" s="465"/>
      <c r="B103" s="465"/>
      <c r="C103" s="465"/>
      <c r="D103" s="465"/>
      <c r="E103" s="465"/>
      <c r="F103" s="466"/>
      <c r="G103" s="466"/>
      <c r="H103" s="466"/>
      <c r="I103" s="466"/>
      <c r="J103" s="465"/>
      <c r="K103" s="465"/>
      <c r="L103" s="465"/>
      <c r="M103" s="465"/>
      <c r="N103" s="465"/>
      <c r="O103" s="465"/>
      <c r="P103" s="465"/>
      <c r="Q103" s="465"/>
      <c r="R103" s="465"/>
      <c r="S103" s="465"/>
      <c r="T103" s="465"/>
      <c r="U103" s="465"/>
      <c r="V103" s="465"/>
      <c r="W103" s="465"/>
      <c r="X103" s="465"/>
      <c r="Y103" s="465"/>
      <c r="Z103" s="465"/>
      <c r="AA103" s="465"/>
      <c r="AB103" s="465"/>
      <c r="AC103" s="465"/>
      <c r="AD103" s="465"/>
      <c r="AE103" s="465"/>
      <c r="AF103" s="465"/>
      <c r="AG103" s="465"/>
      <c r="AH103" s="465"/>
      <c r="AI103" s="465"/>
      <c r="AJ103" s="1"/>
      <c r="AK103" s="1"/>
    </row>
    <row r="104" spans="1:37" ht="31.5" hidden="1" customHeight="1" thickTop="1" thickBot="1" x14ac:dyDescent="0.35">
      <c r="A104" s="426" t="s">
        <v>37</v>
      </c>
      <c r="B104" s="426"/>
      <c r="C104" s="426"/>
      <c r="D104" s="426"/>
      <c r="E104" s="426"/>
      <c r="F104" s="426" t="s">
        <v>38</v>
      </c>
      <c r="G104" s="426"/>
      <c r="H104" s="426"/>
      <c r="I104" s="426"/>
      <c r="J104" s="426" t="s">
        <v>39</v>
      </c>
      <c r="K104" s="426"/>
      <c r="L104" s="426"/>
      <c r="M104" s="426"/>
      <c r="N104" s="426" t="s">
        <v>40</v>
      </c>
      <c r="O104" s="426"/>
      <c r="P104" s="426"/>
      <c r="Q104" s="426"/>
      <c r="R104" s="426"/>
      <c r="S104" s="426"/>
      <c r="T104" s="426"/>
      <c r="U104" s="426"/>
      <c r="V104" s="426"/>
      <c r="W104" s="426"/>
      <c r="X104" s="426" t="s">
        <v>41</v>
      </c>
      <c r="Y104" s="426"/>
      <c r="Z104" s="426"/>
      <c r="AA104" s="426"/>
      <c r="AB104" s="426"/>
      <c r="AC104" s="426"/>
      <c r="AD104" s="426"/>
      <c r="AE104" s="426"/>
      <c r="AF104" s="426" t="s">
        <v>42</v>
      </c>
      <c r="AG104" s="426"/>
      <c r="AH104" s="426"/>
      <c r="AI104" s="426"/>
      <c r="AJ104" s="1"/>
      <c r="AK104" s="1"/>
    </row>
    <row r="105" spans="1:37" ht="16.5" hidden="1" customHeight="1" thickTop="1" thickBot="1" x14ac:dyDescent="0.35">
      <c r="A105" s="465">
        <v>12</v>
      </c>
      <c r="B105" s="465"/>
      <c r="C105" s="465"/>
      <c r="D105" s="465"/>
      <c r="E105" s="465"/>
      <c r="F105" s="466"/>
      <c r="G105" s="466"/>
      <c r="H105" s="466"/>
      <c r="I105" s="466"/>
      <c r="J105" s="465">
        <f>F105*$X$30</f>
        <v>0</v>
      </c>
      <c r="K105" s="465"/>
      <c r="L105" s="465"/>
      <c r="M105" s="465"/>
      <c r="N105" s="465"/>
      <c r="O105" s="465"/>
      <c r="P105" s="465"/>
      <c r="Q105" s="465"/>
      <c r="R105" s="465"/>
      <c r="S105" s="465"/>
      <c r="T105" s="465"/>
      <c r="U105" s="465"/>
      <c r="V105" s="465"/>
      <c r="W105" s="465"/>
      <c r="X105" s="465"/>
      <c r="Y105" s="465"/>
      <c r="Z105" s="465"/>
      <c r="AA105" s="465"/>
      <c r="AB105" s="465"/>
      <c r="AC105" s="465"/>
      <c r="AD105" s="465"/>
      <c r="AE105" s="465"/>
      <c r="AF105" s="465"/>
      <c r="AG105" s="465"/>
      <c r="AH105" s="465"/>
      <c r="AI105" s="465"/>
      <c r="AJ105" s="1"/>
      <c r="AK105" s="1"/>
    </row>
    <row r="106" spans="1:37" ht="16.5" hidden="1" customHeight="1" thickTop="1" thickBot="1" x14ac:dyDescent="0.35">
      <c r="A106" s="465"/>
      <c r="B106" s="465"/>
      <c r="C106" s="465"/>
      <c r="D106" s="465"/>
      <c r="E106" s="465"/>
      <c r="F106" s="466"/>
      <c r="G106" s="466"/>
      <c r="H106" s="466"/>
      <c r="I106" s="466"/>
      <c r="J106" s="465"/>
      <c r="K106" s="465"/>
      <c r="L106" s="465"/>
      <c r="M106" s="465"/>
      <c r="N106" s="465"/>
      <c r="O106" s="465"/>
      <c r="P106" s="465"/>
      <c r="Q106" s="465"/>
      <c r="R106" s="465"/>
      <c r="S106" s="465"/>
      <c r="T106" s="465"/>
      <c r="U106" s="465"/>
      <c r="V106" s="465"/>
      <c r="W106" s="465"/>
      <c r="X106" s="465"/>
      <c r="Y106" s="465"/>
      <c r="Z106" s="465"/>
      <c r="AA106" s="465"/>
      <c r="AB106" s="465"/>
      <c r="AC106" s="465"/>
      <c r="AD106" s="465"/>
      <c r="AE106" s="465"/>
      <c r="AF106" s="465"/>
      <c r="AG106" s="465"/>
      <c r="AH106" s="465"/>
      <c r="AI106" s="465"/>
      <c r="AJ106" s="1"/>
      <c r="AK106" s="1"/>
    </row>
    <row r="107" spans="1:37" ht="16.5" hidden="1" customHeight="1" thickTop="1" thickBot="1" x14ac:dyDescent="0.35">
      <c r="A107" s="465"/>
      <c r="B107" s="465"/>
      <c r="C107" s="465"/>
      <c r="D107" s="465"/>
      <c r="E107" s="465"/>
      <c r="F107" s="466"/>
      <c r="G107" s="466"/>
      <c r="H107" s="466"/>
      <c r="I107" s="466"/>
      <c r="J107" s="465"/>
      <c r="K107" s="465"/>
      <c r="L107" s="465"/>
      <c r="M107" s="465"/>
      <c r="N107" s="465"/>
      <c r="O107" s="465"/>
      <c r="P107" s="465"/>
      <c r="Q107" s="465"/>
      <c r="R107" s="465"/>
      <c r="S107" s="465"/>
      <c r="T107" s="465"/>
      <c r="U107" s="465"/>
      <c r="V107" s="465"/>
      <c r="W107" s="465"/>
      <c r="X107" s="465"/>
      <c r="Y107" s="465"/>
      <c r="Z107" s="465"/>
      <c r="AA107" s="465"/>
      <c r="AB107" s="465"/>
      <c r="AC107" s="465"/>
      <c r="AD107" s="465"/>
      <c r="AE107" s="465"/>
      <c r="AF107" s="465"/>
      <c r="AG107" s="465"/>
      <c r="AH107" s="465"/>
      <c r="AI107" s="465"/>
      <c r="AJ107" s="1"/>
      <c r="AK107" s="1"/>
    </row>
    <row r="108" spans="1:37" ht="16.5" hidden="1" customHeight="1" thickTop="1" thickBot="1" x14ac:dyDescent="0.35">
      <c r="A108" s="465"/>
      <c r="B108" s="465"/>
      <c r="C108" s="465"/>
      <c r="D108" s="465"/>
      <c r="E108" s="465"/>
      <c r="F108" s="466"/>
      <c r="G108" s="466"/>
      <c r="H108" s="466"/>
      <c r="I108" s="466"/>
      <c r="J108" s="465"/>
      <c r="K108" s="465"/>
      <c r="L108" s="465"/>
      <c r="M108" s="465"/>
      <c r="N108" s="465"/>
      <c r="O108" s="465"/>
      <c r="P108" s="465"/>
      <c r="Q108" s="465"/>
      <c r="R108" s="465"/>
      <c r="S108" s="465"/>
      <c r="T108" s="465"/>
      <c r="U108" s="465"/>
      <c r="V108" s="465"/>
      <c r="W108" s="465"/>
      <c r="X108" s="465"/>
      <c r="Y108" s="465"/>
      <c r="Z108" s="465"/>
      <c r="AA108" s="465"/>
      <c r="AB108" s="465"/>
      <c r="AC108" s="465"/>
      <c r="AD108" s="465"/>
      <c r="AE108" s="465"/>
      <c r="AF108" s="465"/>
      <c r="AG108" s="465"/>
      <c r="AH108" s="465"/>
      <c r="AI108" s="465"/>
      <c r="AJ108" s="1"/>
      <c r="AK108" s="1"/>
    </row>
    <row r="109" spans="1:37" ht="16.5" hidden="1" customHeight="1" thickTop="1" thickBot="1" x14ac:dyDescent="0.35">
      <c r="A109" s="465"/>
      <c r="B109" s="465"/>
      <c r="C109" s="465"/>
      <c r="D109" s="465"/>
      <c r="E109" s="465"/>
      <c r="F109" s="466"/>
      <c r="G109" s="466"/>
      <c r="H109" s="466"/>
      <c r="I109" s="466"/>
      <c r="J109" s="465"/>
      <c r="K109" s="465"/>
      <c r="L109" s="465"/>
      <c r="M109" s="465"/>
      <c r="N109" s="465"/>
      <c r="O109" s="465"/>
      <c r="P109" s="465"/>
      <c r="Q109" s="465"/>
      <c r="R109" s="465"/>
      <c r="S109" s="465"/>
      <c r="T109" s="465"/>
      <c r="U109" s="465"/>
      <c r="V109" s="465"/>
      <c r="W109" s="465"/>
      <c r="X109" s="465"/>
      <c r="Y109" s="465"/>
      <c r="Z109" s="465"/>
      <c r="AA109" s="465"/>
      <c r="AB109" s="465"/>
      <c r="AC109" s="465"/>
      <c r="AD109" s="465"/>
      <c r="AE109" s="465"/>
      <c r="AF109" s="465"/>
      <c r="AG109" s="465"/>
      <c r="AH109" s="465"/>
      <c r="AI109" s="465"/>
      <c r="AJ109" s="1"/>
      <c r="AK109" s="1"/>
    </row>
    <row r="110" spans="1:37" s="12" customFormat="1" ht="19.5" customHeight="1" thickTop="1" thickBot="1" x14ac:dyDescent="0.3">
      <c r="A110" s="426" t="s">
        <v>43</v>
      </c>
      <c r="B110" s="426"/>
      <c r="C110" s="426"/>
      <c r="D110" s="426"/>
      <c r="E110" s="426"/>
      <c r="F110" s="426"/>
      <c r="G110" s="426"/>
      <c r="H110" s="426"/>
      <c r="I110" s="426"/>
      <c r="J110" s="426"/>
      <c r="K110" s="426"/>
      <c r="L110" s="426"/>
      <c r="M110" s="426"/>
      <c r="N110" s="426"/>
      <c r="O110" s="426"/>
      <c r="P110" s="426"/>
      <c r="Q110" s="426"/>
      <c r="R110" s="426"/>
      <c r="S110" s="426"/>
      <c r="T110" s="426"/>
      <c r="U110" s="426"/>
      <c r="V110" s="426"/>
      <c r="W110" s="426"/>
      <c r="X110" s="426"/>
      <c r="Y110" s="426"/>
      <c r="Z110" s="426"/>
      <c r="AA110" s="426"/>
      <c r="AB110" s="426"/>
      <c r="AC110" s="426"/>
      <c r="AD110" s="426"/>
      <c r="AE110" s="426"/>
      <c r="AF110" s="426"/>
      <c r="AG110" s="426"/>
      <c r="AH110" s="426"/>
      <c r="AI110" s="426"/>
    </row>
    <row r="111" spans="1:37" s="12" customFormat="1" ht="15.75" customHeight="1" thickTop="1" x14ac:dyDescent="0.25">
      <c r="A111" s="13"/>
      <c r="B111" s="14"/>
      <c r="C111" s="14"/>
      <c r="D111" s="14"/>
      <c r="E111" s="14"/>
      <c r="F111" s="14"/>
      <c r="G111" s="14"/>
      <c r="H111" s="14"/>
      <c r="I111" s="14"/>
      <c r="J111" s="14"/>
      <c r="K111" s="14"/>
      <c r="L111" s="14"/>
      <c r="M111" s="14"/>
      <c r="N111" s="467" t="s">
        <v>44</v>
      </c>
      <c r="O111" s="467"/>
      <c r="P111" s="467"/>
      <c r="Q111" s="467"/>
      <c r="R111" s="467"/>
      <c r="S111" s="467"/>
      <c r="T111" s="467"/>
      <c r="U111" s="467"/>
      <c r="V111" s="467"/>
      <c r="W111" s="467"/>
      <c r="X111" s="467"/>
      <c r="Y111" s="468" t="s">
        <v>45</v>
      </c>
      <c r="Z111" s="468"/>
      <c r="AA111" s="468"/>
      <c r="AB111" s="468"/>
      <c r="AC111" s="468"/>
      <c r="AD111" s="468"/>
      <c r="AE111" s="468"/>
      <c r="AF111" s="469"/>
      <c r="AG111" s="15"/>
      <c r="AH111" s="16" t="s">
        <v>46</v>
      </c>
      <c r="AI111" s="17" t="s">
        <v>47</v>
      </c>
    </row>
    <row r="112" spans="1:37" s="12" customFormat="1" ht="15" customHeight="1" x14ac:dyDescent="0.25">
      <c r="A112" s="471" t="s">
        <v>48</v>
      </c>
      <c r="B112" s="472"/>
      <c r="C112" s="472"/>
      <c r="D112" s="472"/>
      <c r="E112" s="472"/>
      <c r="F112" s="472"/>
      <c r="G112" s="14" t="s">
        <v>49</v>
      </c>
      <c r="H112" s="18"/>
      <c r="I112" s="14"/>
      <c r="J112" s="14" t="s">
        <v>47</v>
      </c>
      <c r="K112" s="18" t="s">
        <v>50</v>
      </c>
      <c r="L112" s="14"/>
      <c r="M112" s="14"/>
      <c r="N112" s="473"/>
      <c r="O112" s="473"/>
      <c r="P112" s="473"/>
      <c r="Q112" s="473"/>
      <c r="R112" s="473"/>
      <c r="S112" s="473"/>
      <c r="T112" s="473"/>
      <c r="U112" s="473"/>
      <c r="V112" s="473"/>
      <c r="W112" s="473"/>
      <c r="X112" s="473"/>
      <c r="Y112" s="477" t="s">
        <v>51</v>
      </c>
      <c r="Z112" s="472"/>
      <c r="AA112" s="472"/>
      <c r="AB112" s="472"/>
      <c r="AC112" s="472"/>
      <c r="AD112" s="472"/>
      <c r="AE112" s="472"/>
      <c r="AF112" s="478"/>
      <c r="AG112" s="15"/>
      <c r="AH112" s="18"/>
      <c r="AI112" s="19"/>
    </row>
    <row r="113" spans="1:35" s="12" customFormat="1" x14ac:dyDescent="0.25">
      <c r="A113" s="471"/>
      <c r="B113" s="472"/>
      <c r="C113" s="472"/>
      <c r="D113" s="472"/>
      <c r="E113" s="472"/>
      <c r="F113" s="472"/>
      <c r="G113" s="472"/>
      <c r="H113" s="472"/>
      <c r="I113" s="472"/>
      <c r="J113" s="472"/>
      <c r="K113" s="472"/>
      <c r="L113" s="472"/>
      <c r="M113" s="14"/>
      <c r="N113" s="473"/>
      <c r="O113" s="473"/>
      <c r="P113" s="473"/>
      <c r="Q113" s="473"/>
      <c r="R113" s="473"/>
      <c r="S113" s="473"/>
      <c r="T113" s="473"/>
      <c r="U113" s="473"/>
      <c r="V113" s="473"/>
      <c r="W113" s="473"/>
      <c r="X113" s="473"/>
      <c r="Y113" s="14"/>
      <c r="Z113" s="14"/>
      <c r="AA113" s="14"/>
      <c r="AB113" s="14"/>
      <c r="AC113" s="14"/>
      <c r="AD113" s="14"/>
      <c r="AE113" s="14"/>
      <c r="AF113" s="14"/>
      <c r="AG113" s="14"/>
      <c r="AH113" s="14"/>
      <c r="AI113" s="20"/>
    </row>
    <row r="114" spans="1:35" s="12" customFormat="1" ht="15" customHeight="1" x14ac:dyDescent="0.25">
      <c r="A114" s="471"/>
      <c r="B114" s="472"/>
      <c r="C114" s="472"/>
      <c r="D114" s="472"/>
      <c r="E114" s="472"/>
      <c r="F114" s="472"/>
      <c r="G114" s="472"/>
      <c r="H114" s="472"/>
      <c r="I114" s="472"/>
      <c r="J114" s="472"/>
      <c r="K114" s="472"/>
      <c r="L114" s="472"/>
      <c r="M114" s="14"/>
      <c r="N114" s="472" t="s">
        <v>52</v>
      </c>
      <c r="O114" s="472"/>
      <c r="P114" s="472"/>
      <c r="Q114" s="472"/>
      <c r="R114" s="472"/>
      <c r="S114" s="472"/>
      <c r="T114" s="472"/>
      <c r="U114" s="472"/>
      <c r="V114" s="472"/>
      <c r="W114" s="472"/>
      <c r="X114" s="472"/>
      <c r="Y114" s="472" t="s">
        <v>45</v>
      </c>
      <c r="Z114" s="472"/>
      <c r="AA114" s="472"/>
      <c r="AB114" s="472"/>
      <c r="AC114" s="472"/>
      <c r="AD114" s="472"/>
      <c r="AE114" s="472"/>
      <c r="AF114" s="472"/>
      <c r="AG114" s="14"/>
      <c r="AH114" s="21" t="s">
        <v>46</v>
      </c>
      <c r="AI114" s="22" t="s">
        <v>47</v>
      </c>
    </row>
    <row r="115" spans="1:35" s="12" customFormat="1" ht="15" customHeight="1" x14ac:dyDescent="0.25">
      <c r="A115" s="471" t="s">
        <v>53</v>
      </c>
      <c r="B115" s="472"/>
      <c r="C115" s="472"/>
      <c r="D115" s="472"/>
      <c r="E115" s="472"/>
      <c r="F115" s="472"/>
      <c r="G115" s="14" t="s">
        <v>49</v>
      </c>
      <c r="H115" s="18"/>
      <c r="I115" s="14"/>
      <c r="J115" s="14" t="s">
        <v>47</v>
      </c>
      <c r="K115" s="18" t="s">
        <v>50</v>
      </c>
      <c r="L115" s="14"/>
      <c r="M115" s="14"/>
      <c r="N115" s="473"/>
      <c r="O115" s="473"/>
      <c r="P115" s="473"/>
      <c r="Q115" s="473"/>
      <c r="R115" s="473"/>
      <c r="S115" s="473"/>
      <c r="T115" s="473"/>
      <c r="U115" s="473"/>
      <c r="V115" s="473"/>
      <c r="W115" s="473"/>
      <c r="X115" s="473"/>
      <c r="Y115" s="474" t="s">
        <v>51</v>
      </c>
      <c r="Z115" s="475"/>
      <c r="AA115" s="475"/>
      <c r="AB115" s="475"/>
      <c r="AC115" s="475"/>
      <c r="AD115" s="475"/>
      <c r="AE115" s="475"/>
      <c r="AF115" s="476"/>
      <c r="AG115" s="23"/>
      <c r="AH115" s="24"/>
      <c r="AI115" s="25"/>
    </row>
    <row r="116" spans="1:35" s="12" customFormat="1" x14ac:dyDescent="0.25">
      <c r="A116" s="471"/>
      <c r="B116" s="472"/>
      <c r="C116" s="472"/>
      <c r="D116" s="472"/>
      <c r="E116" s="472"/>
      <c r="F116" s="472"/>
      <c r="G116" s="472"/>
      <c r="H116" s="472"/>
      <c r="I116" s="472"/>
      <c r="J116" s="472"/>
      <c r="K116" s="472"/>
      <c r="L116" s="472"/>
      <c r="M116" s="14"/>
      <c r="N116" s="473"/>
      <c r="O116" s="473"/>
      <c r="P116" s="473"/>
      <c r="Q116" s="473"/>
      <c r="R116" s="473"/>
      <c r="S116" s="473"/>
      <c r="T116" s="473"/>
      <c r="U116" s="473"/>
      <c r="V116" s="473"/>
      <c r="W116" s="473"/>
      <c r="X116" s="473"/>
      <c r="Y116" s="26"/>
      <c r="Z116" s="27"/>
      <c r="AA116" s="27"/>
      <c r="AB116" s="27"/>
      <c r="AC116" s="27"/>
      <c r="AD116" s="27"/>
      <c r="AE116" s="27"/>
      <c r="AF116" s="27"/>
      <c r="AG116" s="27"/>
      <c r="AH116" s="27"/>
      <c r="AI116" s="28"/>
    </row>
    <row r="117" spans="1:35" s="12" customFormat="1" x14ac:dyDescent="0.25">
      <c r="A117" s="13"/>
      <c r="B117" s="1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4"/>
      <c r="AB117" s="14"/>
      <c r="AC117" s="14"/>
      <c r="AD117" s="14"/>
      <c r="AE117" s="14"/>
      <c r="AF117" s="14"/>
      <c r="AG117" s="14"/>
      <c r="AH117" s="29"/>
      <c r="AI117" s="30"/>
    </row>
    <row r="118" spans="1:35" s="12" customFormat="1" ht="25.5" customHeight="1" x14ac:dyDescent="0.25">
      <c r="A118" s="479" t="s">
        <v>54</v>
      </c>
      <c r="B118" s="480"/>
      <c r="C118" s="480"/>
      <c r="D118" s="480"/>
      <c r="E118" s="480"/>
      <c r="F118" s="480"/>
      <c r="G118" s="480"/>
      <c r="H118" s="480"/>
      <c r="I118" s="480"/>
      <c r="J118" s="480"/>
      <c r="K118" s="480"/>
      <c r="L118" s="480"/>
      <c r="M118" s="480"/>
      <c r="N118" s="480"/>
      <c r="O118" s="480"/>
      <c r="P118" s="480"/>
      <c r="Q118" s="480"/>
      <c r="R118" s="480"/>
      <c r="S118" s="480"/>
      <c r="T118" s="480"/>
      <c r="U118" s="480"/>
      <c r="V118" s="480"/>
      <c r="W118" s="480"/>
      <c r="X118" s="480"/>
      <c r="Y118" s="480"/>
      <c r="Z118" s="480"/>
      <c r="AA118" s="480"/>
      <c r="AB118" s="480"/>
      <c r="AC118" s="480"/>
      <c r="AD118" s="480"/>
      <c r="AE118" s="480"/>
      <c r="AF118" s="480"/>
      <c r="AG118" s="480"/>
      <c r="AH118" s="480"/>
      <c r="AI118" s="481"/>
    </row>
    <row r="119" spans="1:35" s="12" customFormat="1" x14ac:dyDescent="0.25">
      <c r="A119" s="31"/>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c r="AA119" s="32"/>
      <c r="AB119" s="32"/>
      <c r="AC119" s="32"/>
      <c r="AD119" s="32"/>
      <c r="AE119" s="32"/>
      <c r="AF119" s="32"/>
      <c r="AG119" s="32"/>
      <c r="AH119" s="32"/>
      <c r="AI119" s="20"/>
    </row>
    <row r="120" spans="1:35" s="12" customFormat="1" ht="15" customHeight="1" x14ac:dyDescent="0.25">
      <c r="A120" s="471" t="s">
        <v>55</v>
      </c>
      <c r="B120" s="472"/>
      <c r="C120" s="472"/>
      <c r="D120" s="472"/>
      <c r="E120" s="472"/>
      <c r="F120" s="472"/>
      <c r="G120" s="472" t="s">
        <v>56</v>
      </c>
      <c r="H120" s="472"/>
      <c r="I120" s="18"/>
      <c r="J120" s="14"/>
      <c r="K120" s="472" t="s">
        <v>57</v>
      </c>
      <c r="L120" s="478"/>
      <c r="M120" s="18"/>
      <c r="N120" s="14"/>
      <c r="O120" s="472" t="s">
        <v>58</v>
      </c>
      <c r="P120" s="478"/>
      <c r="Q120" s="18" t="s">
        <v>50</v>
      </c>
      <c r="R120" s="14"/>
      <c r="S120" s="472" t="s">
        <v>59</v>
      </c>
      <c r="T120" s="478"/>
      <c r="U120" s="18"/>
      <c r="V120" s="477" t="s">
        <v>60</v>
      </c>
      <c r="W120" s="472"/>
      <c r="X120" s="472"/>
      <c r="Y120" s="472"/>
      <c r="Z120" s="472"/>
      <c r="AA120" s="472"/>
      <c r="AB120" s="472"/>
      <c r="AC120" s="472"/>
      <c r="AD120" s="472"/>
      <c r="AE120" s="472"/>
      <c r="AF120" s="472"/>
      <c r="AG120" s="472"/>
      <c r="AH120" s="478"/>
      <c r="AI120" s="19"/>
    </row>
    <row r="121" spans="1:35" ht="15.75" thickBot="1" x14ac:dyDescent="0.3">
      <c r="A121" s="33"/>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c r="AC121" s="34"/>
      <c r="AD121" s="34"/>
      <c r="AE121" s="34"/>
      <c r="AF121" s="34"/>
      <c r="AG121" s="34"/>
      <c r="AH121" s="34"/>
      <c r="AI121" s="35"/>
    </row>
    <row r="122" spans="1:35" x14ac:dyDescent="0.25">
      <c r="A122" s="36"/>
      <c r="B122" s="36"/>
      <c r="C122" s="36"/>
      <c r="D122" s="36"/>
      <c r="E122" s="36"/>
      <c r="F122" s="36"/>
      <c r="AA122" s="37"/>
      <c r="AB122" s="38"/>
      <c r="AH122" s="37"/>
      <c r="AI122" s="37"/>
    </row>
    <row r="123" spans="1:35" x14ac:dyDescent="0.25">
      <c r="AA123" s="37"/>
      <c r="AB123" s="38"/>
      <c r="AH123" s="37"/>
      <c r="AI123" s="37"/>
    </row>
    <row r="124" spans="1:35" ht="15" customHeight="1" x14ac:dyDescent="0.25">
      <c r="AA124" s="37"/>
      <c r="AB124" s="38"/>
      <c r="AH124" s="37"/>
      <c r="AI124" s="37"/>
    </row>
    <row r="125" spans="1:35" ht="15" customHeight="1" x14ac:dyDescent="0.25">
      <c r="AA125" s="37"/>
      <c r="AB125" s="38"/>
      <c r="AH125" s="37"/>
      <c r="AI125" s="37"/>
    </row>
    <row r="126" spans="1:35" ht="15" customHeight="1" x14ac:dyDescent="0.25">
      <c r="A126" s="37" t="s">
        <v>61</v>
      </c>
      <c r="AA126" s="37"/>
      <c r="AB126" s="38"/>
      <c r="AH126" s="37"/>
      <c r="AI126" s="37"/>
    </row>
    <row r="127" spans="1:35" ht="15" customHeight="1" x14ac:dyDescent="0.25">
      <c r="A127" s="37" t="s">
        <v>62</v>
      </c>
      <c r="AA127" s="37"/>
      <c r="AB127" s="38"/>
      <c r="AH127" s="37"/>
      <c r="AI127" s="37"/>
    </row>
    <row r="128" spans="1:35" ht="15" customHeight="1" x14ac:dyDescent="0.25">
      <c r="AA128" s="37"/>
      <c r="AB128" s="38"/>
      <c r="AH128" s="37"/>
      <c r="AI128" s="37"/>
    </row>
    <row r="129" spans="1:39" ht="15" customHeight="1" x14ac:dyDescent="0.25">
      <c r="A129" s="37" t="s">
        <v>2</v>
      </c>
      <c r="B129" s="470" t="s">
        <v>63</v>
      </c>
      <c r="C129" s="470"/>
      <c r="D129" s="470"/>
      <c r="E129" s="470"/>
      <c r="F129" s="470"/>
      <c r="G129" s="470"/>
      <c r="H129" s="470"/>
      <c r="I129" s="470"/>
      <c r="AA129" s="37"/>
      <c r="AB129" s="38"/>
      <c r="AH129" s="37"/>
      <c r="AI129" s="37"/>
    </row>
    <row r="130" spans="1:39" ht="15" customHeight="1" x14ac:dyDescent="0.25">
      <c r="AA130" s="37"/>
      <c r="AB130" s="38"/>
      <c r="AH130" s="37"/>
      <c r="AI130" s="37"/>
      <c r="AJ130" s="39"/>
      <c r="AK130" s="39"/>
      <c r="AL130" s="39"/>
      <c r="AM130" s="39"/>
    </row>
    <row r="131" spans="1:39" ht="15" customHeight="1" x14ac:dyDescent="0.25">
      <c r="B131" s="37" t="str">
        <f>CONCATENATE(AB131,"",AC131)</f>
        <v>0.1 Servizi istituzionali, generali e di gestione</v>
      </c>
      <c r="AA131" s="37"/>
      <c r="AB131" s="38" t="s">
        <v>64</v>
      </c>
      <c r="AC131" s="37" t="s">
        <v>65</v>
      </c>
      <c r="AH131" s="37"/>
      <c r="AI131" s="37"/>
      <c r="AJ131" s="39"/>
      <c r="AK131" s="39"/>
      <c r="AL131" s="39"/>
      <c r="AM131" s="39"/>
    </row>
    <row r="132" spans="1:39" ht="15" customHeight="1" x14ac:dyDescent="0.25">
      <c r="B132" s="37" t="str">
        <f t="shared" ref="B132:B153" si="0">CONCATENATE(AB132,"",AC132)</f>
        <v>0.2 Giustizia</v>
      </c>
      <c r="AA132" s="37"/>
      <c r="AB132" s="38" t="s">
        <v>66</v>
      </c>
      <c r="AC132" s="37" t="s">
        <v>67</v>
      </c>
      <c r="AH132" s="37"/>
      <c r="AI132" s="37"/>
      <c r="AJ132" s="39"/>
      <c r="AK132" s="39"/>
      <c r="AL132" s="39"/>
      <c r="AM132" s="39"/>
    </row>
    <row r="133" spans="1:39" x14ac:dyDescent="0.25">
      <c r="B133" s="37" t="str">
        <f t="shared" si="0"/>
        <v>0.3 Ordine pubblico e sicurezza</v>
      </c>
      <c r="AA133" s="37"/>
      <c r="AB133" s="38" t="s">
        <v>68</v>
      </c>
      <c r="AC133" s="37" t="s">
        <v>69</v>
      </c>
      <c r="AH133" s="37"/>
      <c r="AI133" s="37"/>
      <c r="AJ133" s="39"/>
      <c r="AK133" s="39"/>
      <c r="AL133" s="39"/>
      <c r="AM133" s="39"/>
    </row>
    <row r="134" spans="1:39" x14ac:dyDescent="0.25">
      <c r="B134" s="37" t="str">
        <f t="shared" si="0"/>
        <v>0.4 Istruzione e diritto allo studio</v>
      </c>
      <c r="AA134" s="37"/>
      <c r="AB134" s="38" t="s">
        <v>70</v>
      </c>
      <c r="AC134" s="37" t="s">
        <v>71</v>
      </c>
      <c r="AH134" s="37"/>
      <c r="AI134" s="37"/>
      <c r="AJ134" s="40"/>
      <c r="AK134" s="40"/>
      <c r="AL134" s="40"/>
      <c r="AM134" s="39"/>
    </row>
    <row r="135" spans="1:39" x14ac:dyDescent="0.25">
      <c r="B135" s="37" t="str">
        <f t="shared" si="0"/>
        <v>0.5 Tutela e valorizzazione dei beni e delle attività culturali</v>
      </c>
      <c r="AA135" s="37"/>
      <c r="AB135" s="38" t="s">
        <v>72</v>
      </c>
      <c r="AC135" s="37" t="s">
        <v>73</v>
      </c>
      <c r="AH135" s="37"/>
      <c r="AI135" s="37"/>
      <c r="AJ135" s="39"/>
      <c r="AK135" s="39"/>
      <c r="AL135" s="39"/>
      <c r="AM135" s="39"/>
    </row>
    <row r="136" spans="1:39" x14ac:dyDescent="0.25">
      <c r="B136" s="37" t="str">
        <f t="shared" si="0"/>
        <v>0.6 Politiche giovanili, sport e tempo libero</v>
      </c>
      <c r="AA136" s="37"/>
      <c r="AB136" s="38" t="s">
        <v>74</v>
      </c>
      <c r="AC136" s="37" t="s">
        <v>75</v>
      </c>
      <c r="AH136" s="37"/>
      <c r="AI136" s="37"/>
      <c r="AJ136" s="40"/>
      <c r="AK136" s="40"/>
      <c r="AL136" s="40"/>
      <c r="AM136" s="39"/>
    </row>
    <row r="137" spans="1:39" x14ac:dyDescent="0.25">
      <c r="B137" s="37" t="str">
        <f t="shared" si="0"/>
        <v>0.7 Turismo</v>
      </c>
      <c r="AA137" s="37"/>
      <c r="AB137" s="38" t="s">
        <v>76</v>
      </c>
      <c r="AC137" s="37" t="s">
        <v>77</v>
      </c>
      <c r="AH137" s="37"/>
      <c r="AI137" s="37"/>
      <c r="AJ137" s="40"/>
      <c r="AK137" s="40"/>
      <c r="AL137" s="40"/>
      <c r="AM137" s="39"/>
    </row>
    <row r="138" spans="1:39" x14ac:dyDescent="0.25">
      <c r="B138" s="37" t="str">
        <f t="shared" si="0"/>
        <v>0.8 Assetto del territorio ed edilizia abitativa</v>
      </c>
      <c r="AA138" s="37"/>
      <c r="AB138" s="38" t="s">
        <v>78</v>
      </c>
      <c r="AC138" s="37" t="s">
        <v>79</v>
      </c>
      <c r="AH138" s="37"/>
      <c r="AI138" s="37"/>
      <c r="AJ138" s="40"/>
      <c r="AK138" s="40"/>
      <c r="AL138" s="40"/>
      <c r="AM138" s="39"/>
    </row>
    <row r="139" spans="1:39" x14ac:dyDescent="0.25">
      <c r="B139" s="37" t="str">
        <f t="shared" si="0"/>
        <v>0.9Sviluppo sostenibile e tutela del territorio e dell'ambiente</v>
      </c>
      <c r="AA139" s="37"/>
      <c r="AB139" s="38" t="s">
        <v>80</v>
      </c>
      <c r="AC139" s="37" t="s">
        <v>81</v>
      </c>
      <c r="AH139" s="37"/>
      <c r="AI139" s="37"/>
      <c r="AJ139" s="40"/>
      <c r="AK139" s="40"/>
      <c r="AL139" s="40"/>
      <c r="AM139" s="39"/>
    </row>
    <row r="140" spans="1:39" x14ac:dyDescent="0.25">
      <c r="B140" s="37" t="str">
        <f t="shared" si="0"/>
        <v>10   Trasporti e diritto alla mobilità</v>
      </c>
      <c r="AA140" s="37"/>
      <c r="AB140" s="38" t="s">
        <v>82</v>
      </c>
      <c r="AC140" s="37" t="s">
        <v>83</v>
      </c>
      <c r="AH140" s="37"/>
      <c r="AI140" s="37"/>
      <c r="AJ140" s="40"/>
      <c r="AK140" s="40"/>
      <c r="AL140" s="40"/>
      <c r="AM140" s="39"/>
    </row>
    <row r="141" spans="1:39" x14ac:dyDescent="0.25">
      <c r="B141" s="37" t="str">
        <f t="shared" si="0"/>
        <v>11    Soccorso civile</v>
      </c>
      <c r="AA141" s="37"/>
      <c r="AB141" s="38" t="s">
        <v>84</v>
      </c>
      <c r="AC141" s="37" t="s">
        <v>85</v>
      </c>
      <c r="AH141" s="37"/>
      <c r="AI141" s="37"/>
      <c r="AJ141" s="40"/>
      <c r="AK141" s="40"/>
      <c r="AL141" s="40"/>
      <c r="AM141" s="39"/>
    </row>
    <row r="142" spans="1:39" x14ac:dyDescent="0.25">
      <c r="B142" s="37" t="str">
        <f t="shared" si="0"/>
        <v>12   Diritti sociali, politiche sociali e famiglia</v>
      </c>
      <c r="AA142" s="37"/>
      <c r="AB142" s="38" t="s">
        <v>86</v>
      </c>
      <c r="AC142" s="37" t="s">
        <v>87</v>
      </c>
      <c r="AH142" s="37"/>
      <c r="AI142" s="37"/>
      <c r="AJ142" s="40"/>
      <c r="AK142" s="40"/>
      <c r="AL142" s="40"/>
      <c r="AM142" s="39"/>
    </row>
    <row r="143" spans="1:39" x14ac:dyDescent="0.25">
      <c r="B143" s="37" t="str">
        <f t="shared" si="0"/>
        <v>13   Tutela della salute</v>
      </c>
      <c r="AA143" s="37"/>
      <c r="AB143" s="38" t="s">
        <v>88</v>
      </c>
      <c r="AC143" s="37" t="s">
        <v>89</v>
      </c>
      <c r="AH143" s="37"/>
      <c r="AI143" s="37"/>
      <c r="AJ143" s="40"/>
      <c r="AK143" s="40"/>
      <c r="AL143" s="40"/>
      <c r="AM143" s="39"/>
    </row>
    <row r="144" spans="1:39" x14ac:dyDescent="0.25">
      <c r="B144" s="37" t="str">
        <f t="shared" si="0"/>
        <v>14   Sviluppo economico e competitività</v>
      </c>
      <c r="AA144" s="37"/>
      <c r="AB144" s="38" t="s">
        <v>90</v>
      </c>
      <c r="AC144" s="37" t="s">
        <v>91</v>
      </c>
      <c r="AH144" s="37"/>
      <c r="AI144" s="37"/>
      <c r="AJ144" s="40"/>
      <c r="AK144" s="40"/>
      <c r="AL144" s="40"/>
      <c r="AM144" s="39"/>
    </row>
    <row r="145" spans="1:39" x14ac:dyDescent="0.25">
      <c r="B145" s="37" t="str">
        <f t="shared" si="0"/>
        <v>15   Politiche per il lavoro e la formazione professionale</v>
      </c>
      <c r="AA145" s="37"/>
      <c r="AB145" s="38" t="s">
        <v>92</v>
      </c>
      <c r="AC145" s="37" t="s">
        <v>93</v>
      </c>
      <c r="AH145" s="37"/>
      <c r="AI145" s="37"/>
      <c r="AJ145" s="40"/>
      <c r="AK145" s="40"/>
      <c r="AL145" s="40"/>
      <c r="AM145" s="39"/>
    </row>
    <row r="146" spans="1:39" x14ac:dyDescent="0.25">
      <c r="B146" s="37" t="str">
        <f t="shared" si="0"/>
        <v>16   Agricoltura, politiche agroalimentari e pesca</v>
      </c>
      <c r="AA146" s="37"/>
      <c r="AB146" s="38" t="s">
        <v>94</v>
      </c>
      <c r="AC146" s="37" t="s">
        <v>95</v>
      </c>
      <c r="AH146" s="37"/>
      <c r="AI146" s="37"/>
      <c r="AJ146" s="40"/>
      <c r="AK146" s="40"/>
      <c r="AL146" s="40"/>
      <c r="AM146" s="39"/>
    </row>
    <row r="147" spans="1:39" x14ac:dyDescent="0.25">
      <c r="B147" s="37" t="str">
        <f t="shared" si="0"/>
        <v>17  Energia e diversificazione delle fonti energetiche</v>
      </c>
      <c r="AA147" s="37"/>
      <c r="AB147" s="38" t="s">
        <v>96</v>
      </c>
      <c r="AC147" s="37" t="s">
        <v>97</v>
      </c>
      <c r="AH147" s="37"/>
      <c r="AI147" s="37"/>
      <c r="AJ147" s="40"/>
      <c r="AK147" s="40"/>
      <c r="AL147" s="40"/>
      <c r="AM147" s="39"/>
    </row>
    <row r="148" spans="1:39" x14ac:dyDescent="0.25">
      <c r="B148" s="37" t="str">
        <f t="shared" si="0"/>
        <v>18   Relazioni con le altre autonomie territoriali e locali</v>
      </c>
      <c r="AA148" s="37"/>
      <c r="AB148" s="38" t="s">
        <v>98</v>
      </c>
      <c r="AC148" s="37" t="s">
        <v>99</v>
      </c>
      <c r="AH148" s="37"/>
      <c r="AI148" s="37"/>
      <c r="AJ148" s="40"/>
      <c r="AK148" s="40"/>
      <c r="AL148" s="40"/>
      <c r="AM148" s="39"/>
    </row>
    <row r="149" spans="1:39" x14ac:dyDescent="0.25">
      <c r="B149" s="37" t="str">
        <f t="shared" si="0"/>
        <v>19  Relazioni internazionali</v>
      </c>
      <c r="AA149" s="37"/>
      <c r="AB149" s="38" t="s">
        <v>100</v>
      </c>
      <c r="AC149" s="37" t="s">
        <v>101</v>
      </c>
      <c r="AH149" s="37"/>
      <c r="AI149" s="37"/>
      <c r="AJ149" s="40"/>
      <c r="AK149" s="40"/>
      <c r="AL149" s="40"/>
      <c r="AM149" s="39"/>
    </row>
    <row r="150" spans="1:39" x14ac:dyDescent="0.25">
      <c r="B150" s="37" t="str">
        <f t="shared" si="0"/>
        <v>20   Fondi e accantonamenti</v>
      </c>
      <c r="AA150" s="37"/>
      <c r="AB150" s="38" t="s">
        <v>102</v>
      </c>
      <c r="AC150" s="37" t="s">
        <v>103</v>
      </c>
      <c r="AH150" s="37"/>
      <c r="AI150" s="37"/>
      <c r="AJ150" s="40"/>
      <c r="AK150" s="40"/>
      <c r="AL150" s="40"/>
      <c r="AM150" s="39"/>
    </row>
    <row r="151" spans="1:39" x14ac:dyDescent="0.25">
      <c r="B151" s="37" t="str">
        <f t="shared" si="0"/>
        <v>50   Debito pubblico</v>
      </c>
      <c r="AA151" s="37"/>
      <c r="AB151" s="38" t="s">
        <v>104</v>
      </c>
      <c r="AC151" s="37" t="s">
        <v>105</v>
      </c>
      <c r="AH151" s="37"/>
      <c r="AI151" s="37"/>
      <c r="AJ151" s="40"/>
      <c r="AK151" s="40"/>
      <c r="AL151" s="40"/>
      <c r="AM151" s="39"/>
    </row>
    <row r="152" spans="1:39" x14ac:dyDescent="0.25">
      <c r="B152" s="37" t="str">
        <f t="shared" si="0"/>
        <v>60   Anticipazioni finanziarie</v>
      </c>
      <c r="AA152" s="37"/>
      <c r="AB152" s="38" t="s">
        <v>106</v>
      </c>
      <c r="AC152" s="37" t="s">
        <v>107</v>
      </c>
      <c r="AH152" s="37"/>
      <c r="AI152" s="37"/>
      <c r="AJ152" s="40"/>
      <c r="AK152" s="40"/>
      <c r="AL152" s="40"/>
      <c r="AM152" s="39"/>
    </row>
    <row r="153" spans="1:39" ht="15" customHeight="1" x14ac:dyDescent="0.25">
      <c r="B153" s="37" t="str">
        <f t="shared" si="0"/>
        <v>99  Servizi per conto terzi</v>
      </c>
      <c r="AA153" s="37"/>
      <c r="AB153" s="38" t="s">
        <v>108</v>
      </c>
      <c r="AC153" s="37" t="s">
        <v>109</v>
      </c>
      <c r="AH153" s="37"/>
      <c r="AI153" s="37"/>
      <c r="AJ153" s="37"/>
      <c r="AK153" s="37"/>
      <c r="AL153" s="37"/>
      <c r="AM153" s="37"/>
    </row>
    <row r="154" spans="1:39" ht="15" customHeight="1" x14ac:dyDescent="0.25">
      <c r="B154" s="470"/>
      <c r="C154" s="470"/>
      <c r="D154" s="470"/>
      <c r="E154" s="470"/>
      <c r="F154" s="470"/>
      <c r="G154" s="470"/>
      <c r="H154" s="470"/>
      <c r="I154" s="470"/>
      <c r="J154" s="470"/>
      <c r="K154" s="470"/>
      <c r="L154" s="470"/>
      <c r="M154" s="470"/>
      <c r="N154" s="470"/>
      <c r="AA154" s="37"/>
      <c r="AB154" s="38"/>
      <c r="AH154" s="37"/>
      <c r="AI154" s="37"/>
      <c r="AJ154" s="41"/>
      <c r="AK154" s="41"/>
      <c r="AL154" s="41"/>
      <c r="AM154" s="41"/>
    </row>
    <row r="155" spans="1:39" s="40" customFormat="1" x14ac:dyDescent="0.25">
      <c r="A155" s="37"/>
      <c r="B155" s="470" t="s">
        <v>110</v>
      </c>
      <c r="C155" s="470"/>
      <c r="D155" s="470"/>
      <c r="E155" s="470"/>
      <c r="F155" s="470"/>
      <c r="G155" s="470"/>
      <c r="H155" s="470"/>
      <c r="I155" s="470"/>
      <c r="J155" s="470"/>
      <c r="K155" s="470"/>
      <c r="L155" s="470"/>
      <c r="M155" s="470"/>
      <c r="N155" s="470"/>
      <c r="O155" s="37"/>
      <c r="P155" s="37"/>
      <c r="Q155" s="37"/>
      <c r="R155" s="37"/>
      <c r="S155" s="37"/>
      <c r="T155" s="37"/>
      <c r="U155" s="37"/>
      <c r="V155" s="37"/>
      <c r="W155" s="37"/>
      <c r="X155" s="37"/>
      <c r="Y155" s="37"/>
      <c r="Z155" s="37"/>
      <c r="AA155" s="37"/>
      <c r="AB155" s="38"/>
      <c r="AC155" s="37"/>
      <c r="AD155" s="37"/>
      <c r="AE155" s="37"/>
      <c r="AF155" s="37"/>
      <c r="AG155" s="37"/>
      <c r="AH155" s="37"/>
      <c r="AI155" s="37"/>
    </row>
    <row r="156" spans="1:39" s="40" customFormat="1" x14ac:dyDescent="0.25">
      <c r="A156" s="37"/>
      <c r="B156" s="37" t="str">
        <f t="shared" ref="B156:B218" si="1">CONCATENATE(AB156,"",AC156)</f>
        <v>0.1   Organi istituzionali</v>
      </c>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c r="AA156" s="37"/>
      <c r="AB156" s="38" t="s">
        <v>111</v>
      </c>
      <c r="AC156" s="37" t="s">
        <v>112</v>
      </c>
      <c r="AD156" s="37"/>
      <c r="AE156" s="37"/>
      <c r="AF156" s="37"/>
      <c r="AG156" s="37"/>
      <c r="AH156" s="37"/>
      <c r="AI156" s="37"/>
    </row>
    <row r="157" spans="1:39" s="40" customFormat="1" x14ac:dyDescent="0.25">
      <c r="A157" s="37"/>
      <c r="B157" s="37" t="str">
        <f t="shared" si="1"/>
        <v>0.2   Segreteria generale</v>
      </c>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c r="AA157" s="37"/>
      <c r="AB157" s="38" t="s">
        <v>113</v>
      </c>
      <c r="AC157" s="37" t="s">
        <v>114</v>
      </c>
      <c r="AD157" s="37"/>
      <c r="AE157" s="37"/>
      <c r="AF157" s="37"/>
      <c r="AG157" s="37"/>
      <c r="AH157" s="37"/>
      <c r="AI157" s="37"/>
    </row>
    <row r="158" spans="1:39" s="40" customFormat="1" x14ac:dyDescent="0.25">
      <c r="A158" s="37"/>
      <c r="B158" s="37" t="str">
        <f t="shared" si="1"/>
        <v>0.3 Gestione economica, finanziaria, programmazione e provveditorato</v>
      </c>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c r="AA158" s="37"/>
      <c r="AB158" s="38" t="s">
        <v>68</v>
      </c>
      <c r="AC158" s="37" t="s">
        <v>115</v>
      </c>
      <c r="AD158" s="37"/>
      <c r="AE158" s="37"/>
      <c r="AF158" s="37"/>
      <c r="AG158" s="37"/>
      <c r="AH158" s="37"/>
      <c r="AI158" s="37"/>
    </row>
    <row r="159" spans="1:39" s="40" customFormat="1" x14ac:dyDescent="0.25">
      <c r="A159" s="37"/>
      <c r="B159" s="37" t="str">
        <f t="shared" si="1"/>
        <v>0.4 Gestione delle entrate tributarie e servizi fiscal</v>
      </c>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c r="AA159" s="37"/>
      <c r="AB159" s="38" t="s">
        <v>70</v>
      </c>
      <c r="AC159" s="37" t="s">
        <v>116</v>
      </c>
      <c r="AD159" s="37"/>
      <c r="AE159" s="37"/>
      <c r="AF159" s="37"/>
      <c r="AG159" s="37"/>
      <c r="AH159" s="37"/>
      <c r="AI159" s="37"/>
    </row>
    <row r="160" spans="1:39" s="40" customFormat="1" x14ac:dyDescent="0.25">
      <c r="A160" s="37"/>
      <c r="B160" s="37" t="str">
        <f t="shared" si="1"/>
        <v>0.5 Gestione dei beni demaniali e patrimo</v>
      </c>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c r="AA160" s="37"/>
      <c r="AB160" s="38" t="s">
        <v>72</v>
      </c>
      <c r="AC160" s="37" t="s">
        <v>117</v>
      </c>
      <c r="AD160" s="37"/>
      <c r="AE160" s="37"/>
      <c r="AF160" s="37"/>
      <c r="AG160" s="37"/>
      <c r="AH160" s="37"/>
      <c r="AI160" s="37"/>
    </row>
    <row r="161" spans="1:35" s="40" customFormat="1" x14ac:dyDescent="0.25">
      <c r="A161" s="37"/>
      <c r="B161" s="37" t="str">
        <f t="shared" si="1"/>
        <v>0.6 Ufficio tecnico</v>
      </c>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c r="AA161" s="37"/>
      <c r="AB161" s="38" t="s">
        <v>74</v>
      </c>
      <c r="AC161" s="37" t="s">
        <v>118</v>
      </c>
      <c r="AD161" s="37"/>
      <c r="AE161" s="37"/>
      <c r="AF161" s="37"/>
      <c r="AG161" s="37"/>
      <c r="AH161" s="37"/>
      <c r="AI161" s="37"/>
    </row>
    <row r="162" spans="1:35" s="40" customFormat="1" x14ac:dyDescent="0.25">
      <c r="A162" s="37"/>
      <c r="B162" s="37" t="str">
        <f t="shared" si="1"/>
        <v>0.7  Elezioni e consultazioni popolari - Anagrafe e stato civile</v>
      </c>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c r="AA162" s="37"/>
      <c r="AB162" s="38" t="s">
        <v>119</v>
      </c>
      <c r="AC162" s="37" t="s">
        <v>120</v>
      </c>
      <c r="AD162" s="37"/>
      <c r="AE162" s="37"/>
      <c r="AF162" s="37"/>
      <c r="AG162" s="37"/>
      <c r="AH162" s="37"/>
      <c r="AI162" s="37"/>
    </row>
    <row r="163" spans="1:35" s="40" customFormat="1" x14ac:dyDescent="0.25">
      <c r="A163" s="37"/>
      <c r="B163" s="37" t="str">
        <f t="shared" si="1"/>
        <v>0.8 Statistica e sistemi informativi</v>
      </c>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c r="AA163" s="37"/>
      <c r="AB163" s="38" t="s">
        <v>78</v>
      </c>
      <c r="AC163" s="37" t="s">
        <v>121</v>
      </c>
      <c r="AD163" s="37"/>
      <c r="AE163" s="37"/>
      <c r="AF163" s="37"/>
      <c r="AG163" s="37"/>
      <c r="AH163" s="37"/>
      <c r="AI163" s="37"/>
    </row>
    <row r="164" spans="1:35" s="40" customFormat="1" x14ac:dyDescent="0.25">
      <c r="A164" s="37"/>
      <c r="B164" s="37" t="str">
        <f t="shared" si="1"/>
        <v>0.9 Assistenza tecnico-amministrativa agli enti locali</v>
      </c>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c r="AA164" s="37"/>
      <c r="AB164" s="38" t="s">
        <v>122</v>
      </c>
      <c r="AC164" s="37" t="s">
        <v>123</v>
      </c>
      <c r="AD164" s="37"/>
      <c r="AE164" s="37"/>
      <c r="AF164" s="37"/>
      <c r="AG164" s="37"/>
      <c r="AH164" s="37"/>
      <c r="AI164" s="37"/>
    </row>
    <row r="165" spans="1:35" s="40" customFormat="1" x14ac:dyDescent="0.25">
      <c r="A165" s="37"/>
      <c r="B165" s="37" t="str">
        <f t="shared" si="1"/>
        <v>10 Risorse umane</v>
      </c>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c r="AA165" s="37"/>
      <c r="AB165" s="38" t="s">
        <v>124</v>
      </c>
      <c r="AC165" s="37" t="s">
        <v>125</v>
      </c>
      <c r="AD165" s="37"/>
      <c r="AE165" s="37"/>
      <c r="AF165" s="37"/>
      <c r="AG165" s="37"/>
      <c r="AH165" s="37"/>
      <c r="AI165" s="37"/>
    </row>
    <row r="166" spans="1:35" s="40" customFormat="1" x14ac:dyDescent="0.25">
      <c r="A166" s="37"/>
      <c r="B166" s="37" t="str">
        <f t="shared" si="1"/>
        <v>11 Altri servizi generali</v>
      </c>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c r="AA166" s="37"/>
      <c r="AB166" s="38" t="s">
        <v>126</v>
      </c>
      <c r="AC166" s="37" t="s">
        <v>127</v>
      </c>
      <c r="AD166" s="37"/>
      <c r="AE166" s="37"/>
      <c r="AF166" s="37"/>
      <c r="AG166" s="37"/>
      <c r="AH166" s="37"/>
      <c r="AI166" s="37"/>
    </row>
    <row r="167" spans="1:35" s="40" customFormat="1" x14ac:dyDescent="0.25">
      <c r="A167" s="37"/>
      <c r="B167" s="37" t="str">
        <f t="shared" si="1"/>
        <v>0.1  Uffici giudiziari</v>
      </c>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c r="AA167" s="37"/>
      <c r="AB167" s="38" t="s">
        <v>128</v>
      </c>
      <c r="AC167" s="37" t="s">
        <v>129</v>
      </c>
      <c r="AD167" s="37"/>
      <c r="AE167" s="37"/>
      <c r="AF167" s="37"/>
      <c r="AG167" s="37"/>
      <c r="AH167" s="37"/>
      <c r="AI167" s="37"/>
    </row>
    <row r="168" spans="1:35" s="40" customFormat="1" x14ac:dyDescent="0.25">
      <c r="A168" s="37"/>
      <c r="B168" s="37" t="str">
        <f t="shared" si="1"/>
        <v>0.2 Casa circondariale e altri servizi</v>
      </c>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c r="AA168" s="37"/>
      <c r="AB168" s="38" t="s">
        <v>66</v>
      </c>
      <c r="AC168" s="37" t="s">
        <v>130</v>
      </c>
      <c r="AD168" s="37"/>
      <c r="AE168" s="37"/>
      <c r="AF168" s="37"/>
      <c r="AG168" s="37"/>
      <c r="AH168" s="37"/>
      <c r="AI168" s="37"/>
    </row>
    <row r="169" spans="1:35" s="40" customFormat="1" x14ac:dyDescent="0.25">
      <c r="A169" s="37"/>
      <c r="B169" s="37" t="str">
        <f t="shared" si="1"/>
        <v>0.1 Polizia locale e amministrativa</v>
      </c>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c r="AA169" s="37"/>
      <c r="AB169" s="38" t="s">
        <v>64</v>
      </c>
      <c r="AC169" s="37" t="s">
        <v>131</v>
      </c>
      <c r="AD169" s="37"/>
      <c r="AE169" s="37"/>
      <c r="AF169" s="37"/>
      <c r="AG169" s="37"/>
      <c r="AH169" s="37"/>
      <c r="AI169" s="37"/>
    </row>
    <row r="170" spans="1:35" s="40" customFormat="1" x14ac:dyDescent="0.25">
      <c r="A170" s="37"/>
      <c r="B170" s="37" t="str">
        <f t="shared" si="1"/>
        <v>0.2 Sistema integrato di sicurezza urbana</v>
      </c>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c r="AA170" s="37"/>
      <c r="AB170" s="38" t="s">
        <v>66</v>
      </c>
      <c r="AC170" s="37" t="s">
        <v>132</v>
      </c>
      <c r="AD170" s="37"/>
      <c r="AE170" s="37"/>
      <c r="AF170" s="37"/>
      <c r="AG170" s="37"/>
      <c r="AH170" s="37"/>
      <c r="AI170" s="37"/>
    </row>
    <row r="171" spans="1:35" s="40" customFormat="1" x14ac:dyDescent="0.25">
      <c r="A171" s="37"/>
      <c r="B171" s="37" t="str">
        <f t="shared" si="1"/>
        <v>0.1 Istruzione prescolastica</v>
      </c>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c r="AA171" s="37"/>
      <c r="AB171" s="38" t="s">
        <v>64</v>
      </c>
      <c r="AC171" s="37" t="s">
        <v>133</v>
      </c>
      <c r="AD171" s="37"/>
      <c r="AE171" s="37"/>
      <c r="AF171" s="37"/>
      <c r="AG171" s="37"/>
      <c r="AH171" s="37"/>
      <c r="AI171" s="37"/>
    </row>
    <row r="172" spans="1:35" s="40" customFormat="1" x14ac:dyDescent="0.25">
      <c r="A172" s="37"/>
      <c r="B172" s="37" t="str">
        <f t="shared" si="1"/>
        <v>0.2 Altri ordini di istruzione non universitaria</v>
      </c>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c r="AA172" s="37"/>
      <c r="AB172" s="38" t="s">
        <v>66</v>
      </c>
      <c r="AC172" s="37" t="s">
        <v>134</v>
      </c>
      <c r="AD172" s="37"/>
      <c r="AE172" s="37"/>
      <c r="AF172" s="37"/>
      <c r="AG172" s="37"/>
      <c r="AH172" s="37"/>
      <c r="AI172" s="37"/>
    </row>
    <row r="173" spans="1:35" s="40" customFormat="1" x14ac:dyDescent="0.25">
      <c r="A173" s="37"/>
      <c r="B173" s="37" t="str">
        <f t="shared" si="1"/>
        <v>0.4 Istruzione universitaria</v>
      </c>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c r="AA173" s="37"/>
      <c r="AB173" s="38" t="s">
        <v>70</v>
      </c>
      <c r="AC173" s="37" t="s">
        <v>135</v>
      </c>
      <c r="AD173" s="37"/>
      <c r="AE173" s="37"/>
      <c r="AF173" s="37"/>
      <c r="AG173" s="37"/>
      <c r="AH173" s="37"/>
      <c r="AI173" s="37"/>
    </row>
    <row r="174" spans="1:35" s="40" customFormat="1" x14ac:dyDescent="0.25">
      <c r="A174" s="37"/>
      <c r="B174" s="37" t="str">
        <f t="shared" si="1"/>
        <v>0.5 Istruzione tecnica superiore</v>
      </c>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c r="AA174" s="37"/>
      <c r="AB174" s="38" t="s">
        <v>72</v>
      </c>
      <c r="AC174" s="37" t="s">
        <v>136</v>
      </c>
      <c r="AD174" s="37"/>
      <c r="AE174" s="37"/>
      <c r="AF174" s="37"/>
      <c r="AG174" s="37"/>
      <c r="AH174" s="37"/>
      <c r="AI174" s="37"/>
    </row>
    <row r="175" spans="1:35" s="40" customFormat="1" x14ac:dyDescent="0.25">
      <c r="A175" s="37"/>
      <c r="B175" s="37" t="str">
        <f t="shared" si="1"/>
        <v>0.6 Servizi ausiliari all’istruzione</v>
      </c>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c r="AA175" s="37"/>
      <c r="AB175" s="38" t="s">
        <v>74</v>
      </c>
      <c r="AC175" s="37" t="s">
        <v>137</v>
      </c>
      <c r="AD175" s="37"/>
      <c r="AE175" s="37"/>
      <c r="AF175" s="37"/>
      <c r="AG175" s="37"/>
      <c r="AH175" s="37"/>
      <c r="AI175" s="37"/>
    </row>
    <row r="176" spans="1:35" s="40" customFormat="1" x14ac:dyDescent="0.25">
      <c r="A176" s="37"/>
      <c r="B176" s="37" t="str">
        <f t="shared" si="1"/>
        <v>0.7  Diritto allo studio</v>
      </c>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c r="AA176" s="37"/>
      <c r="AB176" s="38" t="s">
        <v>119</v>
      </c>
      <c r="AC176" s="37" t="s">
        <v>138</v>
      </c>
      <c r="AD176" s="37"/>
      <c r="AE176" s="37"/>
      <c r="AF176" s="37"/>
      <c r="AG176" s="37"/>
      <c r="AH176" s="37"/>
      <c r="AI176" s="37"/>
    </row>
    <row r="177" spans="1:35" s="40" customFormat="1" x14ac:dyDescent="0.25">
      <c r="A177" s="37"/>
      <c r="B177" s="37" t="str">
        <f t="shared" si="1"/>
        <v>0.1 Valorizzazione dei beni di interesse storico</v>
      </c>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c r="AA177" s="37"/>
      <c r="AB177" s="38" t="s">
        <v>64</v>
      </c>
      <c r="AC177" s="37" t="s">
        <v>139</v>
      </c>
      <c r="AD177" s="37"/>
      <c r="AE177" s="37"/>
      <c r="AF177" s="37"/>
      <c r="AG177" s="37"/>
      <c r="AH177" s="37"/>
      <c r="AI177" s="37"/>
    </row>
    <row r="178" spans="1:35" s="40" customFormat="1" x14ac:dyDescent="0.25">
      <c r="A178" s="37"/>
      <c r="B178" s="37" t="str">
        <f t="shared" si="1"/>
        <v>0.2 Attività culturali e interventi diversi nel settore culturale</v>
      </c>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c r="AA178" s="37"/>
      <c r="AB178" s="38" t="s">
        <v>66</v>
      </c>
      <c r="AC178" s="37" t="s">
        <v>140</v>
      </c>
      <c r="AD178" s="37"/>
      <c r="AE178" s="37"/>
      <c r="AF178" s="37"/>
      <c r="AG178" s="37"/>
      <c r="AH178" s="37"/>
      <c r="AI178" s="37"/>
    </row>
    <row r="179" spans="1:35" s="40" customFormat="1" x14ac:dyDescent="0.25">
      <c r="A179" s="37"/>
      <c r="B179" s="37" t="str">
        <f t="shared" si="1"/>
        <v>0.1 Sport e tempo libero</v>
      </c>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c r="AA179" s="37"/>
      <c r="AB179" s="38" t="s">
        <v>64</v>
      </c>
      <c r="AC179" s="37" t="s">
        <v>141</v>
      </c>
      <c r="AD179" s="37"/>
      <c r="AE179" s="37"/>
      <c r="AF179" s="37"/>
      <c r="AG179" s="37"/>
      <c r="AH179" s="37"/>
      <c r="AI179" s="37"/>
    </row>
    <row r="180" spans="1:35" s="40" customFormat="1" x14ac:dyDescent="0.25">
      <c r="A180" s="37"/>
      <c r="B180" s="37" t="str">
        <f t="shared" si="1"/>
        <v>0.2 Giovani</v>
      </c>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c r="AA180" s="37"/>
      <c r="AB180" s="38" t="s">
        <v>66</v>
      </c>
      <c r="AC180" s="37" t="s">
        <v>142</v>
      </c>
      <c r="AD180" s="37"/>
      <c r="AE180" s="37"/>
      <c r="AF180" s="37"/>
      <c r="AG180" s="37"/>
      <c r="AH180" s="37"/>
      <c r="AI180" s="37"/>
    </row>
    <row r="181" spans="1:35" s="40" customFormat="1" x14ac:dyDescent="0.25">
      <c r="A181" s="37"/>
      <c r="B181" s="37" t="str">
        <f t="shared" si="1"/>
        <v>0.1 Sviluppo e valorizzazione del turismo</v>
      </c>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c r="AA181" s="37"/>
      <c r="AB181" s="38" t="s">
        <v>64</v>
      </c>
      <c r="AC181" s="37" t="s">
        <v>143</v>
      </c>
      <c r="AD181" s="37"/>
      <c r="AE181" s="37"/>
      <c r="AF181" s="37"/>
      <c r="AG181" s="37"/>
      <c r="AH181" s="37"/>
      <c r="AI181" s="37"/>
    </row>
    <row r="182" spans="1:35" s="40" customFormat="1" x14ac:dyDescent="0.25">
      <c r="A182" s="37"/>
      <c r="B182" s="37" t="str">
        <f t="shared" si="1"/>
        <v>0.1  Urbanistica e assetto del territorio</v>
      </c>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c r="AA182" s="37"/>
      <c r="AB182" s="38" t="s">
        <v>128</v>
      </c>
      <c r="AC182" s="37" t="s">
        <v>144</v>
      </c>
      <c r="AD182" s="37"/>
      <c r="AE182" s="37"/>
      <c r="AF182" s="37"/>
      <c r="AG182" s="37"/>
      <c r="AH182" s="37"/>
      <c r="AI182" s="37"/>
    </row>
    <row r="183" spans="1:35" s="40" customFormat="1" x14ac:dyDescent="0.25">
      <c r="A183" s="37"/>
      <c r="B183" s="37" t="str">
        <f t="shared" si="1"/>
        <v>0.2 Edilizia residenziale pubblica e locale e piani di edilizia economico-popolare</v>
      </c>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c r="AA183" s="37"/>
      <c r="AB183" s="38" t="s">
        <v>66</v>
      </c>
      <c r="AC183" s="37" t="s">
        <v>145</v>
      </c>
      <c r="AD183" s="37"/>
      <c r="AE183" s="37"/>
      <c r="AF183" s="37"/>
      <c r="AG183" s="37"/>
      <c r="AH183" s="37"/>
      <c r="AI183" s="37"/>
    </row>
    <row r="184" spans="1:35" s="40" customFormat="1" x14ac:dyDescent="0.25">
      <c r="A184" s="37"/>
      <c r="B184" s="37" t="str">
        <f t="shared" si="1"/>
        <v>0.1 Difesa del suolo</v>
      </c>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c r="AA184" s="37"/>
      <c r="AB184" s="38" t="s">
        <v>64</v>
      </c>
      <c r="AC184" s="37" t="s">
        <v>146</v>
      </c>
      <c r="AD184" s="37"/>
      <c r="AE184" s="37"/>
      <c r="AF184" s="37"/>
      <c r="AG184" s="37"/>
      <c r="AH184" s="37"/>
      <c r="AI184" s="37"/>
    </row>
    <row r="185" spans="1:35" s="40" customFormat="1" x14ac:dyDescent="0.25">
      <c r="A185" s="37"/>
      <c r="B185" s="37" t="str">
        <f t="shared" si="1"/>
        <v>0.2 Tutela, valorizzazione e recupero ambientale</v>
      </c>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c r="AA185" s="37"/>
      <c r="AB185" s="38" t="s">
        <v>66</v>
      </c>
      <c r="AC185" s="37" t="s">
        <v>147</v>
      </c>
      <c r="AD185" s="37"/>
      <c r="AE185" s="37"/>
      <c r="AF185" s="37"/>
      <c r="AG185" s="37"/>
      <c r="AH185" s="37"/>
      <c r="AI185" s="37"/>
    </row>
    <row r="186" spans="1:35" s="40" customFormat="1" x14ac:dyDescent="0.25">
      <c r="A186" s="37"/>
      <c r="B186" s="37" t="str">
        <f t="shared" si="1"/>
        <v>0.3 Rifiuti</v>
      </c>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c r="AA186" s="37"/>
      <c r="AB186" s="38" t="s">
        <v>68</v>
      </c>
      <c r="AC186" s="37" t="s">
        <v>148</v>
      </c>
      <c r="AD186" s="37"/>
      <c r="AE186" s="37"/>
      <c r="AF186" s="37"/>
      <c r="AG186" s="37"/>
      <c r="AH186" s="37"/>
      <c r="AI186" s="37"/>
    </row>
    <row r="187" spans="1:35" s="40" customFormat="1" x14ac:dyDescent="0.25">
      <c r="A187" s="37"/>
      <c r="B187" s="37" t="str">
        <f t="shared" si="1"/>
        <v>0.4 Servizio idrico integrato</v>
      </c>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c r="AA187" s="37"/>
      <c r="AB187" s="38" t="s">
        <v>70</v>
      </c>
      <c r="AC187" s="37" t="s">
        <v>149</v>
      </c>
      <c r="AD187" s="37"/>
      <c r="AE187" s="37"/>
      <c r="AF187" s="37"/>
      <c r="AG187" s="37"/>
      <c r="AH187" s="37"/>
      <c r="AI187" s="37"/>
    </row>
    <row r="188" spans="1:35" s="40" customFormat="1" x14ac:dyDescent="0.25">
      <c r="A188" s="37"/>
      <c r="B188" s="37" t="str">
        <f t="shared" si="1"/>
        <v>0.5 Aree protette, parchi naturali, protezione naturalistica e forestazione</v>
      </c>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c r="AA188" s="37"/>
      <c r="AB188" s="38" t="s">
        <v>72</v>
      </c>
      <c r="AC188" s="37" t="s">
        <v>150</v>
      </c>
      <c r="AD188" s="37"/>
      <c r="AE188" s="37"/>
      <c r="AF188" s="37"/>
      <c r="AG188" s="37"/>
      <c r="AH188" s="37"/>
      <c r="AI188" s="37"/>
    </row>
    <row r="189" spans="1:35" s="40" customFormat="1" x14ac:dyDescent="0.25">
      <c r="A189" s="37"/>
      <c r="B189" s="37" t="str">
        <f t="shared" si="1"/>
        <v>0.6 Tutela e valorizzazione delle risorse idriche</v>
      </c>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c r="AA189" s="37"/>
      <c r="AB189" s="38" t="s">
        <v>74</v>
      </c>
      <c r="AC189" s="37" t="s">
        <v>151</v>
      </c>
      <c r="AD189" s="37"/>
      <c r="AE189" s="37"/>
      <c r="AF189" s="37"/>
      <c r="AG189" s="37"/>
      <c r="AH189" s="37"/>
      <c r="AI189" s="37"/>
    </row>
    <row r="190" spans="1:35" s="40" customFormat="1" x14ac:dyDescent="0.25">
      <c r="A190" s="37"/>
      <c r="B190" s="37" t="str">
        <f t="shared" si="1"/>
        <v>0.7 Sviluppo sostenibile territorio montano piccoli Comuni</v>
      </c>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c r="AA190" s="37"/>
      <c r="AB190" s="38" t="s">
        <v>76</v>
      </c>
      <c r="AC190" s="37" t="s">
        <v>152</v>
      </c>
      <c r="AD190" s="37"/>
      <c r="AE190" s="37"/>
      <c r="AF190" s="37"/>
      <c r="AG190" s="37"/>
      <c r="AH190" s="37"/>
      <c r="AI190" s="37"/>
    </row>
    <row r="191" spans="1:35" s="40" customFormat="1" x14ac:dyDescent="0.25">
      <c r="A191" s="37"/>
      <c r="B191" s="37" t="str">
        <f t="shared" si="1"/>
        <v>0.8 Qualità dell'aria e riduzione dell'inquinamento</v>
      </c>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c r="AA191" s="37"/>
      <c r="AB191" s="38" t="s">
        <v>78</v>
      </c>
      <c r="AC191" s="37" t="s">
        <v>153</v>
      </c>
      <c r="AD191" s="37"/>
      <c r="AE191" s="37"/>
      <c r="AF191" s="37"/>
      <c r="AG191" s="37"/>
      <c r="AH191" s="37"/>
      <c r="AI191" s="37"/>
    </row>
    <row r="192" spans="1:35" s="40" customFormat="1" x14ac:dyDescent="0.25">
      <c r="A192" s="37"/>
      <c r="B192" s="37" t="str">
        <f t="shared" si="1"/>
        <v>0.1 Trasporto ferroviario</v>
      </c>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c r="AA192" s="37"/>
      <c r="AB192" s="38" t="s">
        <v>64</v>
      </c>
      <c r="AC192" s="37" t="s">
        <v>154</v>
      </c>
      <c r="AD192" s="37"/>
      <c r="AE192" s="37"/>
      <c r="AF192" s="37"/>
      <c r="AG192" s="37"/>
      <c r="AH192" s="37"/>
      <c r="AI192" s="37"/>
    </row>
    <row r="193" spans="1:35" s="40" customFormat="1" x14ac:dyDescent="0.25">
      <c r="A193" s="37"/>
      <c r="B193" s="37" t="str">
        <f t="shared" si="1"/>
        <v>0.2 Trasporto pubblico locale</v>
      </c>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c r="AA193" s="37"/>
      <c r="AB193" s="38" t="s">
        <v>66</v>
      </c>
      <c r="AC193" s="37" t="s">
        <v>155</v>
      </c>
      <c r="AD193" s="37"/>
      <c r="AE193" s="37"/>
      <c r="AF193" s="37"/>
      <c r="AG193" s="37"/>
      <c r="AH193" s="37"/>
      <c r="AI193" s="37"/>
    </row>
    <row r="194" spans="1:35" s="40" customFormat="1" x14ac:dyDescent="0.25">
      <c r="A194" s="37"/>
      <c r="B194" s="37" t="str">
        <f t="shared" si="1"/>
        <v>0.3 Trasporto per vie d'acqua</v>
      </c>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c r="AA194" s="37"/>
      <c r="AB194" s="38" t="s">
        <v>68</v>
      </c>
      <c r="AC194" s="37" t="s">
        <v>156</v>
      </c>
      <c r="AD194" s="37"/>
      <c r="AE194" s="37"/>
      <c r="AF194" s="37"/>
      <c r="AG194" s="37"/>
      <c r="AH194" s="37"/>
      <c r="AI194" s="37"/>
    </row>
    <row r="195" spans="1:35" s="40" customFormat="1" x14ac:dyDescent="0.25">
      <c r="A195" s="37"/>
      <c r="B195" s="37" t="str">
        <f t="shared" si="1"/>
        <v>0.4 Altre modalità di trasporto</v>
      </c>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c r="AA195" s="37"/>
      <c r="AB195" s="38" t="s">
        <v>70</v>
      </c>
      <c r="AC195" s="37" t="s">
        <v>157</v>
      </c>
      <c r="AD195" s="37"/>
      <c r="AE195" s="37"/>
      <c r="AF195" s="37"/>
      <c r="AG195" s="37"/>
      <c r="AH195" s="37"/>
      <c r="AI195" s="37"/>
    </row>
    <row r="196" spans="1:35" s="40" customFormat="1" x14ac:dyDescent="0.25">
      <c r="A196" s="37"/>
      <c r="B196" s="37" t="str">
        <f t="shared" si="1"/>
        <v>0.5  Viabilità e infrastrutture stradali</v>
      </c>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c r="AA196" s="37"/>
      <c r="AB196" s="38" t="s">
        <v>158</v>
      </c>
      <c r="AC196" s="37" t="s">
        <v>159</v>
      </c>
      <c r="AD196" s="37"/>
      <c r="AE196" s="37"/>
      <c r="AF196" s="37"/>
      <c r="AG196" s="37"/>
      <c r="AH196" s="37"/>
      <c r="AI196" s="37"/>
    </row>
    <row r="197" spans="1:35" s="40" customFormat="1" x14ac:dyDescent="0.25">
      <c r="A197" s="37"/>
      <c r="B197" s="37" t="str">
        <f t="shared" si="1"/>
        <v>0.1  Sistema di protezione civile</v>
      </c>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c r="AA197" s="37"/>
      <c r="AB197" s="38" t="s">
        <v>128</v>
      </c>
      <c r="AC197" s="37" t="s">
        <v>160</v>
      </c>
      <c r="AD197" s="37"/>
      <c r="AE197" s="37"/>
      <c r="AF197" s="37"/>
      <c r="AG197" s="37"/>
      <c r="AH197" s="37"/>
      <c r="AI197" s="37"/>
    </row>
    <row r="198" spans="1:35" s="40" customFormat="1" x14ac:dyDescent="0.25">
      <c r="A198" s="37"/>
      <c r="B198" s="37" t="str">
        <f t="shared" si="1"/>
        <v>0.2   Interventi a seguito di calamità naturali</v>
      </c>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c r="AA198" s="37"/>
      <c r="AB198" s="38" t="s">
        <v>113</v>
      </c>
      <c r="AC198" s="37" t="s">
        <v>161</v>
      </c>
      <c r="AD198" s="37"/>
      <c r="AE198" s="37"/>
      <c r="AF198" s="37"/>
      <c r="AG198" s="37"/>
      <c r="AH198" s="37"/>
      <c r="AI198" s="37"/>
    </row>
    <row r="199" spans="1:35" s="40" customFormat="1" x14ac:dyDescent="0.25">
      <c r="A199" s="37"/>
      <c r="B199" s="37" t="str">
        <f t="shared" si="1"/>
        <v>0.1   Interventi per l'infanzia e i minori e per asili nido</v>
      </c>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c r="AA199" s="37"/>
      <c r="AB199" s="38" t="s">
        <v>111</v>
      </c>
      <c r="AC199" s="37" t="s">
        <v>162</v>
      </c>
      <c r="AD199" s="37"/>
      <c r="AE199" s="37"/>
      <c r="AF199" s="37"/>
      <c r="AG199" s="37"/>
      <c r="AH199" s="37"/>
      <c r="AI199" s="37"/>
    </row>
    <row r="200" spans="1:35" s="40" customFormat="1" x14ac:dyDescent="0.25">
      <c r="A200" s="37"/>
      <c r="B200" s="37" t="str">
        <f t="shared" si="1"/>
        <v>0.2  Interventi per la disabilità</v>
      </c>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c r="AA200" s="37"/>
      <c r="AB200" s="38" t="s">
        <v>163</v>
      </c>
      <c r="AC200" s="37" t="s">
        <v>164</v>
      </c>
      <c r="AD200" s="37"/>
      <c r="AE200" s="37"/>
      <c r="AF200" s="37"/>
      <c r="AG200" s="37"/>
      <c r="AH200" s="37"/>
      <c r="AI200" s="37"/>
    </row>
    <row r="201" spans="1:35" s="40" customFormat="1" x14ac:dyDescent="0.25">
      <c r="A201" s="37"/>
      <c r="B201" s="37" t="str">
        <f t="shared" si="1"/>
        <v>0.3  Interventi per gli anziani</v>
      </c>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c r="AA201" s="37"/>
      <c r="AB201" s="38" t="s">
        <v>165</v>
      </c>
      <c r="AC201" s="37" t="s">
        <v>166</v>
      </c>
      <c r="AD201" s="37"/>
      <c r="AE201" s="37"/>
      <c r="AF201" s="37"/>
      <c r="AG201" s="37"/>
      <c r="AH201" s="37"/>
      <c r="AI201" s="37"/>
    </row>
    <row r="202" spans="1:35" s="40" customFormat="1" x14ac:dyDescent="0.25">
      <c r="A202" s="37"/>
      <c r="B202" s="37" t="str">
        <f t="shared" si="1"/>
        <v>0.4  Interventi per soggetti a rischio di esclusione sociale</v>
      </c>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c r="AA202" s="37"/>
      <c r="AB202" s="38" t="s">
        <v>167</v>
      </c>
      <c r="AC202" s="37" t="s">
        <v>168</v>
      </c>
      <c r="AD202" s="37"/>
      <c r="AE202" s="37"/>
      <c r="AF202" s="37"/>
      <c r="AG202" s="37"/>
      <c r="AH202" s="37"/>
      <c r="AI202" s="37"/>
    </row>
    <row r="203" spans="1:35" s="40" customFormat="1" x14ac:dyDescent="0.25">
      <c r="A203" s="37"/>
      <c r="B203" s="37" t="str">
        <f t="shared" si="1"/>
        <v>0.5 Interventi per le famiglie</v>
      </c>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c r="AA203" s="37"/>
      <c r="AB203" s="38" t="s">
        <v>72</v>
      </c>
      <c r="AC203" s="37" t="s">
        <v>169</v>
      </c>
      <c r="AD203" s="37"/>
      <c r="AE203" s="37"/>
      <c r="AF203" s="37"/>
      <c r="AG203" s="37"/>
      <c r="AH203" s="37"/>
      <c r="AI203" s="37"/>
    </row>
    <row r="204" spans="1:35" s="40" customFormat="1" x14ac:dyDescent="0.25">
      <c r="A204" s="37"/>
      <c r="B204" s="37" t="str">
        <f t="shared" si="1"/>
        <v>0.6 Interventi per il diritto alla casa</v>
      </c>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c r="AA204" s="37"/>
      <c r="AB204" s="38" t="s">
        <v>74</v>
      </c>
      <c r="AC204" s="37" t="s">
        <v>170</v>
      </c>
      <c r="AD204" s="37"/>
      <c r="AE204" s="37"/>
      <c r="AF204" s="37"/>
      <c r="AG204" s="37"/>
      <c r="AH204" s="37"/>
      <c r="AI204" s="37"/>
    </row>
    <row r="205" spans="1:35" s="40" customFormat="1" x14ac:dyDescent="0.25">
      <c r="A205" s="37"/>
      <c r="B205" s="37" t="str">
        <f t="shared" si="1"/>
        <v>0.7 Programmazione e governo della rete dei servizi sociosanitari e sociali</v>
      </c>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c r="AA205" s="37"/>
      <c r="AB205" s="38" t="s">
        <v>76</v>
      </c>
      <c r="AC205" s="37" t="s">
        <v>171</v>
      </c>
      <c r="AD205" s="37"/>
      <c r="AE205" s="37"/>
      <c r="AF205" s="37"/>
      <c r="AG205" s="37"/>
      <c r="AH205" s="37"/>
      <c r="AI205" s="37"/>
    </row>
    <row r="206" spans="1:35" s="40" customFormat="1" x14ac:dyDescent="0.25">
      <c r="A206" s="37"/>
      <c r="B206" s="37" t="str">
        <f t="shared" si="1"/>
        <v>0.8 Cooperazione e associazionismo</v>
      </c>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c r="AA206" s="37"/>
      <c r="AB206" s="38" t="s">
        <v>78</v>
      </c>
      <c r="AC206" s="37" t="s">
        <v>172</v>
      </c>
      <c r="AD206" s="37"/>
      <c r="AE206" s="37"/>
      <c r="AF206" s="37"/>
      <c r="AG206" s="37"/>
      <c r="AH206" s="37"/>
      <c r="AI206" s="37"/>
    </row>
    <row r="207" spans="1:35" s="40" customFormat="1" x14ac:dyDescent="0.25">
      <c r="A207" s="37"/>
      <c r="B207" s="37" t="str">
        <f t="shared" si="1"/>
        <v>0.9 Servizio necroscopico e cimiteriale</v>
      </c>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c r="AA207" s="37"/>
      <c r="AB207" s="38" t="s">
        <v>122</v>
      </c>
      <c r="AC207" s="37" t="s">
        <v>173</v>
      </c>
      <c r="AD207" s="37"/>
      <c r="AE207" s="37"/>
      <c r="AF207" s="37"/>
      <c r="AG207" s="37"/>
      <c r="AH207" s="37"/>
      <c r="AI207" s="37"/>
    </row>
    <row r="208" spans="1:35" s="40" customFormat="1" x14ac:dyDescent="0.25">
      <c r="A208" s="37"/>
      <c r="B208" s="37" t="str">
        <f t="shared" si="1"/>
        <v>0.1 Industria, PMI e Artigianato</v>
      </c>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c r="AA208" s="37"/>
      <c r="AB208" s="38" t="s">
        <v>64</v>
      </c>
      <c r="AC208" s="37" t="s">
        <v>174</v>
      </c>
      <c r="AD208" s="37"/>
      <c r="AE208" s="37"/>
      <c r="AF208" s="37"/>
      <c r="AG208" s="37"/>
      <c r="AH208" s="37"/>
      <c r="AI208" s="37"/>
    </row>
    <row r="209" spans="1:35" s="40" customFormat="1" x14ac:dyDescent="0.25">
      <c r="A209" s="37"/>
      <c r="B209" s="37" t="str">
        <f t="shared" si="1"/>
        <v>0.2 Commercio - reti distributive - tutela dei consumatori</v>
      </c>
      <c r="C209" s="37"/>
      <c r="D209" s="37"/>
      <c r="E209" s="37"/>
      <c r="F209" s="37"/>
      <c r="G209" s="37"/>
      <c r="H209" s="37"/>
      <c r="I209" s="37"/>
      <c r="J209" s="37"/>
      <c r="K209" s="37"/>
      <c r="L209" s="37"/>
      <c r="M209" s="37"/>
      <c r="N209" s="37"/>
      <c r="O209" s="37"/>
      <c r="P209" s="37"/>
      <c r="Q209" s="37"/>
      <c r="R209" s="37"/>
      <c r="S209" s="37"/>
      <c r="T209" s="37"/>
      <c r="U209" s="37"/>
      <c r="V209" s="37"/>
      <c r="W209" s="37"/>
      <c r="X209" s="37"/>
      <c r="Y209" s="37"/>
      <c r="Z209" s="37"/>
      <c r="AA209" s="37"/>
      <c r="AB209" s="38" t="s">
        <v>66</v>
      </c>
      <c r="AC209" s="37" t="s">
        <v>175</v>
      </c>
      <c r="AD209" s="37"/>
      <c r="AE209" s="37"/>
      <c r="AF209" s="37"/>
      <c r="AG209" s="37"/>
      <c r="AH209" s="37"/>
      <c r="AI209" s="37"/>
    </row>
    <row r="210" spans="1:35" s="40" customFormat="1" x14ac:dyDescent="0.25">
      <c r="A210" s="37"/>
      <c r="B210" s="37" t="str">
        <f t="shared" si="1"/>
        <v>0.3  Ricerca e innovazione</v>
      </c>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c r="AA210" s="37"/>
      <c r="AB210" s="38" t="s">
        <v>165</v>
      </c>
      <c r="AC210" s="37" t="s">
        <v>176</v>
      </c>
      <c r="AD210" s="37"/>
      <c r="AE210" s="37"/>
      <c r="AF210" s="37"/>
      <c r="AG210" s="37"/>
      <c r="AH210" s="37"/>
      <c r="AI210" s="37"/>
    </row>
    <row r="211" spans="1:35" s="40" customFormat="1" x14ac:dyDescent="0.25">
      <c r="A211" s="37"/>
      <c r="B211" s="37" t="str">
        <f t="shared" si="1"/>
        <v>0.4  Reti e altri servizi di pubblica utilità</v>
      </c>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c r="AA211" s="37"/>
      <c r="AB211" s="38" t="s">
        <v>167</v>
      </c>
      <c r="AC211" s="37" t="s">
        <v>177</v>
      </c>
      <c r="AD211" s="37"/>
      <c r="AE211" s="37"/>
      <c r="AF211" s="37"/>
      <c r="AG211" s="37"/>
      <c r="AH211" s="37"/>
      <c r="AI211" s="37"/>
    </row>
    <row r="212" spans="1:35" s="40" customFormat="1" x14ac:dyDescent="0.25">
      <c r="A212" s="37"/>
      <c r="B212" s="37" t="str">
        <f t="shared" si="1"/>
        <v>0.1  Servizi per lo sviluppo del mercato del lavoro</v>
      </c>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c r="AA212" s="37"/>
      <c r="AB212" s="38" t="s">
        <v>128</v>
      </c>
      <c r="AC212" s="37" t="s">
        <v>178</v>
      </c>
      <c r="AD212" s="37"/>
      <c r="AE212" s="37"/>
      <c r="AF212" s="37"/>
      <c r="AG212" s="37"/>
      <c r="AH212" s="37"/>
      <c r="AI212" s="37"/>
    </row>
    <row r="213" spans="1:35" s="40" customFormat="1" x14ac:dyDescent="0.25">
      <c r="A213" s="37"/>
      <c r="B213" s="37" t="str">
        <f t="shared" si="1"/>
        <v>0.2Formazione professionale</v>
      </c>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c r="AA213" s="37"/>
      <c r="AB213" s="38" t="s">
        <v>179</v>
      </c>
      <c r="AC213" s="37" t="s">
        <v>180</v>
      </c>
      <c r="AD213" s="37"/>
      <c r="AE213" s="37"/>
      <c r="AF213" s="37"/>
      <c r="AG213" s="37"/>
      <c r="AH213" s="37"/>
      <c r="AI213" s="37"/>
    </row>
    <row r="214" spans="1:35" s="40" customFormat="1" x14ac:dyDescent="0.25">
      <c r="A214" s="37"/>
      <c r="B214" s="37" t="str">
        <f t="shared" si="1"/>
        <v>0.3  Sostegno all'occupazione</v>
      </c>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c r="AA214" s="37"/>
      <c r="AB214" s="38" t="s">
        <v>165</v>
      </c>
      <c r="AC214" s="37" t="s">
        <v>181</v>
      </c>
      <c r="AD214" s="37"/>
      <c r="AE214" s="37"/>
      <c r="AF214" s="37"/>
      <c r="AG214" s="37"/>
      <c r="AH214" s="37"/>
      <c r="AI214" s="37"/>
    </row>
    <row r="215" spans="1:35" s="40" customFormat="1" x14ac:dyDescent="0.25">
      <c r="A215" s="37"/>
      <c r="B215" s="37" t="str">
        <f t="shared" si="1"/>
        <v>0.1  Sviluppo del settore agricolo e del sistema agroalimentare</v>
      </c>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c r="AA215" s="37"/>
      <c r="AB215" s="38" t="s">
        <v>128</v>
      </c>
      <c r="AC215" s="37" t="s">
        <v>182</v>
      </c>
      <c r="AD215" s="37"/>
      <c r="AE215" s="37"/>
      <c r="AF215" s="37"/>
      <c r="AG215" s="37"/>
      <c r="AH215" s="37"/>
      <c r="AI215" s="37"/>
    </row>
    <row r="216" spans="1:35" s="40" customFormat="1" x14ac:dyDescent="0.25">
      <c r="A216" s="37"/>
      <c r="B216" s="37" t="str">
        <f t="shared" si="1"/>
        <v>0.2  Caccia e pesca</v>
      </c>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c r="AA216" s="37"/>
      <c r="AB216" s="38" t="s">
        <v>163</v>
      </c>
      <c r="AC216" s="37" t="s">
        <v>183</v>
      </c>
      <c r="AD216" s="37"/>
      <c r="AE216" s="37"/>
      <c r="AF216" s="37"/>
      <c r="AG216" s="37"/>
      <c r="AH216" s="37"/>
      <c r="AI216" s="37"/>
    </row>
    <row r="217" spans="1:35" s="40" customFormat="1" x14ac:dyDescent="0.25">
      <c r="A217" s="37"/>
      <c r="B217" s="37" t="str">
        <f t="shared" si="1"/>
        <v>0.1  Fonti energetiche</v>
      </c>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c r="AA217" s="37"/>
      <c r="AB217" s="38" t="s">
        <v>128</v>
      </c>
      <c r="AC217" s="37" t="s">
        <v>184</v>
      </c>
      <c r="AD217" s="37"/>
      <c r="AE217" s="37"/>
      <c r="AF217" s="37"/>
      <c r="AG217" s="37"/>
      <c r="AH217" s="37"/>
      <c r="AI217" s="37"/>
    </row>
    <row r="218" spans="1:35" s="40" customFormat="1" x14ac:dyDescent="0.25">
      <c r="A218" s="37"/>
      <c r="B218" s="37" t="str">
        <f t="shared" si="1"/>
        <v>0.1  Relazioni finanziarie con le altre autonomie territoriali</v>
      </c>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c r="AA218" s="37"/>
      <c r="AB218" s="38" t="s">
        <v>128</v>
      </c>
      <c r="AC218" s="37" t="s">
        <v>185</v>
      </c>
      <c r="AD218" s="37"/>
      <c r="AE218" s="37"/>
      <c r="AF218" s="37"/>
      <c r="AG218" s="37"/>
      <c r="AH218" s="37"/>
      <c r="AI218" s="37"/>
    </row>
    <row r="219" spans="1:35" s="40" customFormat="1" x14ac:dyDescent="0.25">
      <c r="A219" s="37"/>
      <c r="B219" s="37"/>
      <c r="C219" s="37"/>
      <c r="D219" s="37"/>
      <c r="E219" s="37"/>
      <c r="F219" s="37"/>
      <c r="G219" s="37"/>
      <c r="H219" s="37"/>
      <c r="I219" s="37"/>
      <c r="J219" s="37"/>
      <c r="K219" s="37"/>
      <c r="L219" s="37"/>
      <c r="M219" s="37"/>
      <c r="N219" s="37"/>
      <c r="O219" s="37"/>
      <c r="P219" s="37"/>
      <c r="Q219" s="37"/>
      <c r="R219" s="37"/>
      <c r="S219" s="37"/>
      <c r="T219" s="37"/>
      <c r="U219" s="37"/>
      <c r="V219" s="37"/>
      <c r="W219" s="37"/>
      <c r="X219" s="37"/>
      <c r="Y219" s="37"/>
      <c r="Z219" s="37"/>
      <c r="AA219" s="37"/>
      <c r="AB219" s="38"/>
      <c r="AC219" s="37"/>
      <c r="AD219" s="37"/>
      <c r="AE219" s="37"/>
      <c r="AF219" s="37"/>
      <c r="AG219" s="37"/>
      <c r="AH219" s="37"/>
      <c r="AI219" s="37"/>
    </row>
    <row r="220" spans="1:35" s="40" customFormat="1" x14ac:dyDescent="0.25">
      <c r="A220" s="37"/>
      <c r="B220" s="37"/>
      <c r="C220" s="37"/>
      <c r="D220" s="37"/>
      <c r="E220" s="37"/>
      <c r="F220" s="37"/>
      <c r="G220" s="37"/>
      <c r="H220" s="37"/>
      <c r="I220" s="37"/>
      <c r="J220" s="37"/>
      <c r="K220" s="37"/>
      <c r="L220" s="37"/>
      <c r="M220" s="37"/>
      <c r="N220" s="37"/>
      <c r="O220" s="37"/>
      <c r="P220" s="37"/>
      <c r="Q220" s="37"/>
      <c r="R220" s="37"/>
      <c r="S220" s="37"/>
      <c r="T220" s="37"/>
      <c r="U220" s="37"/>
      <c r="V220" s="37"/>
      <c r="W220" s="37"/>
      <c r="X220" s="37"/>
      <c r="Y220" s="37"/>
      <c r="Z220" s="37"/>
      <c r="AA220" s="37"/>
      <c r="AB220" s="38"/>
      <c r="AC220" s="37"/>
      <c r="AD220" s="37"/>
      <c r="AE220" s="37"/>
      <c r="AF220" s="37"/>
      <c r="AG220" s="37"/>
      <c r="AH220" s="37"/>
      <c r="AI220" s="37"/>
    </row>
    <row r="221" spans="1:35" s="40" customFormat="1" x14ac:dyDescent="0.25">
      <c r="A221" s="37"/>
      <c r="B221" s="37"/>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c r="AA221" s="37"/>
      <c r="AB221" s="38"/>
      <c r="AC221" s="37"/>
      <c r="AD221" s="37"/>
      <c r="AE221" s="37"/>
      <c r="AF221" s="37"/>
      <c r="AG221" s="37"/>
      <c r="AH221" s="37"/>
      <c r="AI221" s="37"/>
    </row>
    <row r="222" spans="1:35" s="40" customFormat="1" x14ac:dyDescent="0.25">
      <c r="A222" s="37"/>
      <c r="B222" s="37"/>
      <c r="C222" s="37"/>
      <c r="D222" s="37"/>
      <c r="E222" s="37"/>
      <c r="F222" s="37"/>
      <c r="G222" s="37"/>
      <c r="H222" s="37"/>
      <c r="I222" s="37"/>
      <c r="J222" s="37"/>
      <c r="K222" s="37"/>
      <c r="L222" s="37"/>
      <c r="M222" s="37"/>
      <c r="N222" s="37"/>
      <c r="O222" s="37"/>
      <c r="P222" s="37"/>
      <c r="Q222" s="37"/>
      <c r="R222" s="37"/>
      <c r="S222" s="37"/>
      <c r="T222" s="37"/>
      <c r="U222" s="37"/>
      <c r="V222" s="37"/>
      <c r="W222" s="37"/>
      <c r="X222" s="37"/>
      <c r="Y222" s="37"/>
      <c r="Z222" s="37"/>
      <c r="AA222" s="37"/>
      <c r="AB222" s="38"/>
      <c r="AC222" s="37"/>
      <c r="AD222" s="37"/>
      <c r="AE222" s="37"/>
      <c r="AF222" s="37"/>
      <c r="AG222" s="37"/>
      <c r="AH222" s="37"/>
      <c r="AI222" s="37"/>
    </row>
    <row r="223" spans="1:35" s="40" customFormat="1" x14ac:dyDescent="0.25">
      <c r="A223" s="37"/>
      <c r="B223" s="37"/>
      <c r="C223" s="37"/>
      <c r="D223" s="37"/>
      <c r="E223" s="37"/>
      <c r="F223" s="37"/>
      <c r="G223" s="37"/>
      <c r="H223" s="37"/>
      <c r="I223" s="37"/>
      <c r="J223" s="37"/>
      <c r="K223" s="37"/>
      <c r="L223" s="37"/>
      <c r="M223" s="37"/>
      <c r="N223" s="37"/>
      <c r="O223" s="37"/>
      <c r="P223" s="37"/>
      <c r="Q223" s="37"/>
      <c r="R223" s="37"/>
      <c r="S223" s="37"/>
      <c r="T223" s="37"/>
      <c r="U223" s="37"/>
      <c r="V223" s="37"/>
      <c r="W223" s="37"/>
      <c r="X223" s="37"/>
      <c r="Y223" s="37"/>
      <c r="Z223" s="37"/>
      <c r="AA223" s="37"/>
      <c r="AB223" s="38"/>
      <c r="AC223" s="37"/>
      <c r="AD223" s="37"/>
      <c r="AE223" s="37"/>
      <c r="AF223" s="37"/>
      <c r="AG223" s="37"/>
      <c r="AH223" s="37"/>
      <c r="AI223" s="37"/>
    </row>
    <row r="224" spans="1:35" s="40" customFormat="1" x14ac:dyDescent="0.25">
      <c r="A224" s="37"/>
      <c r="B224" s="37"/>
      <c r="C224" s="37"/>
      <c r="D224" s="37"/>
      <c r="E224" s="37"/>
      <c r="F224" s="37"/>
      <c r="G224" s="37"/>
      <c r="H224" s="37"/>
      <c r="I224" s="37"/>
      <c r="J224" s="37"/>
      <c r="K224" s="37"/>
      <c r="L224" s="37"/>
      <c r="M224" s="37"/>
      <c r="N224" s="37"/>
      <c r="O224" s="37"/>
      <c r="P224" s="37"/>
      <c r="Q224" s="37"/>
      <c r="R224" s="37"/>
      <c r="S224" s="37"/>
      <c r="T224" s="37"/>
      <c r="U224" s="37"/>
      <c r="V224" s="37"/>
      <c r="W224" s="37"/>
      <c r="X224" s="37"/>
      <c r="Y224" s="37"/>
      <c r="Z224" s="37"/>
      <c r="AA224" s="37"/>
      <c r="AB224" s="38"/>
      <c r="AC224" s="37"/>
      <c r="AD224" s="37"/>
      <c r="AE224" s="37"/>
      <c r="AF224" s="37"/>
      <c r="AG224" s="37"/>
      <c r="AH224" s="37"/>
      <c r="AI224" s="37"/>
    </row>
    <row r="225" spans="1:35" s="40" customFormat="1" x14ac:dyDescent="0.25">
      <c r="A225" s="37"/>
      <c r="B225" s="37"/>
      <c r="C225" s="37"/>
      <c r="D225" s="37"/>
      <c r="E225" s="37"/>
      <c r="F225" s="37"/>
      <c r="G225" s="37"/>
      <c r="H225" s="37"/>
      <c r="I225" s="37"/>
      <c r="J225" s="37"/>
      <c r="K225" s="37"/>
      <c r="L225" s="37"/>
      <c r="M225" s="37"/>
      <c r="N225" s="37"/>
      <c r="O225" s="37"/>
      <c r="P225" s="37"/>
      <c r="Q225" s="37"/>
      <c r="R225" s="37"/>
      <c r="S225" s="37"/>
      <c r="T225" s="37"/>
      <c r="U225" s="37"/>
      <c r="V225" s="37"/>
      <c r="W225" s="37"/>
      <c r="X225" s="37"/>
      <c r="Y225" s="37"/>
      <c r="Z225" s="37"/>
      <c r="AA225" s="37"/>
      <c r="AB225" s="38"/>
      <c r="AC225" s="37"/>
      <c r="AD225" s="37"/>
      <c r="AE225" s="37"/>
      <c r="AF225" s="37"/>
      <c r="AG225" s="37"/>
      <c r="AH225" s="37"/>
      <c r="AI225" s="37"/>
    </row>
    <row r="226" spans="1:35" s="40" customFormat="1" x14ac:dyDescent="0.25">
      <c r="A226" s="37"/>
      <c r="B226" s="37"/>
      <c r="C226" s="37"/>
      <c r="D226" s="37"/>
      <c r="E226" s="37"/>
      <c r="F226" s="37"/>
      <c r="G226" s="37"/>
      <c r="H226" s="37"/>
      <c r="I226" s="37"/>
      <c r="J226" s="37"/>
      <c r="K226" s="37"/>
      <c r="L226" s="37"/>
      <c r="M226" s="37"/>
      <c r="N226" s="37"/>
      <c r="O226" s="37"/>
      <c r="P226" s="37"/>
      <c r="Q226" s="37"/>
      <c r="R226" s="37"/>
      <c r="S226" s="37"/>
      <c r="T226" s="37"/>
      <c r="U226" s="37"/>
      <c r="V226" s="37"/>
      <c r="W226" s="37"/>
      <c r="X226" s="37"/>
      <c r="Y226" s="37"/>
      <c r="Z226" s="37"/>
      <c r="AA226" s="37"/>
      <c r="AB226" s="38"/>
      <c r="AC226" s="37"/>
      <c r="AD226" s="37"/>
      <c r="AE226" s="37"/>
      <c r="AF226" s="37"/>
      <c r="AG226" s="37"/>
      <c r="AH226" s="37"/>
      <c r="AI226" s="37"/>
    </row>
    <row r="227" spans="1:35" s="40" customFormat="1" x14ac:dyDescent="0.25">
      <c r="A227" s="37"/>
      <c r="B227" s="37"/>
      <c r="C227" s="37"/>
      <c r="D227" s="37"/>
      <c r="E227" s="37"/>
      <c r="F227" s="37"/>
      <c r="G227" s="37"/>
      <c r="H227" s="37"/>
      <c r="I227" s="37"/>
      <c r="J227" s="37"/>
      <c r="K227" s="37"/>
      <c r="L227" s="37"/>
      <c r="M227" s="37"/>
      <c r="N227" s="37"/>
      <c r="O227" s="37"/>
      <c r="P227" s="37"/>
      <c r="Q227" s="37"/>
      <c r="R227" s="37"/>
      <c r="S227" s="37"/>
      <c r="T227" s="37"/>
      <c r="U227" s="37"/>
      <c r="V227" s="37"/>
      <c r="W227" s="37"/>
      <c r="X227" s="37"/>
      <c r="Y227" s="37"/>
      <c r="Z227" s="37"/>
      <c r="AA227" s="37"/>
      <c r="AB227" s="38"/>
      <c r="AC227" s="37"/>
      <c r="AD227" s="37"/>
      <c r="AE227" s="37"/>
      <c r="AF227" s="37"/>
      <c r="AG227" s="37"/>
      <c r="AH227" s="37"/>
      <c r="AI227" s="37"/>
    </row>
    <row r="228" spans="1:35" s="40" customFormat="1" x14ac:dyDescent="0.25">
      <c r="A228" s="37"/>
      <c r="B228" s="37"/>
      <c r="C228" s="37"/>
      <c r="D228" s="37"/>
      <c r="E228" s="37"/>
      <c r="F228" s="37"/>
      <c r="G228" s="37"/>
      <c r="H228" s="37"/>
      <c r="I228" s="37"/>
      <c r="J228" s="37"/>
      <c r="K228" s="37"/>
      <c r="L228" s="37"/>
      <c r="M228" s="37"/>
      <c r="N228" s="37"/>
      <c r="O228" s="37"/>
      <c r="P228" s="37"/>
      <c r="Q228" s="37"/>
      <c r="R228" s="37"/>
      <c r="S228" s="37"/>
      <c r="T228" s="37"/>
      <c r="U228" s="37"/>
      <c r="V228" s="37"/>
      <c r="W228" s="37"/>
      <c r="X228" s="37"/>
      <c r="Y228" s="37"/>
      <c r="Z228" s="37"/>
      <c r="AA228" s="37"/>
      <c r="AB228" s="38"/>
      <c r="AC228" s="37"/>
      <c r="AD228" s="37"/>
      <c r="AE228" s="37"/>
      <c r="AF228" s="37"/>
      <c r="AG228" s="37"/>
      <c r="AH228" s="37"/>
      <c r="AI228" s="37"/>
    </row>
    <row r="229" spans="1:35" s="40" customFormat="1" x14ac:dyDescent="0.25">
      <c r="A229" s="37"/>
      <c r="B229" s="37"/>
      <c r="C229" s="37"/>
      <c r="D229" s="37"/>
      <c r="E229" s="37"/>
      <c r="F229" s="37"/>
      <c r="G229" s="37"/>
      <c r="H229" s="37"/>
      <c r="I229" s="37"/>
      <c r="J229" s="37"/>
      <c r="K229" s="37"/>
      <c r="L229" s="37"/>
      <c r="M229" s="37"/>
      <c r="N229" s="37"/>
      <c r="O229" s="37"/>
      <c r="P229" s="37"/>
      <c r="Q229" s="37"/>
      <c r="R229" s="37"/>
      <c r="S229" s="37"/>
      <c r="T229" s="37"/>
      <c r="U229" s="37"/>
      <c r="V229" s="37"/>
      <c r="W229" s="37"/>
      <c r="X229" s="37"/>
      <c r="Y229" s="37"/>
      <c r="Z229" s="37"/>
      <c r="AA229" s="37"/>
      <c r="AB229" s="38"/>
      <c r="AC229" s="37"/>
      <c r="AD229" s="37"/>
      <c r="AE229" s="37"/>
      <c r="AF229" s="37"/>
      <c r="AG229" s="37"/>
      <c r="AH229" s="37"/>
      <c r="AI229" s="37"/>
    </row>
    <row r="230" spans="1:35" s="40" customFormat="1" x14ac:dyDescent="0.25">
      <c r="A230" s="37"/>
      <c r="B230" s="37"/>
      <c r="C230" s="37"/>
      <c r="D230" s="37"/>
      <c r="E230" s="37"/>
      <c r="F230" s="37"/>
      <c r="G230" s="37"/>
      <c r="H230" s="37"/>
      <c r="I230" s="37"/>
      <c r="J230" s="37"/>
      <c r="K230" s="37"/>
      <c r="L230" s="37"/>
      <c r="M230" s="37"/>
      <c r="N230" s="37"/>
      <c r="O230" s="37"/>
      <c r="P230" s="37"/>
      <c r="Q230" s="37"/>
      <c r="R230" s="37"/>
      <c r="S230" s="37"/>
      <c r="T230" s="37"/>
      <c r="U230" s="37"/>
      <c r="V230" s="37"/>
      <c r="W230" s="37"/>
      <c r="X230" s="37"/>
      <c r="Y230" s="37"/>
      <c r="Z230" s="37"/>
      <c r="AA230" s="37"/>
      <c r="AB230" s="38"/>
      <c r="AC230" s="37"/>
      <c r="AD230" s="37"/>
      <c r="AE230" s="37"/>
      <c r="AF230" s="37"/>
      <c r="AG230" s="37"/>
      <c r="AH230" s="37"/>
      <c r="AI230" s="37"/>
    </row>
    <row r="231" spans="1:35" s="40" customFormat="1" x14ac:dyDescent="0.25">
      <c r="A231" s="37"/>
      <c r="B231" s="37"/>
      <c r="C231" s="37"/>
      <c r="D231" s="37"/>
      <c r="E231" s="37"/>
      <c r="F231" s="37"/>
      <c r="G231" s="37"/>
      <c r="H231" s="37"/>
      <c r="I231" s="37"/>
      <c r="J231" s="37"/>
      <c r="K231" s="37"/>
      <c r="L231" s="37"/>
      <c r="M231" s="37"/>
      <c r="N231" s="37"/>
      <c r="O231" s="37"/>
      <c r="P231" s="37"/>
      <c r="Q231" s="37"/>
      <c r="R231" s="37"/>
      <c r="S231" s="37"/>
      <c r="T231" s="37"/>
      <c r="U231" s="37"/>
      <c r="V231" s="37"/>
      <c r="W231" s="37"/>
      <c r="X231" s="37"/>
      <c r="Y231" s="37"/>
      <c r="Z231" s="37"/>
      <c r="AA231" s="37"/>
      <c r="AB231" s="38"/>
      <c r="AC231" s="37"/>
      <c r="AD231" s="37"/>
      <c r="AE231" s="37"/>
      <c r="AF231" s="37"/>
      <c r="AG231" s="37"/>
      <c r="AH231" s="37"/>
      <c r="AI231" s="37"/>
    </row>
    <row r="232" spans="1:35" s="40" customFormat="1" x14ac:dyDescent="0.25">
      <c r="A232" s="37"/>
      <c r="B232" s="37"/>
      <c r="C232" s="37"/>
      <c r="D232" s="37"/>
      <c r="E232" s="37"/>
      <c r="F232" s="37"/>
      <c r="G232" s="37"/>
      <c r="H232" s="37"/>
      <c r="I232" s="37"/>
      <c r="J232" s="37"/>
      <c r="K232" s="37"/>
      <c r="L232" s="37"/>
      <c r="M232" s="37"/>
      <c r="N232" s="37"/>
      <c r="O232" s="37"/>
      <c r="P232" s="37"/>
      <c r="Q232" s="37"/>
      <c r="R232" s="37"/>
      <c r="S232" s="37"/>
      <c r="T232" s="37"/>
      <c r="U232" s="37"/>
      <c r="V232" s="37"/>
      <c r="W232" s="37"/>
      <c r="X232" s="37"/>
      <c r="Y232" s="37"/>
      <c r="Z232" s="37"/>
      <c r="AA232" s="37"/>
      <c r="AB232" s="38"/>
      <c r="AC232" s="37"/>
      <c r="AD232" s="37"/>
      <c r="AE232" s="37"/>
      <c r="AF232" s="37"/>
      <c r="AG232" s="37"/>
      <c r="AH232" s="37"/>
      <c r="AI232" s="37"/>
    </row>
    <row r="233" spans="1:35" s="40" customFormat="1" x14ac:dyDescent="0.25">
      <c r="A233" s="37"/>
      <c r="B233" s="37"/>
      <c r="C233" s="37"/>
      <c r="D233" s="37"/>
      <c r="E233" s="37"/>
      <c r="F233" s="37"/>
      <c r="G233" s="37"/>
      <c r="H233" s="37"/>
      <c r="I233" s="37"/>
      <c r="J233" s="37"/>
      <c r="K233" s="37"/>
      <c r="L233" s="37"/>
      <c r="M233" s="37"/>
      <c r="N233" s="37"/>
      <c r="O233" s="37"/>
      <c r="P233" s="37"/>
      <c r="Q233" s="37"/>
      <c r="R233" s="37"/>
      <c r="S233" s="37"/>
      <c r="T233" s="37"/>
      <c r="U233" s="37"/>
      <c r="V233" s="37"/>
      <c r="W233" s="37"/>
      <c r="X233" s="37"/>
      <c r="Y233" s="37"/>
      <c r="Z233" s="37"/>
      <c r="AA233" s="37"/>
      <c r="AB233" s="38"/>
      <c r="AC233" s="37"/>
      <c r="AD233" s="37"/>
      <c r="AE233" s="37"/>
      <c r="AF233" s="37"/>
      <c r="AG233" s="37"/>
      <c r="AH233" s="37"/>
      <c r="AI233" s="37"/>
    </row>
    <row r="234" spans="1:35" s="40" customFormat="1" x14ac:dyDescent="0.25">
      <c r="A234" s="37"/>
      <c r="B234" s="37"/>
      <c r="C234" s="37"/>
      <c r="D234" s="37"/>
      <c r="E234" s="37"/>
      <c r="F234" s="37"/>
      <c r="G234" s="37"/>
      <c r="H234" s="37"/>
      <c r="I234" s="37"/>
      <c r="J234" s="37"/>
      <c r="K234" s="37"/>
      <c r="L234" s="37"/>
      <c r="M234" s="37"/>
      <c r="N234" s="37"/>
      <c r="O234" s="37"/>
      <c r="P234" s="37"/>
      <c r="Q234" s="37"/>
      <c r="R234" s="37"/>
      <c r="S234" s="37"/>
      <c r="T234" s="37"/>
      <c r="U234" s="37"/>
      <c r="V234" s="37"/>
      <c r="W234" s="37"/>
      <c r="X234" s="37"/>
      <c r="Y234" s="37"/>
      <c r="Z234" s="37"/>
      <c r="AA234" s="37"/>
      <c r="AB234" s="38"/>
      <c r="AC234" s="37"/>
      <c r="AD234" s="37"/>
      <c r="AE234" s="37"/>
      <c r="AF234" s="37"/>
      <c r="AG234" s="37"/>
      <c r="AH234" s="37"/>
      <c r="AI234" s="37"/>
    </row>
    <row r="235" spans="1:35" s="40" customFormat="1" x14ac:dyDescent="0.25">
      <c r="A235" s="37"/>
      <c r="B235" s="37"/>
      <c r="C235" s="37"/>
      <c r="D235" s="37"/>
      <c r="E235" s="37"/>
      <c r="F235" s="37"/>
      <c r="G235" s="37"/>
      <c r="H235" s="37"/>
      <c r="I235" s="37"/>
      <c r="J235" s="37"/>
      <c r="K235" s="37"/>
      <c r="L235" s="37"/>
      <c r="M235" s="37"/>
      <c r="N235" s="37"/>
      <c r="O235" s="37"/>
      <c r="P235" s="37"/>
      <c r="Q235" s="37"/>
      <c r="R235" s="37"/>
      <c r="S235" s="37"/>
      <c r="T235" s="37"/>
      <c r="U235" s="37"/>
      <c r="V235" s="37"/>
      <c r="W235" s="37"/>
      <c r="X235" s="37"/>
      <c r="Y235" s="37"/>
      <c r="Z235" s="37"/>
      <c r="AA235" s="37"/>
      <c r="AB235" s="38"/>
      <c r="AC235" s="37"/>
      <c r="AD235" s="37"/>
      <c r="AE235" s="37"/>
      <c r="AF235" s="37"/>
      <c r="AG235" s="37"/>
      <c r="AH235" s="37"/>
      <c r="AI235" s="37"/>
    </row>
    <row r="236" spans="1:35" s="40" customFormat="1" x14ac:dyDescent="0.25">
      <c r="A236" s="37"/>
      <c r="B236" s="37"/>
      <c r="C236" s="37"/>
      <c r="D236" s="37"/>
      <c r="E236" s="37"/>
      <c r="F236" s="37"/>
      <c r="G236" s="37"/>
      <c r="H236" s="37"/>
      <c r="I236" s="37"/>
      <c r="J236" s="37"/>
      <c r="K236" s="37"/>
      <c r="L236" s="37"/>
      <c r="M236" s="37"/>
      <c r="N236" s="37"/>
      <c r="O236" s="37"/>
      <c r="P236" s="37"/>
      <c r="Q236" s="37"/>
      <c r="R236" s="37"/>
      <c r="S236" s="37"/>
      <c r="T236" s="37"/>
      <c r="U236" s="37"/>
      <c r="V236" s="37"/>
      <c r="W236" s="37"/>
      <c r="X236" s="37"/>
      <c r="Y236" s="37"/>
      <c r="Z236" s="37"/>
      <c r="AA236" s="37"/>
      <c r="AB236" s="38"/>
      <c r="AC236" s="37"/>
      <c r="AD236" s="37"/>
      <c r="AE236" s="37"/>
      <c r="AF236" s="37"/>
      <c r="AG236" s="37"/>
      <c r="AH236" s="37"/>
      <c r="AI236" s="37"/>
    </row>
    <row r="237" spans="1:35" x14ac:dyDescent="0.25">
      <c r="AA237" s="37"/>
      <c r="AB237" s="38"/>
      <c r="AH237" s="37"/>
      <c r="AI237" s="37"/>
    </row>
    <row r="238" spans="1:35" x14ac:dyDescent="0.25">
      <c r="AA238" s="37"/>
      <c r="AB238" s="38"/>
      <c r="AH238" s="37"/>
      <c r="AI238" s="37"/>
    </row>
    <row r="239" spans="1:35" x14ac:dyDescent="0.25">
      <c r="AA239" s="37"/>
      <c r="AB239" s="38"/>
      <c r="AH239" s="37"/>
      <c r="AI239" s="37"/>
    </row>
    <row r="240" spans="1:35" x14ac:dyDescent="0.25">
      <c r="AA240" s="37"/>
      <c r="AB240" s="38"/>
      <c r="AH240" s="37"/>
      <c r="AI240" s="37"/>
    </row>
    <row r="241" spans="27:35" x14ac:dyDescent="0.25">
      <c r="AA241" s="37"/>
      <c r="AB241" s="38"/>
      <c r="AH241" s="37"/>
      <c r="AI241" s="37"/>
    </row>
    <row r="242" spans="27:35" x14ac:dyDescent="0.25">
      <c r="AA242" s="37"/>
      <c r="AB242" s="38"/>
      <c r="AH242" s="37"/>
      <c r="AI242" s="37"/>
    </row>
    <row r="243" spans="27:35" x14ac:dyDescent="0.25">
      <c r="AA243" s="37"/>
      <c r="AB243" s="38"/>
      <c r="AH243" s="37"/>
      <c r="AI243" s="37"/>
    </row>
    <row r="244" spans="27:35" x14ac:dyDescent="0.25">
      <c r="AA244" s="37"/>
      <c r="AB244" s="38"/>
      <c r="AH244" s="37"/>
      <c r="AI244" s="37"/>
    </row>
    <row r="245" spans="27:35" x14ac:dyDescent="0.25">
      <c r="AA245" s="37"/>
      <c r="AB245" s="38"/>
      <c r="AH245" s="37"/>
      <c r="AI245" s="37"/>
    </row>
    <row r="246" spans="27:35" x14ac:dyDescent="0.25">
      <c r="AA246" s="37"/>
      <c r="AB246" s="38"/>
      <c r="AH246" s="37"/>
      <c r="AI246" s="37"/>
    </row>
    <row r="247" spans="27:35" x14ac:dyDescent="0.25">
      <c r="AA247" s="37"/>
      <c r="AB247" s="38"/>
      <c r="AH247" s="37"/>
      <c r="AI247" s="37"/>
    </row>
    <row r="248" spans="27:35" x14ac:dyDescent="0.25">
      <c r="AA248" s="37"/>
      <c r="AB248" s="38"/>
      <c r="AH248" s="37"/>
      <c r="AI248" s="37"/>
    </row>
    <row r="249" spans="27:35" x14ac:dyDescent="0.25">
      <c r="AA249" s="37"/>
      <c r="AB249" s="38"/>
      <c r="AH249" s="37"/>
      <c r="AI249" s="37"/>
    </row>
    <row r="250" spans="27:35" x14ac:dyDescent="0.25">
      <c r="AA250" s="37"/>
      <c r="AB250" s="38"/>
      <c r="AH250" s="37"/>
      <c r="AI250" s="37"/>
    </row>
    <row r="251" spans="27:35" x14ac:dyDescent="0.25">
      <c r="AA251" s="37"/>
      <c r="AB251" s="38"/>
      <c r="AH251" s="37"/>
      <c r="AI251" s="37"/>
    </row>
    <row r="252" spans="27:35" x14ac:dyDescent="0.25">
      <c r="AA252" s="37"/>
      <c r="AB252" s="38"/>
      <c r="AH252" s="37"/>
      <c r="AI252" s="37"/>
    </row>
    <row r="253" spans="27:35" x14ac:dyDescent="0.25">
      <c r="AA253" s="37"/>
      <c r="AB253" s="38"/>
      <c r="AH253" s="37"/>
      <c r="AI253" s="37"/>
    </row>
    <row r="254" spans="27:35" x14ac:dyDescent="0.25">
      <c r="AA254" s="37"/>
      <c r="AB254" s="38"/>
      <c r="AH254" s="37"/>
      <c r="AI254" s="37"/>
    </row>
    <row r="255" spans="27:35" x14ac:dyDescent="0.25">
      <c r="AA255" s="37"/>
      <c r="AB255" s="38"/>
      <c r="AH255" s="37"/>
      <c r="AI255" s="37"/>
    </row>
    <row r="256" spans="27:35" x14ac:dyDescent="0.25">
      <c r="AA256" s="37"/>
      <c r="AB256" s="38"/>
      <c r="AH256" s="37"/>
      <c r="AI256" s="37"/>
    </row>
    <row r="257" spans="27:35" x14ac:dyDescent="0.25">
      <c r="AA257" s="37"/>
      <c r="AB257" s="38"/>
      <c r="AH257" s="37"/>
      <c r="AI257" s="37"/>
    </row>
    <row r="258" spans="27:35" x14ac:dyDescent="0.25">
      <c r="AA258" s="37"/>
      <c r="AB258" s="38"/>
      <c r="AH258" s="37"/>
      <c r="AI258" s="37"/>
    </row>
    <row r="259" spans="27:35" x14ac:dyDescent="0.25">
      <c r="AA259" s="37"/>
      <c r="AB259" s="38"/>
      <c r="AH259" s="37"/>
      <c r="AI259" s="37"/>
    </row>
    <row r="260" spans="27:35" x14ac:dyDescent="0.25">
      <c r="AA260" s="37"/>
      <c r="AB260" s="38"/>
      <c r="AH260" s="37"/>
      <c r="AI260" s="37"/>
    </row>
    <row r="261" spans="27:35" x14ac:dyDescent="0.25">
      <c r="AA261" s="37"/>
      <c r="AB261" s="38"/>
      <c r="AH261" s="37"/>
      <c r="AI261" s="37"/>
    </row>
    <row r="262" spans="27:35" x14ac:dyDescent="0.25">
      <c r="AA262" s="37"/>
      <c r="AB262" s="38"/>
      <c r="AH262" s="37"/>
      <c r="AI262" s="37"/>
    </row>
    <row r="263" spans="27:35" x14ac:dyDescent="0.25">
      <c r="AA263" s="37"/>
      <c r="AB263" s="38"/>
      <c r="AH263" s="37"/>
      <c r="AI263" s="37"/>
    </row>
    <row r="264" spans="27:35" x14ac:dyDescent="0.25">
      <c r="AA264" s="37"/>
      <c r="AB264" s="38"/>
      <c r="AH264" s="37"/>
      <c r="AI264" s="37"/>
    </row>
    <row r="265" spans="27:35" x14ac:dyDescent="0.25">
      <c r="AA265" s="37"/>
      <c r="AB265" s="38"/>
      <c r="AH265" s="37"/>
      <c r="AI265" s="37"/>
    </row>
    <row r="266" spans="27:35" x14ac:dyDescent="0.25">
      <c r="AA266" s="37"/>
      <c r="AB266" s="38"/>
      <c r="AH266" s="37"/>
      <c r="AI266" s="37"/>
    </row>
    <row r="267" spans="27:35" x14ac:dyDescent="0.25">
      <c r="AA267" s="37"/>
      <c r="AB267" s="38"/>
      <c r="AH267" s="37"/>
      <c r="AI267" s="37"/>
    </row>
    <row r="268" spans="27:35" x14ac:dyDescent="0.25">
      <c r="AA268" s="37"/>
      <c r="AB268" s="38"/>
      <c r="AH268" s="37"/>
      <c r="AI268" s="37"/>
    </row>
    <row r="269" spans="27:35" x14ac:dyDescent="0.25">
      <c r="AA269" s="37"/>
      <c r="AB269" s="38"/>
      <c r="AH269" s="37"/>
      <c r="AI269" s="37"/>
    </row>
    <row r="270" spans="27:35" x14ac:dyDescent="0.25">
      <c r="AA270" s="37"/>
      <c r="AB270" s="38"/>
      <c r="AH270" s="37"/>
      <c r="AI270" s="37"/>
    </row>
    <row r="271" spans="27:35" x14ac:dyDescent="0.25">
      <c r="AA271" s="37"/>
      <c r="AB271" s="38"/>
      <c r="AH271" s="37"/>
      <c r="AI271" s="37"/>
    </row>
    <row r="272" spans="27:35" x14ac:dyDescent="0.25">
      <c r="AA272" s="37"/>
      <c r="AB272" s="38"/>
      <c r="AH272" s="37"/>
      <c r="AI272" s="37"/>
    </row>
    <row r="273" spans="27:35" x14ac:dyDescent="0.25">
      <c r="AA273" s="37"/>
      <c r="AB273" s="38"/>
      <c r="AH273" s="37"/>
      <c r="AI273" s="37"/>
    </row>
    <row r="274" spans="27:35" x14ac:dyDescent="0.25">
      <c r="AA274" s="37"/>
      <c r="AB274" s="38"/>
      <c r="AH274" s="37"/>
      <c r="AI274" s="37"/>
    </row>
    <row r="275" spans="27:35" x14ac:dyDescent="0.25">
      <c r="AA275" s="37"/>
      <c r="AB275" s="38"/>
      <c r="AH275" s="37"/>
      <c r="AI275" s="37"/>
    </row>
    <row r="276" spans="27:35" x14ac:dyDescent="0.25">
      <c r="AA276" s="37"/>
      <c r="AB276" s="38"/>
      <c r="AH276" s="37"/>
      <c r="AI276" s="37"/>
    </row>
    <row r="277" spans="27:35" x14ac:dyDescent="0.25">
      <c r="AA277" s="37"/>
      <c r="AB277" s="38"/>
      <c r="AH277" s="37"/>
      <c r="AI277" s="37"/>
    </row>
    <row r="278" spans="27:35" x14ac:dyDescent="0.25">
      <c r="AA278" s="37"/>
      <c r="AB278" s="38"/>
      <c r="AH278" s="37"/>
      <c r="AI278" s="37"/>
    </row>
    <row r="279" spans="27:35" x14ac:dyDescent="0.25">
      <c r="AA279" s="37"/>
      <c r="AB279" s="38"/>
      <c r="AH279" s="37"/>
      <c r="AI279" s="37"/>
    </row>
    <row r="280" spans="27:35" x14ac:dyDescent="0.25">
      <c r="AA280" s="37"/>
      <c r="AB280" s="38"/>
      <c r="AH280" s="37"/>
      <c r="AI280" s="37"/>
    </row>
    <row r="281" spans="27:35" x14ac:dyDescent="0.25">
      <c r="AA281" s="37"/>
      <c r="AB281" s="38"/>
      <c r="AH281" s="37"/>
      <c r="AI281" s="37"/>
    </row>
    <row r="282" spans="27:35" x14ac:dyDescent="0.25">
      <c r="AA282" s="37"/>
      <c r="AB282" s="38"/>
      <c r="AH282" s="37"/>
      <c r="AI282" s="37"/>
    </row>
    <row r="283" spans="27:35" x14ac:dyDescent="0.25">
      <c r="AA283" s="37"/>
      <c r="AB283" s="38"/>
      <c r="AH283" s="37"/>
      <c r="AI283" s="37"/>
    </row>
    <row r="284" spans="27:35" x14ac:dyDescent="0.25">
      <c r="AA284" s="37"/>
      <c r="AB284" s="38"/>
      <c r="AH284" s="37"/>
      <c r="AI284" s="37"/>
    </row>
    <row r="285" spans="27:35" x14ac:dyDescent="0.25">
      <c r="AA285" s="37"/>
      <c r="AB285" s="38"/>
      <c r="AH285" s="37"/>
      <c r="AI285" s="37"/>
    </row>
    <row r="286" spans="27:35" x14ac:dyDescent="0.25">
      <c r="AA286" s="37"/>
      <c r="AB286" s="38"/>
      <c r="AH286" s="37"/>
      <c r="AI286" s="37"/>
    </row>
    <row r="287" spans="27:35" x14ac:dyDescent="0.25">
      <c r="AA287" s="37"/>
      <c r="AB287" s="38"/>
      <c r="AH287" s="37"/>
      <c r="AI287" s="37"/>
    </row>
    <row r="288" spans="27:35" x14ac:dyDescent="0.25">
      <c r="AA288" s="37"/>
      <c r="AB288" s="38"/>
      <c r="AH288" s="37"/>
      <c r="AI288" s="37"/>
    </row>
    <row r="289" spans="27:35" x14ac:dyDescent="0.25">
      <c r="AA289" s="37"/>
      <c r="AB289" s="38"/>
      <c r="AH289" s="37"/>
      <c r="AI289" s="37"/>
    </row>
    <row r="290" spans="27:35" x14ac:dyDescent="0.25">
      <c r="AA290" s="37"/>
      <c r="AB290" s="38"/>
      <c r="AH290" s="37"/>
      <c r="AI290" s="37"/>
    </row>
    <row r="291" spans="27:35" x14ac:dyDescent="0.25">
      <c r="AA291" s="37"/>
      <c r="AB291" s="38"/>
      <c r="AH291" s="37"/>
      <c r="AI291" s="37"/>
    </row>
    <row r="292" spans="27:35" x14ac:dyDescent="0.25">
      <c r="AA292" s="37"/>
      <c r="AB292" s="38"/>
      <c r="AH292" s="37"/>
      <c r="AI292" s="37"/>
    </row>
    <row r="293" spans="27:35" x14ac:dyDescent="0.25">
      <c r="AA293" s="37"/>
      <c r="AB293" s="38"/>
      <c r="AH293" s="37"/>
      <c r="AI293" s="37"/>
    </row>
    <row r="294" spans="27:35" x14ac:dyDescent="0.25">
      <c r="AA294" s="37"/>
      <c r="AB294" s="38"/>
      <c r="AH294" s="37"/>
      <c r="AI294" s="37"/>
    </row>
    <row r="295" spans="27:35" x14ac:dyDescent="0.25">
      <c r="AA295" s="37"/>
      <c r="AB295" s="38"/>
      <c r="AH295" s="37"/>
      <c r="AI295" s="37"/>
    </row>
    <row r="296" spans="27:35" x14ac:dyDescent="0.25">
      <c r="AA296" s="37"/>
      <c r="AB296" s="38"/>
      <c r="AH296" s="37"/>
      <c r="AI296" s="37"/>
    </row>
    <row r="297" spans="27:35" x14ac:dyDescent="0.25">
      <c r="AA297" s="37"/>
      <c r="AB297" s="38"/>
      <c r="AH297" s="37"/>
      <c r="AI297" s="37"/>
    </row>
    <row r="298" spans="27:35" x14ac:dyDescent="0.25">
      <c r="AA298" s="37"/>
      <c r="AB298" s="38"/>
      <c r="AH298" s="37"/>
      <c r="AI298" s="37"/>
    </row>
    <row r="299" spans="27:35" x14ac:dyDescent="0.25">
      <c r="AA299" s="37"/>
      <c r="AB299" s="38"/>
      <c r="AH299" s="37"/>
      <c r="AI299" s="37"/>
    </row>
    <row r="300" spans="27:35" x14ac:dyDescent="0.25">
      <c r="AA300" s="37"/>
      <c r="AB300" s="38"/>
      <c r="AH300" s="37"/>
      <c r="AI300" s="37"/>
    </row>
    <row r="301" spans="27:35" x14ac:dyDescent="0.25">
      <c r="AA301" s="37"/>
      <c r="AB301" s="38"/>
      <c r="AH301" s="37"/>
      <c r="AI301" s="37"/>
    </row>
    <row r="302" spans="27:35" x14ac:dyDescent="0.25">
      <c r="AA302" s="37"/>
      <c r="AB302" s="38"/>
      <c r="AH302" s="37"/>
      <c r="AI302" s="37"/>
    </row>
    <row r="303" spans="27:35" x14ac:dyDescent="0.25">
      <c r="AA303" s="37"/>
      <c r="AB303" s="38"/>
      <c r="AH303" s="37"/>
      <c r="AI303" s="37"/>
    </row>
    <row r="304" spans="27:35" x14ac:dyDescent="0.25">
      <c r="AA304" s="37"/>
      <c r="AB304" s="38"/>
      <c r="AH304" s="37"/>
      <c r="AI304" s="37"/>
    </row>
    <row r="305" spans="27:35" x14ac:dyDescent="0.25">
      <c r="AA305" s="37"/>
      <c r="AB305" s="38"/>
      <c r="AH305" s="37"/>
      <c r="AI305" s="37"/>
    </row>
    <row r="306" spans="27:35" x14ac:dyDescent="0.25">
      <c r="AA306" s="37"/>
      <c r="AB306" s="38"/>
      <c r="AH306" s="37"/>
      <c r="AI306" s="37"/>
    </row>
    <row r="307" spans="27:35" x14ac:dyDescent="0.25">
      <c r="AA307" s="37"/>
      <c r="AB307" s="38"/>
      <c r="AH307" s="37"/>
      <c r="AI307" s="37"/>
    </row>
    <row r="308" spans="27:35" x14ac:dyDescent="0.25">
      <c r="AA308" s="37"/>
      <c r="AB308" s="38"/>
      <c r="AH308" s="37"/>
      <c r="AI308" s="37"/>
    </row>
    <row r="309" spans="27:35" x14ac:dyDescent="0.25">
      <c r="AA309" s="37"/>
      <c r="AB309" s="38"/>
      <c r="AH309" s="37"/>
      <c r="AI309" s="37"/>
    </row>
    <row r="310" spans="27:35" x14ac:dyDescent="0.25">
      <c r="AA310" s="37"/>
      <c r="AB310" s="38"/>
      <c r="AH310" s="37"/>
      <c r="AI310" s="37"/>
    </row>
    <row r="311" spans="27:35" x14ac:dyDescent="0.25">
      <c r="AA311" s="37"/>
      <c r="AB311" s="38"/>
      <c r="AH311" s="37"/>
      <c r="AI311" s="37"/>
    </row>
    <row r="312" spans="27:35" x14ac:dyDescent="0.25">
      <c r="AA312" s="37"/>
      <c r="AB312" s="38"/>
      <c r="AH312" s="37"/>
      <c r="AI312" s="37"/>
    </row>
    <row r="313" spans="27:35" x14ac:dyDescent="0.25">
      <c r="AA313" s="37"/>
      <c r="AB313" s="38"/>
      <c r="AH313" s="37"/>
      <c r="AI313" s="37"/>
    </row>
    <row r="314" spans="27:35" x14ac:dyDescent="0.25">
      <c r="AA314" s="37"/>
      <c r="AB314" s="38"/>
      <c r="AH314" s="37"/>
      <c r="AI314" s="37"/>
    </row>
    <row r="315" spans="27:35" x14ac:dyDescent="0.25">
      <c r="AA315" s="37"/>
      <c r="AB315" s="38"/>
      <c r="AH315" s="37"/>
      <c r="AI315" s="37"/>
    </row>
    <row r="316" spans="27:35" x14ac:dyDescent="0.25">
      <c r="AA316" s="37"/>
      <c r="AB316" s="38"/>
      <c r="AH316" s="37"/>
      <c r="AI316" s="37"/>
    </row>
    <row r="317" spans="27:35" x14ac:dyDescent="0.25">
      <c r="AA317" s="37"/>
      <c r="AB317" s="38"/>
      <c r="AH317" s="37"/>
      <c r="AI317" s="37"/>
    </row>
  </sheetData>
  <mergeCells count="376">
    <mergeCell ref="B154:N154"/>
    <mergeCell ref="B155:N155"/>
    <mergeCell ref="A115:F115"/>
    <mergeCell ref="N115:X116"/>
    <mergeCell ref="Y115:AF115"/>
    <mergeCell ref="A116:L116"/>
    <mergeCell ref="V120:AH120"/>
    <mergeCell ref="B129:I129"/>
    <mergeCell ref="A112:F112"/>
    <mergeCell ref="N112:X113"/>
    <mergeCell ref="Y112:AF112"/>
    <mergeCell ref="A113:L113"/>
    <mergeCell ref="A118:AI118"/>
    <mergeCell ref="A120:F120"/>
    <mergeCell ref="G120:H120"/>
    <mergeCell ref="K120:L120"/>
    <mergeCell ref="O120:P120"/>
    <mergeCell ref="S120:T120"/>
    <mergeCell ref="A114:L114"/>
    <mergeCell ref="N114:X114"/>
    <mergeCell ref="Y114:AF114"/>
    <mergeCell ref="X108:AE108"/>
    <mergeCell ref="AF108:AI108"/>
    <mergeCell ref="X109:AE109"/>
    <mergeCell ref="AF109:AI109"/>
    <mergeCell ref="A110:AI110"/>
    <mergeCell ref="N111:X111"/>
    <mergeCell ref="Y111:AF111"/>
    <mergeCell ref="X106:AE106"/>
    <mergeCell ref="AF106:AI106"/>
    <mergeCell ref="A105:E109"/>
    <mergeCell ref="F105:I109"/>
    <mergeCell ref="J105:M109"/>
    <mergeCell ref="N105:W109"/>
    <mergeCell ref="A104:E104"/>
    <mergeCell ref="F104:I104"/>
    <mergeCell ref="J104:M104"/>
    <mergeCell ref="N104:W104"/>
    <mergeCell ref="X107:AE107"/>
    <mergeCell ref="AF107:AI107"/>
    <mergeCell ref="X104:AE104"/>
    <mergeCell ref="AF104:AI104"/>
    <mergeCell ref="X105:AE105"/>
    <mergeCell ref="AF105:AI105"/>
    <mergeCell ref="A98:E98"/>
    <mergeCell ref="F98:I98"/>
    <mergeCell ref="J98:M98"/>
    <mergeCell ref="N98:W98"/>
    <mergeCell ref="X101:AE101"/>
    <mergeCell ref="AF101:AI101"/>
    <mergeCell ref="X98:AE98"/>
    <mergeCell ref="AF98:AI98"/>
    <mergeCell ref="X99:AE99"/>
    <mergeCell ref="AF99:AI99"/>
    <mergeCell ref="X100:AE100"/>
    <mergeCell ref="AF100:AI100"/>
    <mergeCell ref="A99:E103"/>
    <mergeCell ref="F99:I103"/>
    <mergeCell ref="J99:M103"/>
    <mergeCell ref="N99:W103"/>
    <mergeCell ref="X102:AE102"/>
    <mergeCell ref="AF102:AI102"/>
    <mergeCell ref="X103:AE103"/>
    <mergeCell ref="AF103:AI103"/>
    <mergeCell ref="A92:E92"/>
    <mergeCell ref="F92:I92"/>
    <mergeCell ref="J92:M92"/>
    <mergeCell ref="N92:W92"/>
    <mergeCell ref="X95:AE95"/>
    <mergeCell ref="AF95:AI95"/>
    <mergeCell ref="X92:AE92"/>
    <mergeCell ref="AF92:AI92"/>
    <mergeCell ref="X93:AE93"/>
    <mergeCell ref="AF93:AI93"/>
    <mergeCell ref="X94:AE94"/>
    <mergeCell ref="AF94:AI94"/>
    <mergeCell ref="A93:E97"/>
    <mergeCell ref="F93:I97"/>
    <mergeCell ref="J93:M97"/>
    <mergeCell ref="N93:W97"/>
    <mergeCell ref="X96:AE96"/>
    <mergeCell ref="AF96:AI96"/>
    <mergeCell ref="X97:AE97"/>
    <mergeCell ref="AF97:AI97"/>
    <mergeCell ref="A86:E86"/>
    <mergeCell ref="F86:I86"/>
    <mergeCell ref="J86:M86"/>
    <mergeCell ref="N86:W86"/>
    <mergeCell ref="X89:AE89"/>
    <mergeCell ref="AF89:AI89"/>
    <mergeCell ref="X86:AE86"/>
    <mergeCell ref="AF86:AI86"/>
    <mergeCell ref="X87:AE87"/>
    <mergeCell ref="AF87:AI87"/>
    <mergeCell ref="X88:AE88"/>
    <mergeCell ref="AF88:AI88"/>
    <mergeCell ref="A87:E91"/>
    <mergeCell ref="F87:I91"/>
    <mergeCell ref="J87:M91"/>
    <mergeCell ref="N87:W91"/>
    <mergeCell ref="X90:AE90"/>
    <mergeCell ref="AF90:AI90"/>
    <mergeCell ref="X91:AE91"/>
    <mergeCell ref="AF91:AI91"/>
    <mergeCell ref="A80:E80"/>
    <mergeCell ref="F80:I80"/>
    <mergeCell ref="J80:M80"/>
    <mergeCell ref="N80:W80"/>
    <mergeCell ref="X83:AE83"/>
    <mergeCell ref="AF83:AI83"/>
    <mergeCell ref="X80:AE80"/>
    <mergeCell ref="AF80:AI80"/>
    <mergeCell ref="X81:AE81"/>
    <mergeCell ref="AF81:AI81"/>
    <mergeCell ref="X82:AE82"/>
    <mergeCell ref="AF82:AI82"/>
    <mergeCell ref="A81:E85"/>
    <mergeCell ref="F81:I85"/>
    <mergeCell ref="J81:M85"/>
    <mergeCell ref="N81:W85"/>
    <mergeCell ref="X84:AE84"/>
    <mergeCell ref="AF84:AI84"/>
    <mergeCell ref="X85:AE85"/>
    <mergeCell ref="AF85:AI85"/>
    <mergeCell ref="A74:E74"/>
    <mergeCell ref="F74:I74"/>
    <mergeCell ref="J74:M74"/>
    <mergeCell ref="N74:W74"/>
    <mergeCell ref="X77:AE77"/>
    <mergeCell ref="AF77:AI77"/>
    <mergeCell ref="X74:AE74"/>
    <mergeCell ref="AF74:AI74"/>
    <mergeCell ref="X75:AE75"/>
    <mergeCell ref="AF75:AI75"/>
    <mergeCell ref="X76:AE76"/>
    <mergeCell ref="AF76:AI76"/>
    <mergeCell ref="A75:E79"/>
    <mergeCell ref="F75:I79"/>
    <mergeCell ref="J75:M79"/>
    <mergeCell ref="N75:W79"/>
    <mergeCell ref="X78:AE78"/>
    <mergeCell ref="AF78:AI78"/>
    <mergeCell ref="X79:AE79"/>
    <mergeCell ref="AF79:AI79"/>
    <mergeCell ref="A68:E68"/>
    <mergeCell ref="F68:I68"/>
    <mergeCell ref="J68:M68"/>
    <mergeCell ref="N68:W68"/>
    <mergeCell ref="X71:AE71"/>
    <mergeCell ref="AF71:AI71"/>
    <mergeCell ref="X68:AE68"/>
    <mergeCell ref="AF68:AI68"/>
    <mergeCell ref="X69:AE69"/>
    <mergeCell ref="AF69:AI69"/>
    <mergeCell ref="X70:AE70"/>
    <mergeCell ref="AF70:AI70"/>
    <mergeCell ref="A69:E73"/>
    <mergeCell ref="F69:I73"/>
    <mergeCell ref="J69:M73"/>
    <mergeCell ref="N69:W73"/>
    <mergeCell ref="X72:AE72"/>
    <mergeCell ref="AF72:AI72"/>
    <mergeCell ref="X73:AE73"/>
    <mergeCell ref="AF73:AI73"/>
    <mergeCell ref="A62:E62"/>
    <mergeCell ref="F62:I62"/>
    <mergeCell ref="J62:M62"/>
    <mergeCell ref="N62:W62"/>
    <mergeCell ref="X65:AE65"/>
    <mergeCell ref="AF65:AI65"/>
    <mergeCell ref="X62:AE62"/>
    <mergeCell ref="AF62:AI62"/>
    <mergeCell ref="X63:AE63"/>
    <mergeCell ref="AF63:AI63"/>
    <mergeCell ref="X64:AE64"/>
    <mergeCell ref="AF64:AI64"/>
    <mergeCell ref="A63:E67"/>
    <mergeCell ref="F63:I67"/>
    <mergeCell ref="J63:M67"/>
    <mergeCell ref="N63:W67"/>
    <mergeCell ref="X66:AE66"/>
    <mergeCell ref="AF66:AI66"/>
    <mergeCell ref="X67:AE67"/>
    <mergeCell ref="AF67:AI67"/>
    <mergeCell ref="A56:E56"/>
    <mergeCell ref="F56:I56"/>
    <mergeCell ref="J56:M56"/>
    <mergeCell ref="N56:W56"/>
    <mergeCell ref="X59:AE59"/>
    <mergeCell ref="AF59:AI59"/>
    <mergeCell ref="X56:AE56"/>
    <mergeCell ref="AF56:AI56"/>
    <mergeCell ref="X57:AE57"/>
    <mergeCell ref="AF57:AI57"/>
    <mergeCell ref="X58:AE58"/>
    <mergeCell ref="AF58:AI58"/>
    <mergeCell ref="A57:E61"/>
    <mergeCell ref="F57:I61"/>
    <mergeCell ref="J57:M61"/>
    <mergeCell ref="N57:W61"/>
    <mergeCell ref="X60:AE60"/>
    <mergeCell ref="AF60:AI60"/>
    <mergeCell ref="X61:AE61"/>
    <mergeCell ref="AF61:AI61"/>
    <mergeCell ref="X52:AE52"/>
    <mergeCell ref="AF52:AI52"/>
    <mergeCell ref="A51:E55"/>
    <mergeCell ref="F51:I55"/>
    <mergeCell ref="J51:M55"/>
    <mergeCell ref="N51:W55"/>
    <mergeCell ref="X54:AE54"/>
    <mergeCell ref="AF54:AI54"/>
    <mergeCell ref="X55:AE55"/>
    <mergeCell ref="AF55:AI55"/>
    <mergeCell ref="X53:AE53"/>
    <mergeCell ref="AF53:AI53"/>
    <mergeCell ref="X51:AE51"/>
    <mergeCell ref="AF51:AI51"/>
    <mergeCell ref="J45:M49"/>
    <mergeCell ref="N45:W49"/>
    <mergeCell ref="A50:E50"/>
    <mergeCell ref="F50:I50"/>
    <mergeCell ref="J50:M50"/>
    <mergeCell ref="N50:W50"/>
    <mergeCell ref="X47:AE47"/>
    <mergeCell ref="AF47:AI47"/>
    <mergeCell ref="X46:AE46"/>
    <mergeCell ref="AF46:AI46"/>
    <mergeCell ref="A45:E49"/>
    <mergeCell ref="F45:I49"/>
    <mergeCell ref="X48:AE48"/>
    <mergeCell ref="AF48:AI48"/>
    <mergeCell ref="X49:AE49"/>
    <mergeCell ref="AF49:AI49"/>
    <mergeCell ref="X41:AE41"/>
    <mergeCell ref="AF41:AI41"/>
    <mergeCell ref="X43:AE43"/>
    <mergeCell ref="AF43:AI43"/>
    <mergeCell ref="X50:AE50"/>
    <mergeCell ref="AF50:AI50"/>
    <mergeCell ref="X44:AE44"/>
    <mergeCell ref="AF44:AI44"/>
    <mergeCell ref="X45:AE45"/>
    <mergeCell ref="AF45:AI45"/>
    <mergeCell ref="A44:E44"/>
    <mergeCell ref="F44:I44"/>
    <mergeCell ref="J44:M44"/>
    <mergeCell ref="N44:W44"/>
    <mergeCell ref="A36:AI36"/>
    <mergeCell ref="X37:AE37"/>
    <mergeCell ref="AF37:AI37"/>
    <mergeCell ref="A38:E38"/>
    <mergeCell ref="F38:I38"/>
    <mergeCell ref="J38:M38"/>
    <mergeCell ref="N38:W38"/>
    <mergeCell ref="X38:AE38"/>
    <mergeCell ref="AF38:AI38"/>
    <mergeCell ref="A37:W37"/>
    <mergeCell ref="X39:AE39"/>
    <mergeCell ref="AF39:AI39"/>
    <mergeCell ref="X40:AE40"/>
    <mergeCell ref="AF40:AI40"/>
    <mergeCell ref="A39:E43"/>
    <mergeCell ref="F39:I43"/>
    <mergeCell ref="J39:M43"/>
    <mergeCell ref="N39:W43"/>
    <mergeCell ref="X42:AE42"/>
    <mergeCell ref="AF42:AI42"/>
    <mergeCell ref="A35:D35"/>
    <mergeCell ref="E35:M35"/>
    <mergeCell ref="N35:R35"/>
    <mergeCell ref="S35:W35"/>
    <mergeCell ref="X35:AE35"/>
    <mergeCell ref="AF35:AI35"/>
    <mergeCell ref="E34:H34"/>
    <mergeCell ref="I34:M34"/>
    <mergeCell ref="N34:R34"/>
    <mergeCell ref="S34:W34"/>
    <mergeCell ref="A29:D34"/>
    <mergeCell ref="E33:H33"/>
    <mergeCell ref="I33:M33"/>
    <mergeCell ref="N33:R33"/>
    <mergeCell ref="S33:W33"/>
    <mergeCell ref="AH28:AI28"/>
    <mergeCell ref="N31:R31"/>
    <mergeCell ref="S31:W31"/>
    <mergeCell ref="E32:H32"/>
    <mergeCell ref="I32:M32"/>
    <mergeCell ref="N32:R32"/>
    <mergeCell ref="S32:W32"/>
    <mergeCell ref="E29:H30"/>
    <mergeCell ref="I29:W29"/>
    <mergeCell ref="X29:AI29"/>
    <mergeCell ref="I30:M30"/>
    <mergeCell ref="N30:R30"/>
    <mergeCell ref="S30:W30"/>
    <mergeCell ref="X30:AI34"/>
    <mergeCell ref="E31:H31"/>
    <mergeCell ref="I31:M31"/>
    <mergeCell ref="AC28:AE28"/>
    <mergeCell ref="AF28:AG28"/>
    <mergeCell ref="A14:D28"/>
    <mergeCell ref="E28:L28"/>
    <mergeCell ref="M28:T28"/>
    <mergeCell ref="U28:AB28"/>
    <mergeCell ref="M21:T21"/>
    <mergeCell ref="U21:AB21"/>
    <mergeCell ref="E19:L19"/>
    <mergeCell ref="M19:T19"/>
    <mergeCell ref="U19:AB19"/>
    <mergeCell ref="AH19:AI19"/>
    <mergeCell ref="E18:L18"/>
    <mergeCell ref="M18:T18"/>
    <mergeCell ref="U18:AB18"/>
    <mergeCell ref="AC18:AE18"/>
    <mergeCell ref="AF18:AG18"/>
    <mergeCell ref="AH18:AI18"/>
    <mergeCell ref="E21:L21"/>
    <mergeCell ref="AC21:AE21"/>
    <mergeCell ref="AF21:AG21"/>
    <mergeCell ref="AH21:AI21"/>
    <mergeCell ref="E20:L20"/>
    <mergeCell ref="M20:T20"/>
    <mergeCell ref="U20:AB20"/>
    <mergeCell ref="AC20:AE20"/>
    <mergeCell ref="AF20:AG20"/>
    <mergeCell ref="AH20:AI20"/>
    <mergeCell ref="AC19:AE19"/>
    <mergeCell ref="AF19:AG19"/>
    <mergeCell ref="AH16:AI16"/>
    <mergeCell ref="E17:L17"/>
    <mergeCell ref="M17:T17"/>
    <mergeCell ref="U17:AB17"/>
    <mergeCell ref="AC17:AE17"/>
    <mergeCell ref="AF17:AG17"/>
    <mergeCell ref="AH17:AI17"/>
    <mergeCell ref="AH14:AI14"/>
    <mergeCell ref="E15:L15"/>
    <mergeCell ref="M15:T15"/>
    <mergeCell ref="U15:AB15"/>
    <mergeCell ref="AC15:AE15"/>
    <mergeCell ref="AF15:AG15"/>
    <mergeCell ref="AH15:AI15"/>
    <mergeCell ref="E14:L14"/>
    <mergeCell ref="M14:T14"/>
    <mergeCell ref="U14:AB14"/>
    <mergeCell ref="AC14:AE14"/>
    <mergeCell ref="AF14:AG14"/>
    <mergeCell ref="E16:L16"/>
    <mergeCell ref="M16:T16"/>
    <mergeCell ref="U16:AB16"/>
    <mergeCell ref="AC16:AE16"/>
    <mergeCell ref="AF16:AG16"/>
    <mergeCell ref="A1:AG1"/>
    <mergeCell ref="A2:AI2"/>
    <mergeCell ref="A3:AG3"/>
    <mergeCell ref="A4:R4"/>
    <mergeCell ref="S4:AI4"/>
    <mergeCell ref="BA5:BH5"/>
    <mergeCell ref="A12:AI12"/>
    <mergeCell ref="A13:D13"/>
    <mergeCell ref="E13:AI13"/>
    <mergeCell ref="AC5:AI5"/>
    <mergeCell ref="A8:D8"/>
    <mergeCell ref="E8:AI8"/>
    <mergeCell ref="A9:AI10"/>
    <mergeCell ref="A11:AI11"/>
    <mergeCell ref="A6:D6"/>
    <mergeCell ref="E6:AI6"/>
    <mergeCell ref="A7:D7"/>
    <mergeCell ref="E7:AI7"/>
    <mergeCell ref="A5:D5"/>
    <mergeCell ref="E5:J5"/>
    <mergeCell ref="K5:O5"/>
    <mergeCell ref="P5:W5"/>
    <mergeCell ref="X5:AB5"/>
  </mergeCells>
  <phoneticPr fontId="0" type="noConversion"/>
  <dataValidations count="3">
    <dataValidation type="list" allowBlank="1" showInputMessage="1" showErrorMessage="1" sqref="E7" xr:uid="{00000000-0002-0000-0200-000000000000}">
      <formula1>$B$131:$B$153</formula1>
    </dataValidation>
    <dataValidation type="list" allowBlank="1" showInputMessage="1" showErrorMessage="1" sqref="E8" xr:uid="{00000000-0002-0000-0200-000001000000}">
      <formula1>$B$156:$B$218</formula1>
    </dataValidation>
    <dataValidation type="list" allowBlank="1" showInputMessage="1" showErrorMessage="1" sqref="A3" xr:uid="{00000000-0002-0000-0200-000002000000}">
      <formula1>$A$126:$A$127</formula1>
    </dataValidation>
  </dataValidations>
  <hyperlinks>
    <hyperlink ref="S147" location="'Z1'!A1" display="D1" xr:uid="{00000000-0004-0000-0200-000000000000}"/>
    <hyperlink ref="S148" location="'Z2'!A1" display="D2" xr:uid="{00000000-0004-0000-0200-000001000000}"/>
    <hyperlink ref="S238" location="'Z3'!A1" display="O2" xr:uid="{00000000-0004-0000-0200-000002000000}"/>
    <hyperlink ref="S239" location="'Z4'!A1" display="O3" xr:uid="{00000000-0004-0000-0200-000003000000}"/>
    <hyperlink ref="S240" location="'Z5'!A1" display="O4" xr:uid="{00000000-0004-0000-0200-000004000000}"/>
    <hyperlink ref="S242" location="'Z6'!A1" display="P1" xr:uid="{00000000-0004-0000-0200-000005000000}"/>
    <hyperlink ref="S243" location="'Z7'!A1" display="P2" xr:uid="{00000000-0004-0000-0200-000006000000}"/>
    <hyperlink ref="S244" location="'AP1'!A1" display="P3" xr:uid="{00000000-0004-0000-0200-000007000000}"/>
    <hyperlink ref="S245" location="'AP2'!A1" display="P4" xr:uid="{00000000-0004-0000-0200-000008000000}"/>
    <hyperlink ref="S246" location="'AP3'!A1" display="P5" xr:uid="{00000000-0004-0000-0200-000009000000}"/>
    <hyperlink ref="S248" location="'AQ1'!A1" display="Q1" xr:uid="{00000000-0004-0000-0200-00000A000000}"/>
    <hyperlink ref="S249" location="'AQ2'!A1" display="Q2" xr:uid="{00000000-0004-0000-0200-00000B000000}"/>
    <hyperlink ref="S250" location="'AQ3'!A1" display="Q3" xr:uid="{00000000-0004-0000-0200-00000C000000}"/>
    <hyperlink ref="S251" location="'AQ4'!A1" display="Q4" xr:uid="{00000000-0004-0000-0200-00000D000000}"/>
    <hyperlink ref="S252" location="'AR1'!A1" display="Q5" xr:uid="{00000000-0004-0000-0200-00000E000000}"/>
    <hyperlink ref="S253" location="'AR2'!A1" display="Q6" xr:uid="{00000000-0004-0000-0200-00000F000000}"/>
    <hyperlink ref="S255" location="'AR3'!A1" display="R1" xr:uid="{00000000-0004-0000-0200-000010000000}"/>
    <hyperlink ref="S256" location="'AS1'!A1" display="R2" xr:uid="{00000000-0004-0000-0200-000011000000}"/>
    <hyperlink ref="S257" location="'AS2'!A1" display="R3" xr:uid="{00000000-0004-0000-0200-000012000000}"/>
    <hyperlink ref="S258" location="'AS3'!A1" display="R4" xr:uid="{00000000-0004-0000-0200-000013000000}"/>
    <hyperlink ref="S259" location="'AN2'!A1" display="R5" xr:uid="{00000000-0004-0000-0200-000014000000}"/>
    <hyperlink ref="S260" location="'AN1'!A1" display="R6" xr:uid="{00000000-0004-0000-0200-000015000000}"/>
    <hyperlink ref="S265" location="AM.5!A1" display="S1" xr:uid="{00000000-0004-0000-0200-000016000000}"/>
    <hyperlink ref="S266" location="AM.4!A1" display="S2" xr:uid="{00000000-0004-0000-0200-000017000000}"/>
    <hyperlink ref="S267" location="AM.3!A1" display="S3" xr:uid="{00000000-0004-0000-0200-000018000000}"/>
    <hyperlink ref="S268" location="AM.2!A1" display="S4" xr:uid="{00000000-0004-0000-0200-000019000000}"/>
    <hyperlink ref="S269" location="'AM1'!A1" display="S5" xr:uid="{00000000-0004-0000-0200-00001A000000}"/>
    <hyperlink ref="S270" location="'AL5'!A1" display="S6" xr:uid="{00000000-0004-0000-0200-00001B000000}"/>
    <hyperlink ref="S272" location="'AL4'!A1" display="T1" xr:uid="{00000000-0004-0000-0200-00001C000000}"/>
    <hyperlink ref="S273" location="'AL3'!A1" display="T2" xr:uid="{00000000-0004-0000-0200-00001D000000}"/>
    <hyperlink ref="S274" location="'AL2'!A1" display="T3" xr:uid="{00000000-0004-0000-0200-00001E000000}"/>
    <hyperlink ref="S275" location="'AL1'!A1" display="T4" xr:uid="{00000000-0004-0000-0200-00001F000000}"/>
    <hyperlink ref="S277" location="'AH6'!A1" display="U1" xr:uid="{00000000-0004-0000-0200-000020000000}"/>
    <hyperlink ref="S278" location="'AH5'!A1" display="U2" xr:uid="{00000000-0004-0000-0200-000021000000}"/>
    <hyperlink ref="S279" location="'AH4'!A1" display="U3" xr:uid="{00000000-0004-0000-0200-000022000000}"/>
    <hyperlink ref="S280" location="'AH3'!A1" display="U4" xr:uid="{00000000-0004-0000-0200-000023000000}"/>
    <hyperlink ref="S281" location="'AH2'!A1" display="U5" xr:uid="{00000000-0004-0000-0200-000024000000}"/>
    <hyperlink ref="S282" location="'AH1'!A1" display="U6" xr:uid="{00000000-0004-0000-0200-000025000000}"/>
    <hyperlink ref="S283" location="'AG8'!A1" display="U7" xr:uid="{00000000-0004-0000-0200-000026000000}"/>
    <hyperlink ref="S284" location="'AG7'!A1" display="U8" xr:uid="{00000000-0004-0000-0200-000027000000}"/>
    <hyperlink ref="S286" location="'AG6'!A1" display="V1" xr:uid="{00000000-0004-0000-0200-000028000000}"/>
    <hyperlink ref="S287" location="'AG5'!A1" display="V2" xr:uid="{00000000-0004-0000-0200-000029000000}"/>
    <hyperlink ref="S288" location="'AG4'!A1" display="V3" xr:uid="{00000000-0004-0000-0200-00002A000000}"/>
    <hyperlink ref="S289" location="'AG3'!A1" display="V4" xr:uid="{00000000-0004-0000-0200-00002B000000}"/>
    <hyperlink ref="S290" location="'AG2'!A1" display="V5" xr:uid="{00000000-0004-0000-0200-00002C000000}"/>
    <hyperlink ref="S291" location="'AG1'!A1" display="V6" xr:uid="{00000000-0004-0000-0200-00002D000000}"/>
    <hyperlink ref="S292" location="'AF6'!A1" display="V7" xr:uid="{00000000-0004-0000-0200-00002E000000}"/>
    <hyperlink ref="S293" location="'AF5'!A1" display="V8" xr:uid="{00000000-0004-0000-0200-00002F000000}"/>
    <hyperlink ref="S295" location="'AF4'!A1" display="W1" xr:uid="{00000000-0004-0000-0200-000030000000}"/>
    <hyperlink ref="S296" location="'AF3'!A1" display="W2" xr:uid="{00000000-0004-0000-0200-000031000000}"/>
    <hyperlink ref="S297" location="'AF2'!A1" display="W3" xr:uid="{00000000-0004-0000-0200-000032000000}"/>
    <hyperlink ref="S298" location="'AF1'!A1" display="W4" xr:uid="{00000000-0004-0000-0200-000033000000}"/>
    <hyperlink ref="S299" location="'AE5'!A1" display="W5" xr:uid="{00000000-0004-0000-0200-000034000000}"/>
    <hyperlink ref="S300" location="'AE4'!A1" display="W6" xr:uid="{00000000-0004-0000-0200-000035000000}"/>
    <hyperlink ref="S301" location="'AE3'!A1" display="W7" xr:uid="{00000000-0004-0000-0200-000036000000}"/>
    <hyperlink ref="S303" location="'AE2'!A1" display="X1" xr:uid="{00000000-0004-0000-0200-000037000000}"/>
    <hyperlink ref="S304" location="'AE1'!A1" display="X2" xr:uid="{00000000-0004-0000-0200-000038000000}"/>
    <hyperlink ref="S305" location="'AD5'!A1" display="X3" xr:uid="{00000000-0004-0000-0200-000039000000}"/>
    <hyperlink ref="S306" location="'AD4'!A1" display="X4" xr:uid="{00000000-0004-0000-0200-00003A000000}"/>
    <hyperlink ref="S307" location="'AD3'!A1" display="X5" xr:uid="{00000000-0004-0000-0200-00003B000000}"/>
    <hyperlink ref="S308" location="'AD2'!A1" display="X6" xr:uid="{00000000-0004-0000-0200-00003C000000}"/>
    <hyperlink ref="S310" location="'AD1'!A1" display="'Y1'!A1" xr:uid="{00000000-0004-0000-0200-00003D000000}"/>
    <hyperlink ref="S311" location="'AC4'!A1" display="Y2" xr:uid="{00000000-0004-0000-0200-00003E000000}"/>
    <hyperlink ref="S312" location="'AC3'!A1" display="Y3" xr:uid="{00000000-0004-0000-0200-00003F000000}"/>
    <hyperlink ref="S313" location="'AC2'!A1" display="Y4" xr:uid="{00000000-0004-0000-0200-000040000000}"/>
    <hyperlink ref="S314" location="'AC1'!A1" display="Y5" xr:uid="{00000000-0004-0000-0200-000041000000}"/>
    <hyperlink ref="S315" location="'AB5'!A1" display="Y6" xr:uid="{00000000-0004-0000-0200-000042000000}"/>
    <hyperlink ref="S316" location="'AB4'!A1" display="Y7" xr:uid="{00000000-0004-0000-0200-000043000000}"/>
    <hyperlink ref="S261" location="'AB3'!A1" display="R7" xr:uid="{00000000-0004-0000-0200-000044000000}"/>
    <hyperlink ref="S262" location="'AB2'!A1" display="R8" xr:uid="{00000000-0004-0000-0200-000045000000}"/>
    <hyperlink ref="S263" location="'AB1'!A1" display="R9" xr:uid="{00000000-0004-0000-0200-000046000000}"/>
    <hyperlink ref="S241" location="'AA8'!A1" display="'Elenco obiettivi '!A207" xr:uid="{00000000-0004-0000-0200-000047000000}"/>
    <hyperlink ref="S247" location="'AA7'!A1" display="informazioni!A218" xr:uid="{00000000-0004-0000-0200-000048000000}"/>
    <hyperlink ref="S254" location="'AA6'!A1" display="informazioni!A229" xr:uid="{00000000-0004-0000-0200-000049000000}"/>
    <hyperlink ref="S264" location="'AA5'!A1" display="informazioni!A240" xr:uid="{00000000-0004-0000-0200-00004A000000}"/>
    <hyperlink ref="S271" location="'AA4'!A1" display="informazioni!A251" xr:uid="{00000000-0004-0000-0200-00004B000000}"/>
    <hyperlink ref="S276" location="'AA3'!A1" display="informazioni!A262" xr:uid="{00000000-0004-0000-0200-00004C000000}"/>
    <hyperlink ref="S285" location="'AA2'!A1" display="informazioni!A273" xr:uid="{00000000-0004-0000-0200-00004D000000}"/>
    <hyperlink ref="S294" location="'AA1'!A1" display="informazioni!A284" xr:uid="{00000000-0004-0000-0200-00004E000000}"/>
    <hyperlink ref="S302" location="'AO1'!A1" display="informazioni!A295" xr:uid="{00000000-0004-0000-0200-00004F000000}"/>
    <hyperlink ref="S309" location="'AV3'!A1" display="0.1" xr:uid="{00000000-0004-0000-0200-000050000000}"/>
    <hyperlink ref="S317" location="'AV2'!A1" display="informazioni!A317" xr:uid="{00000000-0004-0000-0200-000051000000}"/>
    <hyperlink ref="S123" location="'AV1'!A1" display="B14" xr:uid="{00000000-0004-0000-0200-000052000000}"/>
    <hyperlink ref="S122" location="'AU3'!A1" display="B13" xr:uid="{00000000-0004-0000-0200-000053000000}"/>
    <hyperlink ref="S117" location="'AU2'!A1" display="B21" xr:uid="{00000000-0004-0000-0200-000054000000}"/>
    <hyperlink ref="S119" location="'AU1'!A1" display="B23" xr:uid="{00000000-0004-0000-0200-000055000000}"/>
    <hyperlink ref="S121" location="'AT3'!A1" display="B25" xr:uid="{00000000-0004-0000-0200-000056000000}"/>
  </hyperlinks>
  <pageMargins left="0.31496062992125984" right="0.11811023622047245" top="0.74803149606299213" bottom="0.74803149606299213" header="0.31496062992125984" footer="0.31496062992125984"/>
  <pageSetup paperSize="9" scale="53" orientation="portrait" horizontalDpi="300" verticalDpi="30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BH317"/>
  <sheetViews>
    <sheetView view="pageBreakPreview" topLeftCell="A22" zoomScale="80" zoomScaleNormal="80" zoomScaleSheetLayoutView="80" workbookViewId="0">
      <selection activeCell="A37" sqref="A37:W37"/>
    </sheetView>
  </sheetViews>
  <sheetFormatPr defaultColWidth="5.140625" defaultRowHeight="15" x14ac:dyDescent="0.25"/>
  <cols>
    <col min="1" max="26" width="5.28515625" style="37" customWidth="1"/>
    <col min="27" max="27" width="5.28515625" style="38" customWidth="1"/>
    <col min="28" max="33" width="5.28515625" style="37" customWidth="1"/>
    <col min="34" max="35" width="5.28515625" style="2" customWidth="1"/>
    <col min="36" max="16384" width="5.140625" style="2"/>
  </cols>
  <sheetData>
    <row r="1" spans="1:60" ht="3" customHeight="1" thickBot="1" x14ac:dyDescent="0.35">
      <c r="A1" s="423"/>
      <c r="B1" s="424"/>
      <c r="C1" s="424"/>
      <c r="D1" s="424"/>
      <c r="E1" s="424"/>
      <c r="F1" s="424"/>
      <c r="G1" s="424"/>
      <c r="H1" s="424"/>
      <c r="I1" s="424"/>
      <c r="J1" s="424"/>
      <c r="K1" s="424"/>
      <c r="L1" s="424"/>
      <c r="M1" s="424"/>
      <c r="N1" s="424"/>
      <c r="O1" s="424"/>
      <c r="P1" s="424"/>
      <c r="Q1" s="424"/>
      <c r="R1" s="424"/>
      <c r="S1" s="424"/>
      <c r="T1" s="424"/>
      <c r="U1" s="424"/>
      <c r="V1" s="424"/>
      <c r="W1" s="424"/>
      <c r="X1" s="424"/>
      <c r="Y1" s="424"/>
      <c r="Z1" s="424"/>
      <c r="AA1" s="424"/>
      <c r="AB1" s="424"/>
      <c r="AC1" s="424"/>
      <c r="AD1" s="424"/>
      <c r="AE1" s="424"/>
      <c r="AF1" s="424"/>
      <c r="AG1" s="425"/>
      <c r="AH1" s="1"/>
      <c r="AI1" s="1"/>
      <c r="AJ1" s="1"/>
      <c r="AK1" s="1"/>
    </row>
    <row r="2" spans="1:60" ht="30" customHeight="1" thickTop="1" thickBot="1" x14ac:dyDescent="0.35">
      <c r="A2" s="426" t="s">
        <v>223</v>
      </c>
      <c r="B2" s="426"/>
      <c r="C2" s="426"/>
      <c r="D2" s="426"/>
      <c r="E2" s="426"/>
      <c r="F2" s="426"/>
      <c r="G2" s="426"/>
      <c r="H2" s="426"/>
      <c r="I2" s="426"/>
      <c r="J2" s="426"/>
      <c r="K2" s="426"/>
      <c r="L2" s="426"/>
      <c r="M2" s="426"/>
      <c r="N2" s="426"/>
      <c r="O2" s="426"/>
      <c r="P2" s="426"/>
      <c r="Q2" s="426"/>
      <c r="R2" s="426"/>
      <c r="S2" s="426"/>
      <c r="T2" s="426"/>
      <c r="U2" s="426"/>
      <c r="V2" s="426"/>
      <c r="W2" s="426"/>
      <c r="X2" s="426"/>
      <c r="Y2" s="426"/>
      <c r="Z2" s="426"/>
      <c r="AA2" s="426"/>
      <c r="AB2" s="426"/>
      <c r="AC2" s="426"/>
      <c r="AD2" s="426"/>
      <c r="AE2" s="426"/>
      <c r="AF2" s="426"/>
      <c r="AG2" s="426"/>
      <c r="AH2" s="426"/>
      <c r="AI2" s="426"/>
      <c r="AJ2" s="1"/>
      <c r="AK2" s="1"/>
    </row>
    <row r="3" spans="1:60" s="5" customFormat="1" ht="35.25" customHeight="1" thickTop="1" thickBot="1" x14ac:dyDescent="0.35">
      <c r="A3" s="427" t="s">
        <v>3</v>
      </c>
      <c r="B3" s="428"/>
      <c r="C3" s="428"/>
      <c r="D3" s="428"/>
      <c r="E3" s="428"/>
      <c r="F3" s="428"/>
      <c r="G3" s="428"/>
      <c r="H3" s="428"/>
      <c r="I3" s="428"/>
      <c r="J3" s="428"/>
      <c r="K3" s="428"/>
      <c r="L3" s="428"/>
      <c r="M3" s="428"/>
      <c r="N3" s="428"/>
      <c r="O3" s="428"/>
      <c r="P3" s="428"/>
      <c r="Q3" s="428"/>
      <c r="R3" s="428"/>
      <c r="S3" s="428"/>
      <c r="T3" s="428"/>
      <c r="U3" s="428"/>
      <c r="V3" s="428"/>
      <c r="W3" s="428"/>
      <c r="X3" s="428"/>
      <c r="Y3" s="428"/>
      <c r="Z3" s="428"/>
      <c r="AA3" s="428"/>
      <c r="AB3" s="428"/>
      <c r="AC3" s="428"/>
      <c r="AD3" s="428"/>
      <c r="AE3" s="428"/>
      <c r="AF3" s="428"/>
      <c r="AG3" s="429"/>
      <c r="AH3" s="3" t="s">
        <v>4</v>
      </c>
      <c r="AI3" s="3" t="str">
        <f>'Elenco P.O.'!B11</f>
        <v xml:space="preserve">Prevenzione della Corruzione e della Trasparenza –  Revisione struttura del PTPCT. </v>
      </c>
      <c r="AJ3" s="4"/>
      <c r="AK3" s="4"/>
    </row>
    <row r="4" spans="1:60" s="5" customFormat="1" ht="33" customHeight="1" thickTop="1" thickBot="1" x14ac:dyDescent="0.35">
      <c r="A4" s="430" t="s">
        <v>5</v>
      </c>
      <c r="B4" s="430"/>
      <c r="C4" s="430"/>
      <c r="D4" s="430"/>
      <c r="E4" s="430"/>
      <c r="F4" s="430"/>
      <c r="G4" s="430"/>
      <c r="H4" s="430"/>
      <c r="I4" s="430"/>
      <c r="J4" s="430"/>
      <c r="K4" s="430"/>
      <c r="L4" s="430"/>
      <c r="M4" s="430"/>
      <c r="N4" s="430"/>
      <c r="O4" s="430"/>
      <c r="P4" s="430"/>
      <c r="Q4" s="430"/>
      <c r="R4" s="430"/>
      <c r="S4" s="430">
        <f>'Elenco P.O.'!C1</f>
        <v>0</v>
      </c>
      <c r="T4" s="430"/>
      <c r="U4" s="430"/>
      <c r="V4" s="430"/>
      <c r="W4" s="430"/>
      <c r="X4" s="430"/>
      <c r="Y4" s="430"/>
      <c r="Z4" s="430"/>
      <c r="AA4" s="430"/>
      <c r="AB4" s="430"/>
      <c r="AC4" s="430"/>
      <c r="AD4" s="430"/>
      <c r="AE4" s="430"/>
      <c r="AF4" s="430"/>
      <c r="AG4" s="430"/>
      <c r="AH4" s="430"/>
      <c r="AI4" s="430"/>
      <c r="AJ4" s="4"/>
      <c r="AK4" s="4"/>
    </row>
    <row r="5" spans="1:60" s="7" customFormat="1" ht="35.25" customHeight="1" thickTop="1" thickBot="1" x14ac:dyDescent="0.35">
      <c r="A5" s="426" t="s">
        <v>6</v>
      </c>
      <c r="B5" s="426"/>
      <c r="C5" s="426"/>
      <c r="D5" s="426"/>
      <c r="E5" s="435" t="s">
        <v>7</v>
      </c>
      <c r="F5" s="435"/>
      <c r="G5" s="435"/>
      <c r="H5" s="435"/>
      <c r="I5" s="435"/>
      <c r="J5" s="435"/>
      <c r="K5" s="426" t="s">
        <v>8</v>
      </c>
      <c r="L5" s="426"/>
      <c r="M5" s="426"/>
      <c r="N5" s="426"/>
      <c r="O5" s="426"/>
      <c r="P5" s="435"/>
      <c r="Q5" s="435"/>
      <c r="R5" s="435"/>
      <c r="S5" s="435"/>
      <c r="T5" s="435"/>
      <c r="U5" s="435"/>
      <c r="V5" s="435"/>
      <c r="W5" s="435"/>
      <c r="X5" s="426" t="s">
        <v>9</v>
      </c>
      <c r="Y5" s="426"/>
      <c r="Z5" s="426"/>
      <c r="AA5" s="426"/>
      <c r="AB5" s="426"/>
      <c r="AC5" s="435" t="s">
        <v>10</v>
      </c>
      <c r="AD5" s="435"/>
      <c r="AE5" s="435"/>
      <c r="AF5" s="435"/>
      <c r="AG5" s="435"/>
      <c r="AH5" s="435"/>
      <c r="AI5" s="435"/>
      <c r="AJ5" s="6"/>
      <c r="AK5" s="6"/>
      <c r="BA5" s="431" t="s">
        <v>11</v>
      </c>
      <c r="BB5" s="431"/>
      <c r="BC5" s="431"/>
      <c r="BD5" s="431"/>
      <c r="BE5" s="431"/>
      <c r="BF5" s="431"/>
      <c r="BG5" s="431"/>
      <c r="BH5" s="431"/>
    </row>
    <row r="6" spans="1:60" s="5" customFormat="1" ht="33" customHeight="1" thickTop="1" thickBot="1" x14ac:dyDescent="0.35">
      <c r="A6" s="426" t="s">
        <v>12</v>
      </c>
      <c r="B6" s="426"/>
      <c r="C6" s="426"/>
      <c r="D6" s="426"/>
      <c r="E6" s="443"/>
      <c r="F6" s="443"/>
      <c r="G6" s="443"/>
      <c r="H6" s="443"/>
      <c r="I6" s="443"/>
      <c r="J6" s="443"/>
      <c r="K6" s="443"/>
      <c r="L6" s="443"/>
      <c r="M6" s="443"/>
      <c r="N6" s="443"/>
      <c r="O6" s="443"/>
      <c r="P6" s="443"/>
      <c r="Q6" s="443"/>
      <c r="R6" s="443"/>
      <c r="S6" s="443"/>
      <c r="T6" s="443"/>
      <c r="U6" s="443"/>
      <c r="V6" s="443"/>
      <c r="W6" s="443"/>
      <c r="X6" s="443"/>
      <c r="Y6" s="443"/>
      <c r="Z6" s="443"/>
      <c r="AA6" s="443"/>
      <c r="AB6" s="443"/>
      <c r="AC6" s="443"/>
      <c r="AD6" s="443"/>
      <c r="AE6" s="443"/>
      <c r="AF6" s="443"/>
      <c r="AG6" s="443"/>
      <c r="AH6" s="443"/>
      <c r="AI6" s="443"/>
      <c r="AJ6" s="4"/>
      <c r="AK6" s="4"/>
    </row>
    <row r="7" spans="1:60" s="5" customFormat="1" ht="33.75" customHeight="1" thickTop="1" thickBot="1" x14ac:dyDescent="0.35">
      <c r="A7" s="426" t="s">
        <v>13</v>
      </c>
      <c r="B7" s="426"/>
      <c r="C7" s="426"/>
      <c r="D7" s="426"/>
      <c r="E7" s="436"/>
      <c r="F7" s="436"/>
      <c r="G7" s="436"/>
      <c r="H7" s="436"/>
      <c r="I7" s="436"/>
      <c r="J7" s="436"/>
      <c r="K7" s="436"/>
      <c r="L7" s="436"/>
      <c r="M7" s="436"/>
      <c r="N7" s="436"/>
      <c r="O7" s="436"/>
      <c r="P7" s="436"/>
      <c r="Q7" s="436"/>
      <c r="R7" s="436"/>
      <c r="S7" s="436"/>
      <c r="T7" s="436"/>
      <c r="U7" s="436"/>
      <c r="V7" s="436"/>
      <c r="W7" s="436"/>
      <c r="X7" s="436"/>
      <c r="Y7" s="436"/>
      <c r="Z7" s="436"/>
      <c r="AA7" s="436"/>
      <c r="AB7" s="436"/>
      <c r="AC7" s="436"/>
      <c r="AD7" s="436"/>
      <c r="AE7" s="436"/>
      <c r="AF7" s="436"/>
      <c r="AG7" s="436"/>
      <c r="AH7" s="436"/>
      <c r="AI7" s="436"/>
      <c r="AJ7" s="4"/>
      <c r="AK7" s="4"/>
    </row>
    <row r="8" spans="1:60" s="5" customFormat="1" ht="33.75" customHeight="1" thickTop="1" thickBot="1" x14ac:dyDescent="0.35">
      <c r="A8" s="426" t="s">
        <v>14</v>
      </c>
      <c r="B8" s="426"/>
      <c r="C8" s="426"/>
      <c r="D8" s="426"/>
      <c r="E8" s="436"/>
      <c r="F8" s="436"/>
      <c r="G8" s="436"/>
      <c r="H8" s="436"/>
      <c r="I8" s="436"/>
      <c r="J8" s="436"/>
      <c r="K8" s="436"/>
      <c r="L8" s="436"/>
      <c r="M8" s="436"/>
      <c r="N8" s="436"/>
      <c r="O8" s="436"/>
      <c r="P8" s="436"/>
      <c r="Q8" s="436"/>
      <c r="R8" s="436"/>
      <c r="S8" s="436"/>
      <c r="T8" s="436"/>
      <c r="U8" s="436"/>
      <c r="V8" s="436"/>
      <c r="W8" s="436"/>
      <c r="X8" s="436"/>
      <c r="Y8" s="436"/>
      <c r="Z8" s="436"/>
      <c r="AA8" s="436"/>
      <c r="AB8" s="436"/>
      <c r="AC8" s="436"/>
      <c r="AD8" s="436"/>
      <c r="AE8" s="436"/>
      <c r="AF8" s="436"/>
      <c r="AG8" s="436"/>
      <c r="AH8" s="436"/>
      <c r="AI8" s="436"/>
      <c r="AJ8" s="4"/>
      <c r="AK8" s="4"/>
    </row>
    <row r="9" spans="1:60" s="5" customFormat="1" ht="15" customHeight="1" thickTop="1" x14ac:dyDescent="0.25">
      <c r="A9" s="432" t="s">
        <v>15</v>
      </c>
      <c r="B9" s="433"/>
      <c r="C9" s="433"/>
      <c r="D9" s="433"/>
      <c r="E9" s="433"/>
      <c r="F9" s="433"/>
      <c r="G9" s="433"/>
      <c r="H9" s="433"/>
      <c r="I9" s="433"/>
      <c r="J9" s="433"/>
      <c r="K9" s="433"/>
      <c r="L9" s="433"/>
      <c r="M9" s="433"/>
      <c r="N9" s="433"/>
      <c r="O9" s="433"/>
      <c r="P9" s="433"/>
      <c r="Q9" s="433"/>
      <c r="R9" s="433"/>
      <c r="S9" s="433"/>
      <c r="T9" s="433"/>
      <c r="U9" s="433"/>
      <c r="V9" s="433"/>
      <c r="W9" s="433"/>
      <c r="X9" s="433"/>
      <c r="Y9" s="433"/>
      <c r="Z9" s="433"/>
      <c r="AA9" s="433"/>
      <c r="AB9" s="433"/>
      <c r="AC9" s="433"/>
      <c r="AD9" s="433"/>
      <c r="AE9" s="433"/>
      <c r="AF9" s="433"/>
      <c r="AG9" s="433"/>
      <c r="AH9" s="433"/>
      <c r="AI9" s="434"/>
      <c r="AJ9" s="4"/>
      <c r="AK9" s="4"/>
    </row>
    <row r="10" spans="1:60" s="5" customFormat="1" ht="17.25" customHeight="1" thickBot="1" x14ac:dyDescent="0.3">
      <c r="A10" s="437"/>
      <c r="B10" s="438"/>
      <c r="C10" s="438"/>
      <c r="D10" s="438"/>
      <c r="E10" s="438"/>
      <c r="F10" s="438"/>
      <c r="G10" s="438"/>
      <c r="H10" s="438"/>
      <c r="I10" s="438"/>
      <c r="J10" s="438"/>
      <c r="K10" s="438"/>
      <c r="L10" s="438"/>
      <c r="M10" s="438"/>
      <c r="N10" s="438"/>
      <c r="O10" s="438"/>
      <c r="P10" s="438"/>
      <c r="Q10" s="438"/>
      <c r="R10" s="438"/>
      <c r="S10" s="438"/>
      <c r="T10" s="438"/>
      <c r="U10" s="438"/>
      <c r="V10" s="438"/>
      <c r="W10" s="438"/>
      <c r="X10" s="438"/>
      <c r="Y10" s="438"/>
      <c r="Z10" s="438"/>
      <c r="AA10" s="438"/>
      <c r="AB10" s="438"/>
      <c r="AC10" s="438"/>
      <c r="AD10" s="438"/>
      <c r="AE10" s="438"/>
      <c r="AF10" s="438"/>
      <c r="AG10" s="438"/>
      <c r="AH10" s="438"/>
      <c r="AI10" s="439"/>
      <c r="AJ10" s="4"/>
      <c r="AK10" s="4"/>
    </row>
    <row r="11" spans="1:60" s="5" customFormat="1" ht="45" customHeight="1" thickTop="1" thickBot="1" x14ac:dyDescent="0.35">
      <c r="A11" s="440"/>
      <c r="B11" s="441"/>
      <c r="C11" s="441"/>
      <c r="D11" s="441"/>
      <c r="E11" s="441"/>
      <c r="F11" s="441"/>
      <c r="G11" s="441"/>
      <c r="H11" s="441"/>
      <c r="I11" s="441"/>
      <c r="J11" s="441"/>
      <c r="K11" s="441"/>
      <c r="L11" s="441"/>
      <c r="M11" s="441"/>
      <c r="N11" s="441"/>
      <c r="O11" s="441"/>
      <c r="P11" s="441"/>
      <c r="Q11" s="441"/>
      <c r="R11" s="441"/>
      <c r="S11" s="441"/>
      <c r="T11" s="441"/>
      <c r="U11" s="441"/>
      <c r="V11" s="441"/>
      <c r="W11" s="441"/>
      <c r="X11" s="441"/>
      <c r="Y11" s="441"/>
      <c r="Z11" s="441"/>
      <c r="AA11" s="441"/>
      <c r="AB11" s="441"/>
      <c r="AC11" s="441"/>
      <c r="AD11" s="441"/>
      <c r="AE11" s="441"/>
      <c r="AF11" s="441"/>
      <c r="AG11" s="441"/>
      <c r="AH11" s="441"/>
      <c r="AI11" s="442"/>
      <c r="AJ11" s="4"/>
      <c r="AK11" s="4"/>
    </row>
    <row r="12" spans="1:60" s="5" customFormat="1" ht="21" customHeight="1" thickTop="1" thickBot="1" x14ac:dyDescent="0.35">
      <c r="A12" s="427" t="s">
        <v>16</v>
      </c>
      <c r="B12" s="428"/>
      <c r="C12" s="428"/>
      <c r="D12" s="428"/>
      <c r="E12" s="428"/>
      <c r="F12" s="428"/>
      <c r="G12" s="428"/>
      <c r="H12" s="428"/>
      <c r="I12" s="428"/>
      <c r="J12" s="428"/>
      <c r="K12" s="428"/>
      <c r="L12" s="428"/>
      <c r="M12" s="428"/>
      <c r="N12" s="428"/>
      <c r="O12" s="428"/>
      <c r="P12" s="428"/>
      <c r="Q12" s="428"/>
      <c r="R12" s="428"/>
      <c r="S12" s="428"/>
      <c r="T12" s="428"/>
      <c r="U12" s="428"/>
      <c r="V12" s="428"/>
      <c r="W12" s="428"/>
      <c r="X12" s="428"/>
      <c r="Y12" s="428"/>
      <c r="Z12" s="428"/>
      <c r="AA12" s="428"/>
      <c r="AB12" s="428"/>
      <c r="AC12" s="428"/>
      <c r="AD12" s="428"/>
      <c r="AE12" s="428"/>
      <c r="AF12" s="428"/>
      <c r="AG12" s="428"/>
      <c r="AH12" s="428"/>
      <c r="AI12" s="429"/>
      <c r="AJ12" s="8"/>
      <c r="AK12" s="8"/>
    </row>
    <row r="13" spans="1:60" s="5" customFormat="1" ht="43.5" customHeight="1" thickTop="1" thickBot="1" x14ac:dyDescent="0.35">
      <c r="A13" s="427" t="s">
        <v>17</v>
      </c>
      <c r="B13" s="428"/>
      <c r="C13" s="428"/>
      <c r="D13" s="429"/>
      <c r="E13" s="432">
        <f>'Elenco P.O.'!D11</f>
        <v>0</v>
      </c>
      <c r="F13" s="433"/>
      <c r="G13" s="433"/>
      <c r="H13" s="433"/>
      <c r="I13" s="433"/>
      <c r="J13" s="433"/>
      <c r="K13" s="433"/>
      <c r="L13" s="433"/>
      <c r="M13" s="433"/>
      <c r="N13" s="433"/>
      <c r="O13" s="433"/>
      <c r="P13" s="433"/>
      <c r="Q13" s="433"/>
      <c r="R13" s="433"/>
      <c r="S13" s="433"/>
      <c r="T13" s="433"/>
      <c r="U13" s="433"/>
      <c r="V13" s="433"/>
      <c r="W13" s="433"/>
      <c r="X13" s="433"/>
      <c r="Y13" s="433"/>
      <c r="Z13" s="433"/>
      <c r="AA13" s="433"/>
      <c r="AB13" s="433"/>
      <c r="AC13" s="433"/>
      <c r="AD13" s="433"/>
      <c r="AE13" s="433"/>
      <c r="AF13" s="433"/>
      <c r="AG13" s="433"/>
      <c r="AH13" s="433"/>
      <c r="AI13" s="434"/>
      <c r="AJ13" s="4"/>
      <c r="AK13" s="4"/>
    </row>
    <row r="14" spans="1:60" s="5" customFormat="1" ht="16.5" thickTop="1" x14ac:dyDescent="0.25">
      <c r="A14" s="432" t="s">
        <v>18</v>
      </c>
      <c r="B14" s="433"/>
      <c r="C14" s="433"/>
      <c r="D14" s="433"/>
      <c r="E14" s="447" t="s">
        <v>219</v>
      </c>
      <c r="F14" s="449"/>
      <c r="G14" s="449"/>
      <c r="H14" s="449"/>
      <c r="I14" s="449"/>
      <c r="J14" s="449"/>
      <c r="K14" s="449"/>
      <c r="L14" s="449"/>
      <c r="M14" s="447" t="s">
        <v>220</v>
      </c>
      <c r="N14" s="449"/>
      <c r="O14" s="449"/>
      <c r="P14" s="449"/>
      <c r="Q14" s="449"/>
      <c r="R14" s="449"/>
      <c r="S14" s="449"/>
      <c r="T14" s="449"/>
      <c r="U14" s="447" t="s">
        <v>221</v>
      </c>
      <c r="V14" s="449"/>
      <c r="W14" s="449"/>
      <c r="X14" s="449"/>
      <c r="Y14" s="449"/>
      <c r="Z14" s="449"/>
      <c r="AA14" s="449"/>
      <c r="AB14" s="449"/>
      <c r="AC14" s="447" t="s">
        <v>222</v>
      </c>
      <c r="AD14" s="449"/>
      <c r="AE14" s="448"/>
      <c r="AF14" s="447">
        <v>2018</v>
      </c>
      <c r="AG14" s="448"/>
      <c r="AH14" s="447">
        <v>2017</v>
      </c>
      <c r="AI14" s="448"/>
      <c r="AJ14" s="4"/>
      <c r="AK14" s="4"/>
      <c r="AV14" s="4"/>
      <c r="AW14" s="4"/>
      <c r="AX14" s="4"/>
    </row>
    <row r="15" spans="1:60" s="5" customFormat="1" ht="15.75" x14ac:dyDescent="0.25">
      <c r="A15" s="450"/>
      <c r="B15" s="451"/>
      <c r="C15" s="451"/>
      <c r="D15" s="452"/>
      <c r="E15" s="444"/>
      <c r="F15" s="446"/>
      <c r="G15" s="446"/>
      <c r="H15" s="446"/>
      <c r="I15" s="446"/>
      <c r="J15" s="446"/>
      <c r="K15" s="446"/>
      <c r="L15" s="446"/>
      <c r="M15" s="444"/>
      <c r="N15" s="446"/>
      <c r="O15" s="446"/>
      <c r="P15" s="446"/>
      <c r="Q15" s="446"/>
      <c r="R15" s="446"/>
      <c r="S15" s="446"/>
      <c r="T15" s="446"/>
      <c r="U15" s="444"/>
      <c r="V15" s="446"/>
      <c r="W15" s="446"/>
      <c r="X15" s="446"/>
      <c r="Y15" s="446"/>
      <c r="Z15" s="446"/>
      <c r="AA15" s="446"/>
      <c r="AB15" s="446"/>
      <c r="AC15" s="444"/>
      <c r="AD15" s="446"/>
      <c r="AE15" s="445"/>
      <c r="AF15" s="444"/>
      <c r="AG15" s="445"/>
      <c r="AH15" s="444"/>
      <c r="AI15" s="445"/>
      <c r="AJ15" s="4"/>
      <c r="AK15" s="4"/>
      <c r="AV15" s="4"/>
      <c r="AW15" s="4"/>
      <c r="AX15" s="4"/>
    </row>
    <row r="16" spans="1:60" s="5" customFormat="1" ht="15.75" x14ac:dyDescent="0.25">
      <c r="A16" s="450"/>
      <c r="B16" s="451"/>
      <c r="C16" s="451"/>
      <c r="D16" s="452"/>
      <c r="E16" s="444"/>
      <c r="F16" s="446"/>
      <c r="G16" s="446"/>
      <c r="H16" s="446"/>
      <c r="I16" s="446"/>
      <c r="J16" s="446"/>
      <c r="K16" s="446"/>
      <c r="L16" s="446"/>
      <c r="M16" s="444"/>
      <c r="N16" s="446"/>
      <c r="O16" s="446"/>
      <c r="P16" s="446"/>
      <c r="Q16" s="446"/>
      <c r="R16" s="446"/>
      <c r="S16" s="446"/>
      <c r="T16" s="446"/>
      <c r="U16" s="444"/>
      <c r="V16" s="446"/>
      <c r="W16" s="446"/>
      <c r="X16" s="446"/>
      <c r="Y16" s="446"/>
      <c r="Z16" s="446"/>
      <c r="AA16" s="446"/>
      <c r="AB16" s="446"/>
      <c r="AC16" s="444"/>
      <c r="AD16" s="446"/>
      <c r="AE16" s="445"/>
      <c r="AF16" s="444"/>
      <c r="AG16" s="445"/>
      <c r="AH16" s="444"/>
      <c r="AI16" s="445"/>
      <c r="AJ16" s="4"/>
      <c r="AK16" s="4"/>
      <c r="AV16" s="4"/>
      <c r="AW16" s="4"/>
      <c r="AX16" s="4"/>
    </row>
    <row r="17" spans="1:50" s="5" customFormat="1" ht="15.75" x14ac:dyDescent="0.25">
      <c r="A17" s="450"/>
      <c r="B17" s="451"/>
      <c r="C17" s="451"/>
      <c r="D17" s="452"/>
      <c r="E17" s="444"/>
      <c r="F17" s="446"/>
      <c r="G17" s="446"/>
      <c r="H17" s="446"/>
      <c r="I17" s="446"/>
      <c r="J17" s="446"/>
      <c r="K17" s="446"/>
      <c r="L17" s="446"/>
      <c r="M17" s="444"/>
      <c r="N17" s="446"/>
      <c r="O17" s="446"/>
      <c r="P17" s="446"/>
      <c r="Q17" s="446"/>
      <c r="R17" s="446"/>
      <c r="S17" s="446"/>
      <c r="T17" s="446"/>
      <c r="U17" s="444"/>
      <c r="V17" s="446"/>
      <c r="W17" s="446"/>
      <c r="X17" s="446"/>
      <c r="Y17" s="446"/>
      <c r="Z17" s="446"/>
      <c r="AA17" s="446"/>
      <c r="AB17" s="446"/>
      <c r="AC17" s="444"/>
      <c r="AD17" s="446"/>
      <c r="AE17" s="445"/>
      <c r="AF17" s="444"/>
      <c r="AG17" s="445"/>
      <c r="AH17" s="444"/>
      <c r="AI17" s="445"/>
      <c r="AJ17" s="4"/>
      <c r="AK17" s="4"/>
      <c r="AV17" s="4"/>
      <c r="AW17" s="4"/>
      <c r="AX17" s="4"/>
    </row>
    <row r="18" spans="1:50" s="5" customFormat="1" ht="15.75" x14ac:dyDescent="0.25">
      <c r="A18" s="450"/>
      <c r="B18" s="451"/>
      <c r="C18" s="451"/>
      <c r="D18" s="452"/>
      <c r="E18" s="444"/>
      <c r="F18" s="446"/>
      <c r="G18" s="446"/>
      <c r="H18" s="446"/>
      <c r="I18" s="446"/>
      <c r="J18" s="446"/>
      <c r="K18" s="446"/>
      <c r="L18" s="446"/>
      <c r="M18" s="444"/>
      <c r="N18" s="446"/>
      <c r="O18" s="446"/>
      <c r="P18" s="446"/>
      <c r="Q18" s="446"/>
      <c r="R18" s="446"/>
      <c r="S18" s="446"/>
      <c r="T18" s="446"/>
      <c r="U18" s="444"/>
      <c r="V18" s="446"/>
      <c r="W18" s="446"/>
      <c r="X18" s="446"/>
      <c r="Y18" s="446"/>
      <c r="Z18" s="446"/>
      <c r="AA18" s="446"/>
      <c r="AB18" s="446"/>
      <c r="AC18" s="444"/>
      <c r="AD18" s="446"/>
      <c r="AE18" s="445"/>
      <c r="AF18" s="444"/>
      <c r="AG18" s="445"/>
      <c r="AH18" s="444"/>
      <c r="AI18" s="445"/>
      <c r="AJ18" s="4"/>
      <c r="AK18" s="4"/>
      <c r="AV18" s="4"/>
      <c r="AW18" s="4"/>
      <c r="AX18" s="4"/>
    </row>
    <row r="19" spans="1:50" s="5" customFormat="1" ht="15.75" x14ac:dyDescent="0.25">
      <c r="A19" s="450"/>
      <c r="B19" s="451"/>
      <c r="C19" s="451"/>
      <c r="D19" s="452"/>
      <c r="E19" s="444"/>
      <c r="F19" s="446"/>
      <c r="G19" s="446"/>
      <c r="H19" s="446"/>
      <c r="I19" s="446"/>
      <c r="J19" s="446"/>
      <c r="K19" s="446"/>
      <c r="L19" s="446"/>
      <c r="M19" s="444"/>
      <c r="N19" s="446"/>
      <c r="O19" s="446"/>
      <c r="P19" s="446"/>
      <c r="Q19" s="446"/>
      <c r="R19" s="446"/>
      <c r="S19" s="446"/>
      <c r="T19" s="446"/>
      <c r="U19" s="444"/>
      <c r="V19" s="446"/>
      <c r="W19" s="446"/>
      <c r="X19" s="446"/>
      <c r="Y19" s="446"/>
      <c r="Z19" s="446"/>
      <c r="AA19" s="446"/>
      <c r="AB19" s="446"/>
      <c r="AC19" s="444"/>
      <c r="AD19" s="446"/>
      <c r="AE19" s="445"/>
      <c r="AF19" s="444"/>
      <c r="AG19" s="445"/>
      <c r="AH19" s="444"/>
      <c r="AI19" s="445"/>
      <c r="AJ19" s="4"/>
      <c r="AK19" s="4"/>
      <c r="AV19" s="4"/>
      <c r="AW19" s="4"/>
      <c r="AX19" s="4"/>
    </row>
    <row r="20" spans="1:50" s="5" customFormat="1" ht="15.75" x14ac:dyDescent="0.25">
      <c r="A20" s="450"/>
      <c r="B20" s="451"/>
      <c r="C20" s="451"/>
      <c r="D20" s="452"/>
      <c r="E20" s="444"/>
      <c r="F20" s="446"/>
      <c r="G20" s="446"/>
      <c r="H20" s="446"/>
      <c r="I20" s="446"/>
      <c r="J20" s="446"/>
      <c r="K20" s="446"/>
      <c r="L20" s="446"/>
      <c r="M20" s="444"/>
      <c r="N20" s="446"/>
      <c r="O20" s="446"/>
      <c r="P20" s="446"/>
      <c r="Q20" s="446"/>
      <c r="R20" s="446"/>
      <c r="S20" s="446"/>
      <c r="T20" s="446"/>
      <c r="U20" s="444"/>
      <c r="V20" s="446"/>
      <c r="W20" s="446"/>
      <c r="X20" s="446"/>
      <c r="Y20" s="446"/>
      <c r="Z20" s="446"/>
      <c r="AA20" s="446"/>
      <c r="AB20" s="446"/>
      <c r="AC20" s="444"/>
      <c r="AD20" s="446"/>
      <c r="AE20" s="445"/>
      <c r="AF20" s="444"/>
      <c r="AG20" s="445"/>
      <c r="AH20" s="444"/>
      <c r="AI20" s="445"/>
      <c r="AJ20" s="4"/>
      <c r="AK20" s="4"/>
      <c r="AV20" s="4"/>
      <c r="AW20" s="4"/>
      <c r="AX20" s="4"/>
    </row>
    <row r="21" spans="1:50" s="5" customFormat="1" ht="15.75" x14ac:dyDescent="0.25">
      <c r="A21" s="450"/>
      <c r="B21" s="451"/>
      <c r="C21" s="451"/>
      <c r="D21" s="452"/>
      <c r="E21" s="444"/>
      <c r="F21" s="446"/>
      <c r="G21" s="446"/>
      <c r="H21" s="446"/>
      <c r="I21" s="446"/>
      <c r="J21" s="446"/>
      <c r="K21" s="446"/>
      <c r="L21" s="446"/>
      <c r="M21" s="444"/>
      <c r="N21" s="446"/>
      <c r="O21" s="446"/>
      <c r="P21" s="446"/>
      <c r="Q21" s="446"/>
      <c r="R21" s="446"/>
      <c r="S21" s="446"/>
      <c r="T21" s="446"/>
      <c r="U21" s="444"/>
      <c r="V21" s="446"/>
      <c r="W21" s="446"/>
      <c r="X21" s="446"/>
      <c r="Y21" s="446"/>
      <c r="Z21" s="446"/>
      <c r="AA21" s="446"/>
      <c r="AB21" s="446"/>
      <c r="AC21" s="444"/>
      <c r="AD21" s="446"/>
      <c r="AE21" s="445"/>
      <c r="AF21" s="444"/>
      <c r="AG21" s="445"/>
      <c r="AH21" s="444"/>
      <c r="AI21" s="445"/>
      <c r="AJ21" s="4"/>
      <c r="AK21" s="4"/>
      <c r="AV21" s="4"/>
      <c r="AW21" s="4"/>
      <c r="AX21" s="4"/>
    </row>
    <row r="22" spans="1:50" s="5" customFormat="1" ht="15.75" x14ac:dyDescent="0.25">
      <c r="A22" s="450"/>
      <c r="B22" s="451"/>
      <c r="C22" s="451"/>
      <c r="D22" s="452"/>
      <c r="E22" s="64"/>
      <c r="F22" s="65"/>
      <c r="G22" s="65"/>
      <c r="H22" s="65"/>
      <c r="I22" s="65"/>
      <c r="J22" s="65"/>
      <c r="K22" s="65"/>
      <c r="L22" s="65"/>
      <c r="M22" s="64"/>
      <c r="N22" s="65"/>
      <c r="O22" s="65"/>
      <c r="P22" s="65"/>
      <c r="Q22" s="65"/>
      <c r="R22" s="65"/>
      <c r="S22" s="65"/>
      <c r="T22" s="65"/>
      <c r="U22" s="64"/>
      <c r="V22" s="65"/>
      <c r="W22" s="65"/>
      <c r="X22" s="65"/>
      <c r="Y22" s="65"/>
      <c r="Z22" s="65"/>
      <c r="AA22" s="65"/>
      <c r="AB22" s="65"/>
      <c r="AC22" s="64"/>
      <c r="AD22" s="65"/>
      <c r="AE22" s="66"/>
      <c r="AF22" s="64"/>
      <c r="AG22" s="66"/>
      <c r="AH22" s="64"/>
      <c r="AI22" s="66"/>
      <c r="AJ22" s="4"/>
      <c r="AK22" s="4"/>
      <c r="AV22" s="4"/>
      <c r="AW22" s="4"/>
      <c r="AX22" s="4"/>
    </row>
    <row r="23" spans="1:50" s="5" customFormat="1" ht="15.75" x14ac:dyDescent="0.25">
      <c r="A23" s="450"/>
      <c r="B23" s="451"/>
      <c r="C23" s="451"/>
      <c r="D23" s="452"/>
      <c r="E23" s="64"/>
      <c r="F23" s="65"/>
      <c r="G23" s="65"/>
      <c r="H23" s="65"/>
      <c r="I23" s="65"/>
      <c r="J23" s="65"/>
      <c r="K23" s="65"/>
      <c r="L23" s="65"/>
      <c r="M23" s="64"/>
      <c r="N23" s="65"/>
      <c r="O23" s="65"/>
      <c r="P23" s="65"/>
      <c r="Q23" s="65"/>
      <c r="R23" s="65"/>
      <c r="S23" s="65"/>
      <c r="T23" s="65"/>
      <c r="U23" s="64"/>
      <c r="V23" s="65"/>
      <c r="W23" s="65"/>
      <c r="X23" s="65"/>
      <c r="Y23" s="65"/>
      <c r="Z23" s="65"/>
      <c r="AA23" s="65"/>
      <c r="AB23" s="65"/>
      <c r="AC23" s="64"/>
      <c r="AD23" s="65"/>
      <c r="AE23" s="66"/>
      <c r="AF23" s="64"/>
      <c r="AG23" s="66"/>
      <c r="AH23" s="64"/>
      <c r="AI23" s="66"/>
      <c r="AJ23" s="4"/>
      <c r="AK23" s="4"/>
      <c r="AV23" s="4"/>
      <c r="AW23" s="4"/>
      <c r="AX23" s="4"/>
    </row>
    <row r="24" spans="1:50" s="5" customFormat="1" ht="15.75" x14ac:dyDescent="0.25">
      <c r="A24" s="450"/>
      <c r="B24" s="451"/>
      <c r="C24" s="451"/>
      <c r="D24" s="452"/>
      <c r="E24" s="64"/>
      <c r="F24" s="65"/>
      <c r="G24" s="65"/>
      <c r="H24" s="65"/>
      <c r="I24" s="65"/>
      <c r="J24" s="65"/>
      <c r="K24" s="65"/>
      <c r="L24" s="65"/>
      <c r="M24" s="64"/>
      <c r="N24" s="65"/>
      <c r="O24" s="65"/>
      <c r="P24" s="65"/>
      <c r="Q24" s="65"/>
      <c r="R24" s="65"/>
      <c r="S24" s="65"/>
      <c r="T24" s="65"/>
      <c r="U24" s="64"/>
      <c r="V24" s="65"/>
      <c r="W24" s="65"/>
      <c r="X24" s="65"/>
      <c r="Y24" s="65"/>
      <c r="Z24" s="65"/>
      <c r="AA24" s="65"/>
      <c r="AB24" s="65"/>
      <c r="AC24" s="64"/>
      <c r="AD24" s="65"/>
      <c r="AE24" s="66"/>
      <c r="AF24" s="64"/>
      <c r="AG24" s="66"/>
      <c r="AH24" s="64"/>
      <c r="AI24" s="66"/>
      <c r="AJ24" s="4"/>
      <c r="AK24" s="4"/>
      <c r="AV24" s="4"/>
      <c r="AW24" s="4"/>
      <c r="AX24" s="4"/>
    </row>
    <row r="25" spans="1:50" s="5" customFormat="1" ht="15.75" x14ac:dyDescent="0.25">
      <c r="A25" s="450"/>
      <c r="B25" s="451"/>
      <c r="C25" s="451"/>
      <c r="D25" s="452"/>
      <c r="E25" s="64"/>
      <c r="F25" s="65"/>
      <c r="G25" s="65"/>
      <c r="H25" s="65"/>
      <c r="I25" s="65"/>
      <c r="J25" s="65"/>
      <c r="K25" s="65"/>
      <c r="L25" s="65"/>
      <c r="M25" s="64"/>
      <c r="N25" s="65"/>
      <c r="O25" s="65"/>
      <c r="P25" s="65"/>
      <c r="Q25" s="65"/>
      <c r="R25" s="65"/>
      <c r="S25" s="65"/>
      <c r="T25" s="65"/>
      <c r="U25" s="64"/>
      <c r="V25" s="65"/>
      <c r="W25" s="65"/>
      <c r="X25" s="65"/>
      <c r="Y25" s="65"/>
      <c r="Z25" s="65"/>
      <c r="AA25" s="65"/>
      <c r="AB25" s="65"/>
      <c r="AC25" s="64"/>
      <c r="AD25" s="65"/>
      <c r="AE25" s="66"/>
      <c r="AF25" s="64"/>
      <c r="AG25" s="66"/>
      <c r="AH25" s="64"/>
      <c r="AI25" s="66"/>
      <c r="AJ25" s="4"/>
      <c r="AK25" s="4"/>
      <c r="AV25" s="4"/>
      <c r="AW25" s="4"/>
      <c r="AX25" s="4"/>
    </row>
    <row r="26" spans="1:50" s="5" customFormat="1" ht="15.75" x14ac:dyDescent="0.25">
      <c r="A26" s="450"/>
      <c r="B26" s="451"/>
      <c r="C26" s="451"/>
      <c r="D26" s="452"/>
      <c r="E26" s="64"/>
      <c r="F26" s="65"/>
      <c r="G26" s="65"/>
      <c r="H26" s="65"/>
      <c r="I26" s="65"/>
      <c r="J26" s="65"/>
      <c r="K26" s="65"/>
      <c r="L26" s="65"/>
      <c r="M26" s="64"/>
      <c r="N26" s="65"/>
      <c r="O26" s="65"/>
      <c r="P26" s="65"/>
      <c r="Q26" s="65"/>
      <c r="R26" s="65"/>
      <c r="S26" s="65"/>
      <c r="T26" s="65"/>
      <c r="U26" s="64"/>
      <c r="V26" s="65"/>
      <c r="W26" s="65"/>
      <c r="X26" s="65"/>
      <c r="Y26" s="65"/>
      <c r="Z26" s="65"/>
      <c r="AA26" s="65"/>
      <c r="AB26" s="65"/>
      <c r="AC26" s="64"/>
      <c r="AD26" s="65"/>
      <c r="AE26" s="66"/>
      <c r="AF26" s="64"/>
      <c r="AG26" s="66"/>
      <c r="AH26" s="64"/>
      <c r="AI26" s="66"/>
      <c r="AJ26" s="4"/>
      <c r="AK26" s="4"/>
      <c r="AV26" s="4"/>
      <c r="AW26" s="4"/>
      <c r="AX26" s="4"/>
    </row>
    <row r="27" spans="1:50" s="5" customFormat="1" ht="15.75" x14ac:dyDescent="0.25">
      <c r="A27" s="450"/>
      <c r="B27" s="451"/>
      <c r="C27" s="451"/>
      <c r="D27" s="452"/>
      <c r="E27" s="64"/>
      <c r="F27" s="65"/>
      <c r="G27" s="65"/>
      <c r="H27" s="65"/>
      <c r="I27" s="65"/>
      <c r="J27" s="65"/>
      <c r="K27" s="65"/>
      <c r="L27" s="65"/>
      <c r="M27" s="64"/>
      <c r="N27" s="65"/>
      <c r="O27" s="65"/>
      <c r="P27" s="65"/>
      <c r="Q27" s="65"/>
      <c r="R27" s="65"/>
      <c r="S27" s="65"/>
      <c r="T27" s="65"/>
      <c r="U27" s="64"/>
      <c r="V27" s="65"/>
      <c r="W27" s="65"/>
      <c r="X27" s="65"/>
      <c r="Y27" s="65"/>
      <c r="Z27" s="65"/>
      <c r="AA27" s="65"/>
      <c r="AB27" s="65"/>
      <c r="AC27" s="64"/>
      <c r="AD27" s="65"/>
      <c r="AE27" s="66"/>
      <c r="AF27" s="64"/>
      <c r="AG27" s="66"/>
      <c r="AH27" s="64"/>
      <c r="AI27" s="66"/>
      <c r="AJ27" s="4"/>
      <c r="AK27" s="4"/>
      <c r="AV27" s="4"/>
      <c r="AW27" s="4"/>
      <c r="AX27" s="4"/>
    </row>
    <row r="28" spans="1:50" s="5" customFormat="1" ht="16.5" thickBot="1" x14ac:dyDescent="0.3">
      <c r="A28" s="437"/>
      <c r="B28" s="438"/>
      <c r="C28" s="438"/>
      <c r="D28" s="439"/>
      <c r="E28" s="444"/>
      <c r="F28" s="446"/>
      <c r="G28" s="446"/>
      <c r="H28" s="446"/>
      <c r="I28" s="446"/>
      <c r="J28" s="446"/>
      <c r="K28" s="446"/>
      <c r="L28" s="446"/>
      <c r="M28" s="444"/>
      <c r="N28" s="446"/>
      <c r="O28" s="446"/>
      <c r="P28" s="446"/>
      <c r="Q28" s="446"/>
      <c r="R28" s="446"/>
      <c r="S28" s="446"/>
      <c r="T28" s="446"/>
      <c r="U28" s="444"/>
      <c r="V28" s="446"/>
      <c r="W28" s="446"/>
      <c r="X28" s="446"/>
      <c r="Y28" s="446"/>
      <c r="Z28" s="446"/>
      <c r="AA28" s="446"/>
      <c r="AB28" s="446"/>
      <c r="AC28" s="444"/>
      <c r="AD28" s="446"/>
      <c r="AE28" s="445"/>
      <c r="AF28" s="444"/>
      <c r="AG28" s="445"/>
      <c r="AH28" s="444"/>
      <c r="AI28" s="445"/>
      <c r="AJ28" s="4"/>
      <c r="AK28" s="4"/>
      <c r="AV28" s="4"/>
      <c r="AW28" s="4"/>
      <c r="AX28" s="4"/>
    </row>
    <row r="29" spans="1:50" s="5" customFormat="1" ht="15.75" customHeight="1" thickTop="1" thickBot="1" x14ac:dyDescent="0.3">
      <c r="A29" s="426" t="s">
        <v>19</v>
      </c>
      <c r="B29" s="426"/>
      <c r="C29" s="426"/>
      <c r="D29" s="426"/>
      <c r="E29" s="426" t="s">
        <v>20</v>
      </c>
      <c r="F29" s="426"/>
      <c r="G29" s="426"/>
      <c r="H29" s="426"/>
      <c r="I29" s="427" t="s">
        <v>21</v>
      </c>
      <c r="J29" s="428"/>
      <c r="K29" s="428"/>
      <c r="L29" s="428"/>
      <c r="M29" s="428"/>
      <c r="N29" s="428"/>
      <c r="O29" s="428"/>
      <c r="P29" s="428"/>
      <c r="Q29" s="428"/>
      <c r="R29" s="428"/>
      <c r="S29" s="428"/>
      <c r="T29" s="428"/>
      <c r="U29" s="428"/>
      <c r="V29" s="428"/>
      <c r="W29" s="429"/>
      <c r="X29" s="426" t="s">
        <v>22</v>
      </c>
      <c r="Y29" s="426"/>
      <c r="Z29" s="426"/>
      <c r="AA29" s="426"/>
      <c r="AB29" s="426"/>
      <c r="AC29" s="426"/>
      <c r="AD29" s="426"/>
      <c r="AE29" s="426"/>
      <c r="AF29" s="426"/>
      <c r="AG29" s="426"/>
      <c r="AH29" s="426"/>
      <c r="AI29" s="426"/>
      <c r="AJ29" s="4"/>
      <c r="AK29" s="4"/>
    </row>
    <row r="30" spans="1:50" s="5" customFormat="1" ht="15.75" customHeight="1" thickTop="1" thickBot="1" x14ac:dyDescent="0.3">
      <c r="A30" s="426"/>
      <c r="B30" s="426"/>
      <c r="C30" s="426"/>
      <c r="D30" s="426"/>
      <c r="E30" s="426"/>
      <c r="F30" s="426"/>
      <c r="G30" s="426"/>
      <c r="H30" s="426"/>
      <c r="I30" s="427" t="s">
        <v>23</v>
      </c>
      <c r="J30" s="428"/>
      <c r="K30" s="428"/>
      <c r="L30" s="428"/>
      <c r="M30" s="429"/>
      <c r="N30" s="427" t="s">
        <v>24</v>
      </c>
      <c r="O30" s="428"/>
      <c r="P30" s="428"/>
      <c r="Q30" s="428"/>
      <c r="R30" s="429"/>
      <c r="S30" s="427" t="s">
        <v>25</v>
      </c>
      <c r="T30" s="428"/>
      <c r="U30" s="428"/>
      <c r="V30" s="428"/>
      <c r="W30" s="429"/>
      <c r="X30" s="453">
        <f>IF(I31="X",5)+IF(I32="X",5)+IF(I33="X",5)+IF(I34="X",1)+IF(N31="X",3)+IF(N32="X",3)+IF(N33="X",3)+IF(N34="X",3)+IF(S31="X",1)+IF(S32="X",1)+IF(S33="X",1)+IF(S34="X",5)</f>
        <v>0</v>
      </c>
      <c r="Y30" s="454"/>
      <c r="Z30" s="454"/>
      <c r="AA30" s="454"/>
      <c r="AB30" s="454"/>
      <c r="AC30" s="454"/>
      <c r="AD30" s="454"/>
      <c r="AE30" s="454"/>
      <c r="AF30" s="454"/>
      <c r="AG30" s="454"/>
      <c r="AH30" s="454"/>
      <c r="AI30" s="455"/>
      <c r="AJ30" s="4"/>
      <c r="AK30" s="4"/>
    </row>
    <row r="31" spans="1:50" s="5" customFormat="1" ht="18.75" customHeight="1" thickTop="1" thickBot="1" x14ac:dyDescent="0.3">
      <c r="A31" s="426"/>
      <c r="B31" s="426"/>
      <c r="C31" s="426"/>
      <c r="D31" s="426"/>
      <c r="E31" s="426" t="s">
        <v>26</v>
      </c>
      <c r="F31" s="426"/>
      <c r="G31" s="426"/>
      <c r="H31" s="426"/>
      <c r="I31" s="440"/>
      <c r="J31" s="441"/>
      <c r="K31" s="441"/>
      <c r="L31" s="441"/>
      <c r="M31" s="442"/>
      <c r="N31" s="440"/>
      <c r="O31" s="441"/>
      <c r="P31" s="441"/>
      <c r="Q31" s="441"/>
      <c r="R31" s="442"/>
      <c r="S31" s="440"/>
      <c r="T31" s="441"/>
      <c r="U31" s="441"/>
      <c r="V31" s="441"/>
      <c r="W31" s="442"/>
      <c r="X31" s="456"/>
      <c r="Y31" s="457"/>
      <c r="Z31" s="457"/>
      <c r="AA31" s="457"/>
      <c r="AB31" s="457"/>
      <c r="AC31" s="457"/>
      <c r="AD31" s="457"/>
      <c r="AE31" s="457"/>
      <c r="AF31" s="457"/>
      <c r="AG31" s="457"/>
      <c r="AH31" s="457"/>
      <c r="AI31" s="458"/>
      <c r="AJ31" s="4"/>
      <c r="AK31" s="4"/>
    </row>
    <row r="32" spans="1:50" s="5" customFormat="1" ht="17.25" customHeight="1" thickTop="1" thickBot="1" x14ac:dyDescent="0.3">
      <c r="A32" s="426"/>
      <c r="B32" s="426"/>
      <c r="C32" s="426"/>
      <c r="D32" s="426"/>
      <c r="E32" s="426" t="s">
        <v>27</v>
      </c>
      <c r="F32" s="426"/>
      <c r="G32" s="426"/>
      <c r="H32" s="426"/>
      <c r="I32" s="440"/>
      <c r="J32" s="441"/>
      <c r="K32" s="441"/>
      <c r="L32" s="441"/>
      <c r="M32" s="442"/>
      <c r="N32" s="440"/>
      <c r="O32" s="441"/>
      <c r="P32" s="441"/>
      <c r="Q32" s="441"/>
      <c r="R32" s="442"/>
      <c r="S32" s="440"/>
      <c r="T32" s="441"/>
      <c r="U32" s="441"/>
      <c r="V32" s="441"/>
      <c r="W32" s="442"/>
      <c r="X32" s="456"/>
      <c r="Y32" s="457"/>
      <c r="Z32" s="457"/>
      <c r="AA32" s="457"/>
      <c r="AB32" s="457"/>
      <c r="AC32" s="457"/>
      <c r="AD32" s="457"/>
      <c r="AE32" s="457"/>
      <c r="AF32" s="457"/>
      <c r="AG32" s="457"/>
      <c r="AH32" s="457"/>
      <c r="AI32" s="458"/>
      <c r="AJ32" s="4"/>
      <c r="AK32" s="4"/>
    </row>
    <row r="33" spans="1:37" s="5" customFormat="1" ht="20.25" customHeight="1" thickTop="1" thickBot="1" x14ac:dyDescent="0.3">
      <c r="A33" s="426"/>
      <c r="B33" s="426"/>
      <c r="C33" s="426"/>
      <c r="D33" s="426"/>
      <c r="E33" s="426" t="s">
        <v>28</v>
      </c>
      <c r="F33" s="426"/>
      <c r="G33" s="426"/>
      <c r="H33" s="426"/>
      <c r="I33" s="440"/>
      <c r="J33" s="441"/>
      <c r="K33" s="441"/>
      <c r="L33" s="441"/>
      <c r="M33" s="442"/>
      <c r="N33" s="440"/>
      <c r="O33" s="441"/>
      <c r="P33" s="441"/>
      <c r="Q33" s="441"/>
      <c r="R33" s="442"/>
      <c r="S33" s="440"/>
      <c r="T33" s="441"/>
      <c r="U33" s="441"/>
      <c r="V33" s="441"/>
      <c r="W33" s="442"/>
      <c r="X33" s="456"/>
      <c r="Y33" s="457"/>
      <c r="Z33" s="457"/>
      <c r="AA33" s="457"/>
      <c r="AB33" s="457"/>
      <c r="AC33" s="457"/>
      <c r="AD33" s="457"/>
      <c r="AE33" s="457"/>
      <c r="AF33" s="457"/>
      <c r="AG33" s="457"/>
      <c r="AH33" s="457"/>
      <c r="AI33" s="458"/>
      <c r="AJ33" s="4"/>
      <c r="AK33" s="4"/>
    </row>
    <row r="34" spans="1:37" s="5" customFormat="1" ht="17.25" customHeight="1" thickTop="1" thickBot="1" x14ac:dyDescent="0.3">
      <c r="A34" s="426"/>
      <c r="B34" s="426"/>
      <c r="C34" s="426"/>
      <c r="D34" s="426"/>
      <c r="E34" s="426" t="s">
        <v>29</v>
      </c>
      <c r="F34" s="426"/>
      <c r="G34" s="426"/>
      <c r="H34" s="426"/>
      <c r="I34" s="440"/>
      <c r="J34" s="441"/>
      <c r="K34" s="441"/>
      <c r="L34" s="441"/>
      <c r="M34" s="442"/>
      <c r="N34" s="440"/>
      <c r="O34" s="441"/>
      <c r="P34" s="441"/>
      <c r="Q34" s="441"/>
      <c r="R34" s="442"/>
      <c r="S34" s="440"/>
      <c r="T34" s="441"/>
      <c r="U34" s="441"/>
      <c r="V34" s="441"/>
      <c r="W34" s="442"/>
      <c r="X34" s="459"/>
      <c r="Y34" s="460"/>
      <c r="Z34" s="460"/>
      <c r="AA34" s="460"/>
      <c r="AB34" s="460"/>
      <c r="AC34" s="460"/>
      <c r="AD34" s="460"/>
      <c r="AE34" s="460"/>
      <c r="AF34" s="460"/>
      <c r="AG34" s="460"/>
      <c r="AH34" s="460"/>
      <c r="AI34" s="461"/>
      <c r="AJ34" s="4"/>
      <c r="AK34" s="4"/>
    </row>
    <row r="35" spans="1:37" s="10" customFormat="1" ht="45.75" customHeight="1" thickTop="1" thickBot="1" x14ac:dyDescent="0.35">
      <c r="A35" s="462" t="s">
        <v>30</v>
      </c>
      <c r="B35" s="462"/>
      <c r="C35" s="462"/>
      <c r="D35" s="462"/>
      <c r="E35" s="463">
        <v>100</v>
      </c>
      <c r="F35" s="463"/>
      <c r="G35" s="463"/>
      <c r="H35" s="463"/>
      <c r="I35" s="463"/>
      <c r="J35" s="463"/>
      <c r="K35" s="463"/>
      <c r="L35" s="463"/>
      <c r="M35" s="463"/>
      <c r="N35" s="462" t="s">
        <v>31</v>
      </c>
      <c r="O35" s="462"/>
      <c r="P35" s="462"/>
      <c r="Q35" s="462"/>
      <c r="R35" s="462"/>
      <c r="S35" s="463">
        <v>100</v>
      </c>
      <c r="T35" s="463"/>
      <c r="U35" s="463"/>
      <c r="V35" s="463"/>
      <c r="W35" s="463"/>
      <c r="X35" s="462" t="s">
        <v>32</v>
      </c>
      <c r="Y35" s="462"/>
      <c r="Z35" s="462"/>
      <c r="AA35" s="462"/>
      <c r="AB35" s="462"/>
      <c r="AC35" s="462"/>
      <c r="AD35" s="462"/>
      <c r="AE35" s="462"/>
      <c r="AF35" s="464">
        <f>S35/E35</f>
        <v>1</v>
      </c>
      <c r="AG35" s="464"/>
      <c r="AH35" s="464"/>
      <c r="AI35" s="464"/>
      <c r="AJ35" s="9"/>
      <c r="AK35" s="9"/>
    </row>
    <row r="36" spans="1:37" ht="22.5" customHeight="1" thickTop="1" thickBot="1" x14ac:dyDescent="0.35">
      <c r="A36" s="426" t="s">
        <v>33</v>
      </c>
      <c r="B36" s="426"/>
      <c r="C36" s="426"/>
      <c r="D36" s="426"/>
      <c r="E36" s="426"/>
      <c r="F36" s="426"/>
      <c r="G36" s="426"/>
      <c r="H36" s="426"/>
      <c r="I36" s="426"/>
      <c r="J36" s="426"/>
      <c r="K36" s="426"/>
      <c r="L36" s="426"/>
      <c r="M36" s="426"/>
      <c r="N36" s="426"/>
      <c r="O36" s="426"/>
      <c r="P36" s="426"/>
      <c r="Q36" s="426"/>
      <c r="R36" s="426"/>
      <c r="S36" s="426"/>
      <c r="T36" s="426"/>
      <c r="U36" s="426"/>
      <c r="V36" s="426"/>
      <c r="W36" s="426"/>
      <c r="X36" s="426"/>
      <c r="Y36" s="426"/>
      <c r="Z36" s="426"/>
      <c r="AA36" s="426"/>
      <c r="AB36" s="426"/>
      <c r="AC36" s="426"/>
      <c r="AD36" s="426"/>
      <c r="AE36" s="426"/>
      <c r="AF36" s="426"/>
      <c r="AG36" s="426"/>
      <c r="AH36" s="426"/>
      <c r="AI36" s="426"/>
      <c r="AJ36" s="11"/>
      <c r="AK36" s="1"/>
    </row>
    <row r="37" spans="1:37" ht="30" customHeight="1" thickTop="1" thickBot="1" x14ac:dyDescent="0.35">
      <c r="A37" s="427" t="s">
        <v>34</v>
      </c>
      <c r="B37" s="428"/>
      <c r="C37" s="428"/>
      <c r="D37" s="428"/>
      <c r="E37" s="428"/>
      <c r="F37" s="428"/>
      <c r="G37" s="428"/>
      <c r="H37" s="428"/>
      <c r="I37" s="428"/>
      <c r="J37" s="428"/>
      <c r="K37" s="428"/>
      <c r="L37" s="428"/>
      <c r="M37" s="428"/>
      <c r="N37" s="428"/>
      <c r="O37" s="428"/>
      <c r="P37" s="428"/>
      <c r="Q37" s="428"/>
      <c r="R37" s="428"/>
      <c r="S37" s="428"/>
      <c r="T37" s="428"/>
      <c r="U37" s="428"/>
      <c r="V37" s="428"/>
      <c r="W37" s="429"/>
      <c r="X37" s="427" t="s">
        <v>35</v>
      </c>
      <c r="Y37" s="428"/>
      <c r="Z37" s="428"/>
      <c r="AA37" s="428"/>
      <c r="AB37" s="428"/>
      <c r="AC37" s="428"/>
      <c r="AD37" s="428"/>
      <c r="AE37" s="428"/>
      <c r="AF37" s="427" t="s">
        <v>36</v>
      </c>
      <c r="AG37" s="428"/>
      <c r="AH37" s="428"/>
      <c r="AI37" s="429"/>
      <c r="AJ37" s="1"/>
      <c r="AK37" s="1"/>
    </row>
    <row r="38" spans="1:37" ht="31.5" customHeight="1" thickTop="1" thickBot="1" x14ac:dyDescent="0.35">
      <c r="A38" s="426" t="s">
        <v>37</v>
      </c>
      <c r="B38" s="426"/>
      <c r="C38" s="426"/>
      <c r="D38" s="426"/>
      <c r="E38" s="426"/>
      <c r="F38" s="426" t="s">
        <v>38</v>
      </c>
      <c r="G38" s="426"/>
      <c r="H38" s="426"/>
      <c r="I38" s="426"/>
      <c r="J38" s="426" t="s">
        <v>39</v>
      </c>
      <c r="K38" s="426"/>
      <c r="L38" s="426"/>
      <c r="M38" s="426"/>
      <c r="N38" s="426" t="s">
        <v>40</v>
      </c>
      <c r="O38" s="426"/>
      <c r="P38" s="426"/>
      <c r="Q38" s="426"/>
      <c r="R38" s="426"/>
      <c r="S38" s="426"/>
      <c r="T38" s="426"/>
      <c r="U38" s="426"/>
      <c r="V38" s="426"/>
      <c r="W38" s="426"/>
      <c r="X38" s="426" t="s">
        <v>41</v>
      </c>
      <c r="Y38" s="426"/>
      <c r="Z38" s="426"/>
      <c r="AA38" s="426"/>
      <c r="AB38" s="426"/>
      <c r="AC38" s="426"/>
      <c r="AD38" s="426"/>
      <c r="AE38" s="426"/>
      <c r="AF38" s="426" t="s">
        <v>42</v>
      </c>
      <c r="AG38" s="426"/>
      <c r="AH38" s="426"/>
      <c r="AI38" s="426"/>
      <c r="AJ38" s="1"/>
      <c r="AK38" s="1"/>
    </row>
    <row r="39" spans="1:37" ht="16.5" thickTop="1" thickBot="1" x14ac:dyDescent="0.3">
      <c r="A39" s="465">
        <v>1</v>
      </c>
      <c r="B39" s="465"/>
      <c r="C39" s="465"/>
      <c r="D39" s="465"/>
      <c r="E39" s="465"/>
      <c r="F39" s="466"/>
      <c r="G39" s="466"/>
      <c r="H39" s="466"/>
      <c r="I39" s="466"/>
      <c r="J39" s="465">
        <f>F39*$X$30</f>
        <v>0</v>
      </c>
      <c r="K39" s="465"/>
      <c r="L39" s="465"/>
      <c r="M39" s="465"/>
      <c r="N39" s="465"/>
      <c r="O39" s="465"/>
      <c r="P39" s="465"/>
      <c r="Q39" s="465"/>
      <c r="R39" s="465"/>
      <c r="S39" s="465"/>
      <c r="T39" s="465"/>
      <c r="U39" s="465"/>
      <c r="V39" s="465"/>
      <c r="W39" s="465"/>
      <c r="X39" s="465"/>
      <c r="Y39" s="465"/>
      <c r="Z39" s="465"/>
      <c r="AA39" s="465"/>
      <c r="AB39" s="465"/>
      <c r="AC39" s="465"/>
      <c r="AD39" s="465"/>
      <c r="AE39" s="465"/>
      <c r="AF39" s="465"/>
      <c r="AG39" s="465"/>
      <c r="AH39" s="465"/>
      <c r="AI39" s="465"/>
      <c r="AJ39" s="1"/>
      <c r="AK39" s="1"/>
    </row>
    <row r="40" spans="1:37" ht="16.5" thickTop="1" thickBot="1" x14ac:dyDescent="0.3">
      <c r="A40" s="465"/>
      <c r="B40" s="465"/>
      <c r="C40" s="465"/>
      <c r="D40" s="465"/>
      <c r="E40" s="465"/>
      <c r="F40" s="466"/>
      <c r="G40" s="466"/>
      <c r="H40" s="466"/>
      <c r="I40" s="466"/>
      <c r="J40" s="465"/>
      <c r="K40" s="465"/>
      <c r="L40" s="465"/>
      <c r="M40" s="465"/>
      <c r="N40" s="465"/>
      <c r="O40" s="465"/>
      <c r="P40" s="465"/>
      <c r="Q40" s="465"/>
      <c r="R40" s="465"/>
      <c r="S40" s="465"/>
      <c r="T40" s="465"/>
      <c r="U40" s="465"/>
      <c r="V40" s="465"/>
      <c r="W40" s="465"/>
      <c r="X40" s="465"/>
      <c r="Y40" s="465"/>
      <c r="Z40" s="465"/>
      <c r="AA40" s="465"/>
      <c r="AB40" s="465"/>
      <c r="AC40" s="465"/>
      <c r="AD40" s="465"/>
      <c r="AE40" s="465"/>
      <c r="AF40" s="465"/>
      <c r="AG40" s="465"/>
      <c r="AH40" s="465"/>
      <c r="AI40" s="465"/>
      <c r="AJ40" s="1"/>
      <c r="AK40" s="1"/>
    </row>
    <row r="41" spans="1:37" ht="16.5" thickTop="1" thickBot="1" x14ac:dyDescent="0.3">
      <c r="A41" s="465"/>
      <c r="B41" s="465"/>
      <c r="C41" s="465"/>
      <c r="D41" s="465"/>
      <c r="E41" s="465"/>
      <c r="F41" s="466"/>
      <c r="G41" s="466"/>
      <c r="H41" s="466"/>
      <c r="I41" s="466"/>
      <c r="J41" s="465"/>
      <c r="K41" s="465"/>
      <c r="L41" s="465"/>
      <c r="M41" s="465"/>
      <c r="N41" s="465"/>
      <c r="O41" s="465"/>
      <c r="P41" s="465"/>
      <c r="Q41" s="465"/>
      <c r="R41" s="465"/>
      <c r="S41" s="465"/>
      <c r="T41" s="465"/>
      <c r="U41" s="465"/>
      <c r="V41" s="465"/>
      <c r="W41" s="465"/>
      <c r="X41" s="465"/>
      <c r="Y41" s="465"/>
      <c r="Z41" s="465"/>
      <c r="AA41" s="465"/>
      <c r="AB41" s="465"/>
      <c r="AC41" s="465"/>
      <c r="AD41" s="465"/>
      <c r="AE41" s="465"/>
      <c r="AF41" s="465"/>
      <c r="AG41" s="465"/>
      <c r="AH41" s="465"/>
      <c r="AI41" s="465"/>
      <c r="AJ41" s="1"/>
      <c r="AK41" s="1"/>
    </row>
    <row r="42" spans="1:37" ht="16.5" thickTop="1" thickBot="1" x14ac:dyDescent="0.3">
      <c r="A42" s="465"/>
      <c r="B42" s="465"/>
      <c r="C42" s="465"/>
      <c r="D42" s="465"/>
      <c r="E42" s="465"/>
      <c r="F42" s="466"/>
      <c r="G42" s="466"/>
      <c r="H42" s="466"/>
      <c r="I42" s="466"/>
      <c r="J42" s="465"/>
      <c r="K42" s="465"/>
      <c r="L42" s="465"/>
      <c r="M42" s="465"/>
      <c r="N42" s="465"/>
      <c r="O42" s="465"/>
      <c r="P42" s="465"/>
      <c r="Q42" s="465"/>
      <c r="R42" s="465"/>
      <c r="S42" s="465"/>
      <c r="T42" s="465"/>
      <c r="U42" s="465"/>
      <c r="V42" s="465"/>
      <c r="W42" s="465"/>
      <c r="X42" s="465"/>
      <c r="Y42" s="465"/>
      <c r="Z42" s="465"/>
      <c r="AA42" s="465"/>
      <c r="AB42" s="465"/>
      <c r="AC42" s="465"/>
      <c r="AD42" s="465"/>
      <c r="AE42" s="465"/>
      <c r="AF42" s="465"/>
      <c r="AG42" s="465"/>
      <c r="AH42" s="465"/>
      <c r="AI42" s="465"/>
      <c r="AJ42" s="1"/>
      <c r="AK42" s="1"/>
    </row>
    <row r="43" spans="1:37" ht="16.5" thickTop="1" thickBot="1" x14ac:dyDescent="0.3">
      <c r="A43" s="465"/>
      <c r="B43" s="465"/>
      <c r="C43" s="465"/>
      <c r="D43" s="465"/>
      <c r="E43" s="465"/>
      <c r="F43" s="466"/>
      <c r="G43" s="466"/>
      <c r="H43" s="466"/>
      <c r="I43" s="466"/>
      <c r="J43" s="465"/>
      <c r="K43" s="465"/>
      <c r="L43" s="465"/>
      <c r="M43" s="465"/>
      <c r="N43" s="465"/>
      <c r="O43" s="465"/>
      <c r="P43" s="465"/>
      <c r="Q43" s="465"/>
      <c r="R43" s="465"/>
      <c r="S43" s="465"/>
      <c r="T43" s="465"/>
      <c r="U43" s="465"/>
      <c r="V43" s="465"/>
      <c r="W43" s="465"/>
      <c r="X43" s="465"/>
      <c r="Y43" s="465"/>
      <c r="Z43" s="465"/>
      <c r="AA43" s="465"/>
      <c r="AB43" s="465"/>
      <c r="AC43" s="465"/>
      <c r="AD43" s="465"/>
      <c r="AE43" s="465"/>
      <c r="AF43" s="465"/>
      <c r="AG43" s="465"/>
      <c r="AH43" s="465"/>
      <c r="AI43" s="465"/>
      <c r="AJ43" s="1"/>
      <c r="AK43" s="1"/>
    </row>
    <row r="44" spans="1:37" ht="31.5" customHeight="1" thickTop="1" thickBot="1" x14ac:dyDescent="0.3">
      <c r="A44" s="426" t="s">
        <v>37</v>
      </c>
      <c r="B44" s="426"/>
      <c r="C44" s="426"/>
      <c r="D44" s="426"/>
      <c r="E44" s="426"/>
      <c r="F44" s="426" t="s">
        <v>38</v>
      </c>
      <c r="G44" s="426"/>
      <c r="H44" s="426"/>
      <c r="I44" s="426"/>
      <c r="J44" s="426" t="s">
        <v>39</v>
      </c>
      <c r="K44" s="426"/>
      <c r="L44" s="426"/>
      <c r="M44" s="426"/>
      <c r="N44" s="426" t="s">
        <v>40</v>
      </c>
      <c r="O44" s="426"/>
      <c r="P44" s="426"/>
      <c r="Q44" s="426"/>
      <c r="R44" s="426"/>
      <c r="S44" s="426"/>
      <c r="T44" s="426"/>
      <c r="U44" s="426"/>
      <c r="V44" s="426"/>
      <c r="W44" s="426"/>
      <c r="X44" s="426" t="s">
        <v>41</v>
      </c>
      <c r="Y44" s="426"/>
      <c r="Z44" s="426"/>
      <c r="AA44" s="426"/>
      <c r="AB44" s="426"/>
      <c r="AC44" s="426"/>
      <c r="AD44" s="426"/>
      <c r="AE44" s="426"/>
      <c r="AF44" s="426" t="s">
        <v>42</v>
      </c>
      <c r="AG44" s="426"/>
      <c r="AH44" s="426"/>
      <c r="AI44" s="426"/>
      <c r="AJ44" s="1"/>
      <c r="AK44" s="1"/>
    </row>
    <row r="45" spans="1:37" ht="16.5" thickTop="1" thickBot="1" x14ac:dyDescent="0.3">
      <c r="A45" s="465">
        <v>2</v>
      </c>
      <c r="B45" s="465"/>
      <c r="C45" s="465"/>
      <c r="D45" s="465"/>
      <c r="E45" s="465"/>
      <c r="F45" s="466"/>
      <c r="G45" s="466"/>
      <c r="H45" s="466"/>
      <c r="I45" s="466"/>
      <c r="J45" s="465">
        <f>F45*$X$30</f>
        <v>0</v>
      </c>
      <c r="K45" s="465"/>
      <c r="L45" s="465"/>
      <c r="M45" s="465"/>
      <c r="N45" s="465"/>
      <c r="O45" s="465"/>
      <c r="P45" s="465"/>
      <c r="Q45" s="465"/>
      <c r="R45" s="465"/>
      <c r="S45" s="465"/>
      <c r="T45" s="465"/>
      <c r="U45" s="465"/>
      <c r="V45" s="465"/>
      <c r="W45" s="465"/>
      <c r="X45" s="465"/>
      <c r="Y45" s="465"/>
      <c r="Z45" s="465"/>
      <c r="AA45" s="465"/>
      <c r="AB45" s="465"/>
      <c r="AC45" s="465"/>
      <c r="AD45" s="465"/>
      <c r="AE45" s="465"/>
      <c r="AF45" s="465"/>
      <c r="AG45" s="465"/>
      <c r="AH45" s="465"/>
      <c r="AI45" s="465"/>
      <c r="AJ45" s="1"/>
      <c r="AK45" s="1"/>
    </row>
    <row r="46" spans="1:37" ht="16.5" thickTop="1" thickBot="1" x14ac:dyDescent="0.3">
      <c r="A46" s="465"/>
      <c r="B46" s="465"/>
      <c r="C46" s="465"/>
      <c r="D46" s="465"/>
      <c r="E46" s="465"/>
      <c r="F46" s="466"/>
      <c r="G46" s="466"/>
      <c r="H46" s="466"/>
      <c r="I46" s="466"/>
      <c r="J46" s="465"/>
      <c r="K46" s="465"/>
      <c r="L46" s="465"/>
      <c r="M46" s="465"/>
      <c r="N46" s="465"/>
      <c r="O46" s="465"/>
      <c r="P46" s="465"/>
      <c r="Q46" s="465"/>
      <c r="R46" s="465"/>
      <c r="S46" s="465"/>
      <c r="T46" s="465"/>
      <c r="U46" s="465"/>
      <c r="V46" s="465"/>
      <c r="W46" s="465"/>
      <c r="X46" s="465"/>
      <c r="Y46" s="465"/>
      <c r="Z46" s="465"/>
      <c r="AA46" s="465"/>
      <c r="AB46" s="465"/>
      <c r="AC46" s="465"/>
      <c r="AD46" s="465"/>
      <c r="AE46" s="465"/>
      <c r="AF46" s="465"/>
      <c r="AG46" s="465"/>
      <c r="AH46" s="465"/>
      <c r="AI46" s="465"/>
      <c r="AJ46" s="1"/>
      <c r="AK46" s="1"/>
    </row>
    <row r="47" spans="1:37" ht="16.5" thickTop="1" thickBot="1" x14ac:dyDescent="0.3">
      <c r="A47" s="465"/>
      <c r="B47" s="465"/>
      <c r="C47" s="465"/>
      <c r="D47" s="465"/>
      <c r="E47" s="465"/>
      <c r="F47" s="466"/>
      <c r="G47" s="466"/>
      <c r="H47" s="466"/>
      <c r="I47" s="466"/>
      <c r="J47" s="465"/>
      <c r="K47" s="465"/>
      <c r="L47" s="465"/>
      <c r="M47" s="465"/>
      <c r="N47" s="465"/>
      <c r="O47" s="465"/>
      <c r="P47" s="465"/>
      <c r="Q47" s="465"/>
      <c r="R47" s="465"/>
      <c r="S47" s="465"/>
      <c r="T47" s="465"/>
      <c r="U47" s="465"/>
      <c r="V47" s="465"/>
      <c r="W47" s="465"/>
      <c r="X47" s="465"/>
      <c r="Y47" s="465"/>
      <c r="Z47" s="465"/>
      <c r="AA47" s="465"/>
      <c r="AB47" s="465"/>
      <c r="AC47" s="465"/>
      <c r="AD47" s="465"/>
      <c r="AE47" s="465"/>
      <c r="AF47" s="465"/>
      <c r="AG47" s="465"/>
      <c r="AH47" s="465"/>
      <c r="AI47" s="465"/>
      <c r="AJ47" s="1"/>
      <c r="AK47" s="1"/>
    </row>
    <row r="48" spans="1:37" ht="16.5" thickTop="1" thickBot="1" x14ac:dyDescent="0.3">
      <c r="A48" s="465"/>
      <c r="B48" s="465"/>
      <c r="C48" s="465"/>
      <c r="D48" s="465"/>
      <c r="E48" s="465"/>
      <c r="F48" s="466"/>
      <c r="G48" s="466"/>
      <c r="H48" s="466"/>
      <c r="I48" s="466"/>
      <c r="J48" s="465"/>
      <c r="K48" s="465"/>
      <c r="L48" s="465"/>
      <c r="M48" s="465"/>
      <c r="N48" s="465"/>
      <c r="O48" s="465"/>
      <c r="P48" s="465"/>
      <c r="Q48" s="465"/>
      <c r="R48" s="465"/>
      <c r="S48" s="465"/>
      <c r="T48" s="465"/>
      <c r="U48" s="465"/>
      <c r="V48" s="465"/>
      <c r="W48" s="465"/>
      <c r="X48" s="465"/>
      <c r="Y48" s="465"/>
      <c r="Z48" s="465"/>
      <c r="AA48" s="465"/>
      <c r="AB48" s="465"/>
      <c r="AC48" s="465"/>
      <c r="AD48" s="465"/>
      <c r="AE48" s="465"/>
      <c r="AF48" s="465"/>
      <c r="AG48" s="465"/>
      <c r="AH48" s="465"/>
      <c r="AI48" s="465"/>
      <c r="AJ48" s="1"/>
      <c r="AK48" s="1"/>
    </row>
    <row r="49" spans="1:37" ht="16.5" thickTop="1" thickBot="1" x14ac:dyDescent="0.3">
      <c r="A49" s="465"/>
      <c r="B49" s="465"/>
      <c r="C49" s="465"/>
      <c r="D49" s="465"/>
      <c r="E49" s="465"/>
      <c r="F49" s="466"/>
      <c r="G49" s="466"/>
      <c r="H49" s="466"/>
      <c r="I49" s="466"/>
      <c r="J49" s="465"/>
      <c r="K49" s="465"/>
      <c r="L49" s="465"/>
      <c r="M49" s="465"/>
      <c r="N49" s="465"/>
      <c r="O49" s="465"/>
      <c r="P49" s="465"/>
      <c r="Q49" s="465"/>
      <c r="R49" s="465"/>
      <c r="S49" s="465"/>
      <c r="T49" s="465"/>
      <c r="U49" s="465"/>
      <c r="V49" s="465"/>
      <c r="W49" s="465"/>
      <c r="X49" s="465"/>
      <c r="Y49" s="465"/>
      <c r="Z49" s="465"/>
      <c r="AA49" s="465"/>
      <c r="AB49" s="465"/>
      <c r="AC49" s="465"/>
      <c r="AD49" s="465"/>
      <c r="AE49" s="465"/>
      <c r="AF49" s="465"/>
      <c r="AG49" s="465"/>
      <c r="AH49" s="465"/>
      <c r="AI49" s="465"/>
      <c r="AJ49" s="1"/>
      <c r="AK49" s="1"/>
    </row>
    <row r="50" spans="1:37" ht="31.5" customHeight="1" thickTop="1" thickBot="1" x14ac:dyDescent="0.3">
      <c r="A50" s="426" t="s">
        <v>37</v>
      </c>
      <c r="B50" s="426"/>
      <c r="C50" s="426"/>
      <c r="D50" s="426"/>
      <c r="E50" s="426"/>
      <c r="F50" s="426" t="s">
        <v>38</v>
      </c>
      <c r="G50" s="426"/>
      <c r="H50" s="426"/>
      <c r="I50" s="426"/>
      <c r="J50" s="426" t="s">
        <v>39</v>
      </c>
      <c r="K50" s="426"/>
      <c r="L50" s="426"/>
      <c r="M50" s="426"/>
      <c r="N50" s="426" t="s">
        <v>40</v>
      </c>
      <c r="O50" s="426"/>
      <c r="P50" s="426"/>
      <c r="Q50" s="426"/>
      <c r="R50" s="426"/>
      <c r="S50" s="426"/>
      <c r="T50" s="426"/>
      <c r="U50" s="426"/>
      <c r="V50" s="426"/>
      <c r="W50" s="426"/>
      <c r="X50" s="426" t="s">
        <v>41</v>
      </c>
      <c r="Y50" s="426"/>
      <c r="Z50" s="426"/>
      <c r="AA50" s="426"/>
      <c r="AB50" s="426"/>
      <c r="AC50" s="426"/>
      <c r="AD50" s="426"/>
      <c r="AE50" s="426"/>
      <c r="AF50" s="426" t="s">
        <v>42</v>
      </c>
      <c r="AG50" s="426"/>
      <c r="AH50" s="426"/>
      <c r="AI50" s="426"/>
      <c r="AJ50" s="1"/>
      <c r="AK50" s="1"/>
    </row>
    <row r="51" spans="1:37" ht="16.5" thickTop="1" thickBot="1" x14ac:dyDescent="0.3">
      <c r="A51" s="465">
        <v>3</v>
      </c>
      <c r="B51" s="465"/>
      <c r="C51" s="465"/>
      <c r="D51" s="465"/>
      <c r="E51" s="465"/>
      <c r="F51" s="466"/>
      <c r="G51" s="466"/>
      <c r="H51" s="466"/>
      <c r="I51" s="466"/>
      <c r="J51" s="465">
        <f>F51*$X$30</f>
        <v>0</v>
      </c>
      <c r="K51" s="465"/>
      <c r="L51" s="465"/>
      <c r="M51" s="465"/>
      <c r="N51" s="465"/>
      <c r="O51" s="465"/>
      <c r="P51" s="465"/>
      <c r="Q51" s="465"/>
      <c r="R51" s="465"/>
      <c r="S51" s="465"/>
      <c r="T51" s="465"/>
      <c r="U51" s="465"/>
      <c r="V51" s="465"/>
      <c r="W51" s="465"/>
      <c r="X51" s="465"/>
      <c r="Y51" s="465"/>
      <c r="Z51" s="465"/>
      <c r="AA51" s="465"/>
      <c r="AB51" s="465"/>
      <c r="AC51" s="465"/>
      <c r="AD51" s="465"/>
      <c r="AE51" s="465"/>
      <c r="AF51" s="465"/>
      <c r="AG51" s="465"/>
      <c r="AH51" s="465"/>
      <c r="AI51" s="465"/>
      <c r="AJ51" s="1"/>
      <c r="AK51" s="1"/>
    </row>
    <row r="52" spans="1:37" ht="16.5" thickTop="1" thickBot="1" x14ac:dyDescent="0.3">
      <c r="A52" s="465"/>
      <c r="B52" s="465"/>
      <c r="C52" s="465"/>
      <c r="D52" s="465"/>
      <c r="E52" s="465"/>
      <c r="F52" s="466"/>
      <c r="G52" s="466"/>
      <c r="H52" s="466"/>
      <c r="I52" s="466"/>
      <c r="J52" s="465"/>
      <c r="K52" s="465"/>
      <c r="L52" s="465"/>
      <c r="M52" s="465"/>
      <c r="N52" s="465"/>
      <c r="O52" s="465"/>
      <c r="P52" s="465"/>
      <c r="Q52" s="465"/>
      <c r="R52" s="465"/>
      <c r="S52" s="465"/>
      <c r="T52" s="465"/>
      <c r="U52" s="465"/>
      <c r="V52" s="465"/>
      <c r="W52" s="465"/>
      <c r="X52" s="465"/>
      <c r="Y52" s="465"/>
      <c r="Z52" s="465"/>
      <c r="AA52" s="465"/>
      <c r="AB52" s="465"/>
      <c r="AC52" s="465"/>
      <c r="AD52" s="465"/>
      <c r="AE52" s="465"/>
      <c r="AF52" s="465"/>
      <c r="AG52" s="465"/>
      <c r="AH52" s="465"/>
      <c r="AI52" s="465"/>
      <c r="AJ52" s="1"/>
      <c r="AK52" s="1"/>
    </row>
    <row r="53" spans="1:37" ht="16.5" thickTop="1" thickBot="1" x14ac:dyDescent="0.3">
      <c r="A53" s="465"/>
      <c r="B53" s="465"/>
      <c r="C53" s="465"/>
      <c r="D53" s="465"/>
      <c r="E53" s="465"/>
      <c r="F53" s="466"/>
      <c r="G53" s="466"/>
      <c r="H53" s="466"/>
      <c r="I53" s="466"/>
      <c r="J53" s="465"/>
      <c r="K53" s="465"/>
      <c r="L53" s="465"/>
      <c r="M53" s="465"/>
      <c r="N53" s="465"/>
      <c r="O53" s="465"/>
      <c r="P53" s="465"/>
      <c r="Q53" s="465"/>
      <c r="R53" s="465"/>
      <c r="S53" s="465"/>
      <c r="T53" s="465"/>
      <c r="U53" s="465"/>
      <c r="V53" s="465"/>
      <c r="W53" s="465"/>
      <c r="X53" s="465"/>
      <c r="Y53" s="465"/>
      <c r="Z53" s="465"/>
      <c r="AA53" s="465"/>
      <c r="AB53" s="465"/>
      <c r="AC53" s="465"/>
      <c r="AD53" s="465"/>
      <c r="AE53" s="465"/>
      <c r="AF53" s="465"/>
      <c r="AG53" s="465"/>
      <c r="AH53" s="465"/>
      <c r="AI53" s="465"/>
      <c r="AJ53" s="1"/>
      <c r="AK53" s="1"/>
    </row>
    <row r="54" spans="1:37" ht="16.5" thickTop="1" thickBot="1" x14ac:dyDescent="0.3">
      <c r="A54" s="465"/>
      <c r="B54" s="465"/>
      <c r="C54" s="465"/>
      <c r="D54" s="465"/>
      <c r="E54" s="465"/>
      <c r="F54" s="466"/>
      <c r="G54" s="466"/>
      <c r="H54" s="466"/>
      <c r="I54" s="466"/>
      <c r="J54" s="465"/>
      <c r="K54" s="465"/>
      <c r="L54" s="465"/>
      <c r="M54" s="465"/>
      <c r="N54" s="465"/>
      <c r="O54" s="465"/>
      <c r="P54" s="465"/>
      <c r="Q54" s="465"/>
      <c r="R54" s="465"/>
      <c r="S54" s="465"/>
      <c r="T54" s="465"/>
      <c r="U54" s="465"/>
      <c r="V54" s="465"/>
      <c r="W54" s="465"/>
      <c r="X54" s="465"/>
      <c r="Y54" s="465"/>
      <c r="Z54" s="465"/>
      <c r="AA54" s="465"/>
      <c r="AB54" s="465"/>
      <c r="AC54" s="465"/>
      <c r="AD54" s="465"/>
      <c r="AE54" s="465"/>
      <c r="AF54" s="465"/>
      <c r="AG54" s="465"/>
      <c r="AH54" s="465"/>
      <c r="AI54" s="465"/>
      <c r="AJ54" s="1"/>
      <c r="AK54" s="1"/>
    </row>
    <row r="55" spans="1:37" ht="16.5" thickTop="1" thickBot="1" x14ac:dyDescent="0.3">
      <c r="A55" s="465"/>
      <c r="B55" s="465"/>
      <c r="C55" s="465"/>
      <c r="D55" s="465"/>
      <c r="E55" s="465"/>
      <c r="F55" s="466"/>
      <c r="G55" s="466"/>
      <c r="H55" s="466"/>
      <c r="I55" s="466"/>
      <c r="J55" s="465"/>
      <c r="K55" s="465"/>
      <c r="L55" s="465"/>
      <c r="M55" s="465"/>
      <c r="N55" s="465"/>
      <c r="O55" s="465"/>
      <c r="P55" s="465"/>
      <c r="Q55" s="465"/>
      <c r="R55" s="465"/>
      <c r="S55" s="465"/>
      <c r="T55" s="465"/>
      <c r="U55" s="465"/>
      <c r="V55" s="465"/>
      <c r="W55" s="465"/>
      <c r="X55" s="465"/>
      <c r="Y55" s="465"/>
      <c r="Z55" s="465"/>
      <c r="AA55" s="465"/>
      <c r="AB55" s="465"/>
      <c r="AC55" s="465"/>
      <c r="AD55" s="465"/>
      <c r="AE55" s="465"/>
      <c r="AF55" s="465"/>
      <c r="AG55" s="465"/>
      <c r="AH55" s="465"/>
      <c r="AI55" s="465"/>
      <c r="AJ55" s="1"/>
      <c r="AK55" s="1"/>
    </row>
    <row r="56" spans="1:37" ht="31.5" customHeight="1" thickTop="1" thickBot="1" x14ac:dyDescent="0.3">
      <c r="A56" s="426" t="s">
        <v>37</v>
      </c>
      <c r="B56" s="426"/>
      <c r="C56" s="426"/>
      <c r="D56" s="426"/>
      <c r="E56" s="426"/>
      <c r="F56" s="426" t="s">
        <v>38</v>
      </c>
      <c r="G56" s="426"/>
      <c r="H56" s="426"/>
      <c r="I56" s="426"/>
      <c r="J56" s="426" t="s">
        <v>39</v>
      </c>
      <c r="K56" s="426"/>
      <c r="L56" s="426"/>
      <c r="M56" s="426"/>
      <c r="N56" s="426" t="s">
        <v>40</v>
      </c>
      <c r="O56" s="426"/>
      <c r="P56" s="426"/>
      <c r="Q56" s="426"/>
      <c r="R56" s="426"/>
      <c r="S56" s="426"/>
      <c r="T56" s="426"/>
      <c r="U56" s="426"/>
      <c r="V56" s="426"/>
      <c r="W56" s="426"/>
      <c r="X56" s="426" t="s">
        <v>41</v>
      </c>
      <c r="Y56" s="426"/>
      <c r="Z56" s="426"/>
      <c r="AA56" s="426"/>
      <c r="AB56" s="426"/>
      <c r="AC56" s="426"/>
      <c r="AD56" s="426"/>
      <c r="AE56" s="426"/>
      <c r="AF56" s="426" t="s">
        <v>42</v>
      </c>
      <c r="AG56" s="426"/>
      <c r="AH56" s="426"/>
      <c r="AI56" s="426"/>
      <c r="AJ56" s="1"/>
      <c r="AK56" s="1"/>
    </row>
    <row r="57" spans="1:37" ht="16.5" thickTop="1" thickBot="1" x14ac:dyDescent="0.3">
      <c r="A57" s="465">
        <v>4</v>
      </c>
      <c r="B57" s="465"/>
      <c r="C57" s="465"/>
      <c r="D57" s="465"/>
      <c r="E57" s="465"/>
      <c r="F57" s="466"/>
      <c r="G57" s="466"/>
      <c r="H57" s="466"/>
      <c r="I57" s="466"/>
      <c r="J57" s="465">
        <f>F57*$X$30</f>
        <v>0</v>
      </c>
      <c r="K57" s="465"/>
      <c r="L57" s="465"/>
      <c r="M57" s="465"/>
      <c r="N57" s="465"/>
      <c r="O57" s="465"/>
      <c r="P57" s="465"/>
      <c r="Q57" s="465"/>
      <c r="R57" s="465"/>
      <c r="S57" s="465"/>
      <c r="T57" s="465"/>
      <c r="U57" s="465"/>
      <c r="V57" s="465"/>
      <c r="W57" s="465"/>
      <c r="X57" s="465"/>
      <c r="Y57" s="465"/>
      <c r="Z57" s="465"/>
      <c r="AA57" s="465"/>
      <c r="AB57" s="465"/>
      <c r="AC57" s="465"/>
      <c r="AD57" s="465"/>
      <c r="AE57" s="465"/>
      <c r="AF57" s="465"/>
      <c r="AG57" s="465"/>
      <c r="AH57" s="465"/>
      <c r="AI57" s="465"/>
      <c r="AJ57" s="1"/>
      <c r="AK57" s="1"/>
    </row>
    <row r="58" spans="1:37" ht="16.5" thickTop="1" thickBot="1" x14ac:dyDescent="0.3">
      <c r="A58" s="465"/>
      <c r="B58" s="465"/>
      <c r="C58" s="465"/>
      <c r="D58" s="465"/>
      <c r="E58" s="465"/>
      <c r="F58" s="466"/>
      <c r="G58" s="466"/>
      <c r="H58" s="466"/>
      <c r="I58" s="466"/>
      <c r="J58" s="465"/>
      <c r="K58" s="465"/>
      <c r="L58" s="465"/>
      <c r="M58" s="465"/>
      <c r="N58" s="465"/>
      <c r="O58" s="465"/>
      <c r="P58" s="465"/>
      <c r="Q58" s="465"/>
      <c r="R58" s="465"/>
      <c r="S58" s="465"/>
      <c r="T58" s="465"/>
      <c r="U58" s="465"/>
      <c r="V58" s="465"/>
      <c r="W58" s="465"/>
      <c r="X58" s="465"/>
      <c r="Y58" s="465"/>
      <c r="Z58" s="465"/>
      <c r="AA58" s="465"/>
      <c r="AB58" s="465"/>
      <c r="AC58" s="465"/>
      <c r="AD58" s="465"/>
      <c r="AE58" s="465"/>
      <c r="AF58" s="465"/>
      <c r="AG58" s="465"/>
      <c r="AH58" s="465"/>
      <c r="AI58" s="465"/>
      <c r="AJ58" s="1"/>
      <c r="AK58" s="1"/>
    </row>
    <row r="59" spans="1:37" ht="16.5" thickTop="1" thickBot="1" x14ac:dyDescent="0.3">
      <c r="A59" s="465"/>
      <c r="B59" s="465"/>
      <c r="C59" s="465"/>
      <c r="D59" s="465"/>
      <c r="E59" s="465"/>
      <c r="F59" s="466"/>
      <c r="G59" s="466"/>
      <c r="H59" s="466"/>
      <c r="I59" s="466"/>
      <c r="J59" s="465"/>
      <c r="K59" s="465"/>
      <c r="L59" s="465"/>
      <c r="M59" s="465"/>
      <c r="N59" s="465"/>
      <c r="O59" s="465"/>
      <c r="P59" s="465"/>
      <c r="Q59" s="465"/>
      <c r="R59" s="465"/>
      <c r="S59" s="465"/>
      <c r="T59" s="465"/>
      <c r="U59" s="465"/>
      <c r="V59" s="465"/>
      <c r="W59" s="465"/>
      <c r="X59" s="465"/>
      <c r="Y59" s="465"/>
      <c r="Z59" s="465"/>
      <c r="AA59" s="465"/>
      <c r="AB59" s="465"/>
      <c r="AC59" s="465"/>
      <c r="AD59" s="465"/>
      <c r="AE59" s="465"/>
      <c r="AF59" s="465"/>
      <c r="AG59" s="465"/>
      <c r="AH59" s="465"/>
      <c r="AI59" s="465"/>
      <c r="AJ59" s="1"/>
      <c r="AK59" s="1"/>
    </row>
    <row r="60" spans="1:37" ht="16.5" thickTop="1" thickBot="1" x14ac:dyDescent="0.3">
      <c r="A60" s="465"/>
      <c r="B60" s="465"/>
      <c r="C60" s="465"/>
      <c r="D60" s="465"/>
      <c r="E60" s="465"/>
      <c r="F60" s="466"/>
      <c r="G60" s="466"/>
      <c r="H60" s="466"/>
      <c r="I60" s="466"/>
      <c r="J60" s="465"/>
      <c r="K60" s="465"/>
      <c r="L60" s="465"/>
      <c r="M60" s="465"/>
      <c r="N60" s="465"/>
      <c r="O60" s="465"/>
      <c r="P60" s="465"/>
      <c r="Q60" s="465"/>
      <c r="R60" s="465"/>
      <c r="S60" s="465"/>
      <c r="T60" s="465"/>
      <c r="U60" s="465"/>
      <c r="V60" s="465"/>
      <c r="W60" s="465"/>
      <c r="X60" s="465"/>
      <c r="Y60" s="465"/>
      <c r="Z60" s="465"/>
      <c r="AA60" s="465"/>
      <c r="AB60" s="465"/>
      <c r="AC60" s="465"/>
      <c r="AD60" s="465"/>
      <c r="AE60" s="465"/>
      <c r="AF60" s="465"/>
      <c r="AG60" s="465"/>
      <c r="AH60" s="465"/>
      <c r="AI60" s="465"/>
      <c r="AJ60" s="1"/>
      <c r="AK60" s="1"/>
    </row>
    <row r="61" spans="1:37" ht="16.5" thickTop="1" thickBot="1" x14ac:dyDescent="0.3">
      <c r="A61" s="465"/>
      <c r="B61" s="465"/>
      <c r="C61" s="465"/>
      <c r="D61" s="465"/>
      <c r="E61" s="465"/>
      <c r="F61" s="466"/>
      <c r="G61" s="466"/>
      <c r="H61" s="466"/>
      <c r="I61" s="466"/>
      <c r="J61" s="465"/>
      <c r="K61" s="465"/>
      <c r="L61" s="465"/>
      <c r="M61" s="465"/>
      <c r="N61" s="465"/>
      <c r="O61" s="465"/>
      <c r="P61" s="465"/>
      <c r="Q61" s="465"/>
      <c r="R61" s="465"/>
      <c r="S61" s="465"/>
      <c r="T61" s="465"/>
      <c r="U61" s="465"/>
      <c r="V61" s="465"/>
      <c r="W61" s="465"/>
      <c r="X61" s="465"/>
      <c r="Y61" s="465"/>
      <c r="Z61" s="465"/>
      <c r="AA61" s="465"/>
      <c r="AB61" s="465"/>
      <c r="AC61" s="465"/>
      <c r="AD61" s="465"/>
      <c r="AE61" s="465"/>
      <c r="AF61" s="465"/>
      <c r="AG61" s="465"/>
      <c r="AH61" s="465"/>
      <c r="AI61" s="465"/>
      <c r="AJ61" s="1"/>
      <c r="AK61" s="1"/>
    </row>
    <row r="62" spans="1:37" ht="31.5" customHeight="1" thickTop="1" thickBot="1" x14ac:dyDescent="0.3">
      <c r="A62" s="426" t="s">
        <v>37</v>
      </c>
      <c r="B62" s="426"/>
      <c r="C62" s="426"/>
      <c r="D62" s="426"/>
      <c r="E62" s="426"/>
      <c r="F62" s="426" t="s">
        <v>38</v>
      </c>
      <c r="G62" s="426"/>
      <c r="H62" s="426"/>
      <c r="I62" s="426"/>
      <c r="J62" s="426" t="s">
        <v>39</v>
      </c>
      <c r="K62" s="426"/>
      <c r="L62" s="426"/>
      <c r="M62" s="426"/>
      <c r="N62" s="426" t="s">
        <v>40</v>
      </c>
      <c r="O62" s="426"/>
      <c r="P62" s="426"/>
      <c r="Q62" s="426"/>
      <c r="R62" s="426"/>
      <c r="S62" s="426"/>
      <c r="T62" s="426"/>
      <c r="U62" s="426"/>
      <c r="V62" s="426"/>
      <c r="W62" s="426"/>
      <c r="X62" s="426" t="s">
        <v>41</v>
      </c>
      <c r="Y62" s="426"/>
      <c r="Z62" s="426"/>
      <c r="AA62" s="426"/>
      <c r="AB62" s="426"/>
      <c r="AC62" s="426"/>
      <c r="AD62" s="426"/>
      <c r="AE62" s="426"/>
      <c r="AF62" s="426" t="s">
        <v>42</v>
      </c>
      <c r="AG62" s="426"/>
      <c r="AH62" s="426"/>
      <c r="AI62" s="426"/>
      <c r="AJ62" s="1"/>
      <c r="AK62" s="1"/>
    </row>
    <row r="63" spans="1:37" ht="16.5" thickTop="1" thickBot="1" x14ac:dyDescent="0.3">
      <c r="A63" s="465">
        <v>5</v>
      </c>
      <c r="B63" s="465"/>
      <c r="C63" s="465"/>
      <c r="D63" s="465"/>
      <c r="E63" s="465"/>
      <c r="F63" s="466"/>
      <c r="G63" s="466"/>
      <c r="H63" s="466"/>
      <c r="I63" s="466"/>
      <c r="J63" s="465">
        <f>F63*$X$30</f>
        <v>0</v>
      </c>
      <c r="K63" s="465"/>
      <c r="L63" s="465"/>
      <c r="M63" s="465"/>
      <c r="N63" s="465"/>
      <c r="O63" s="465"/>
      <c r="P63" s="465"/>
      <c r="Q63" s="465"/>
      <c r="R63" s="465"/>
      <c r="S63" s="465"/>
      <c r="T63" s="465"/>
      <c r="U63" s="465"/>
      <c r="V63" s="465"/>
      <c r="W63" s="465"/>
      <c r="X63" s="465"/>
      <c r="Y63" s="465"/>
      <c r="Z63" s="465"/>
      <c r="AA63" s="465"/>
      <c r="AB63" s="465"/>
      <c r="AC63" s="465"/>
      <c r="AD63" s="465"/>
      <c r="AE63" s="465"/>
      <c r="AF63" s="465"/>
      <c r="AG63" s="465"/>
      <c r="AH63" s="465"/>
      <c r="AI63" s="465"/>
      <c r="AJ63" s="1"/>
      <c r="AK63" s="1"/>
    </row>
    <row r="64" spans="1:37" ht="16.5" thickTop="1" thickBot="1" x14ac:dyDescent="0.3">
      <c r="A64" s="465"/>
      <c r="B64" s="465"/>
      <c r="C64" s="465"/>
      <c r="D64" s="465"/>
      <c r="E64" s="465"/>
      <c r="F64" s="466"/>
      <c r="G64" s="466"/>
      <c r="H64" s="466"/>
      <c r="I64" s="466"/>
      <c r="J64" s="465"/>
      <c r="K64" s="465"/>
      <c r="L64" s="465"/>
      <c r="M64" s="465"/>
      <c r="N64" s="465"/>
      <c r="O64" s="465"/>
      <c r="P64" s="465"/>
      <c r="Q64" s="465"/>
      <c r="R64" s="465"/>
      <c r="S64" s="465"/>
      <c r="T64" s="465"/>
      <c r="U64" s="465"/>
      <c r="V64" s="465"/>
      <c r="W64" s="465"/>
      <c r="X64" s="465"/>
      <c r="Y64" s="465"/>
      <c r="Z64" s="465"/>
      <c r="AA64" s="465"/>
      <c r="AB64" s="465"/>
      <c r="AC64" s="465"/>
      <c r="AD64" s="465"/>
      <c r="AE64" s="465"/>
      <c r="AF64" s="465"/>
      <c r="AG64" s="465"/>
      <c r="AH64" s="465"/>
      <c r="AI64" s="465"/>
      <c r="AJ64" s="1"/>
      <c r="AK64" s="1"/>
    </row>
    <row r="65" spans="1:37" ht="16.5" thickTop="1" thickBot="1" x14ac:dyDescent="0.3">
      <c r="A65" s="465"/>
      <c r="B65" s="465"/>
      <c r="C65" s="465"/>
      <c r="D65" s="465"/>
      <c r="E65" s="465"/>
      <c r="F65" s="466"/>
      <c r="G65" s="466"/>
      <c r="H65" s="466"/>
      <c r="I65" s="466"/>
      <c r="J65" s="465"/>
      <c r="K65" s="465"/>
      <c r="L65" s="465"/>
      <c r="M65" s="465"/>
      <c r="N65" s="465"/>
      <c r="O65" s="465"/>
      <c r="P65" s="465"/>
      <c r="Q65" s="465"/>
      <c r="R65" s="465"/>
      <c r="S65" s="465"/>
      <c r="T65" s="465"/>
      <c r="U65" s="465"/>
      <c r="V65" s="465"/>
      <c r="W65" s="465"/>
      <c r="X65" s="465"/>
      <c r="Y65" s="465"/>
      <c r="Z65" s="465"/>
      <c r="AA65" s="465"/>
      <c r="AB65" s="465"/>
      <c r="AC65" s="465"/>
      <c r="AD65" s="465"/>
      <c r="AE65" s="465"/>
      <c r="AF65" s="465"/>
      <c r="AG65" s="465"/>
      <c r="AH65" s="465"/>
      <c r="AI65" s="465"/>
      <c r="AJ65" s="1"/>
      <c r="AK65" s="1"/>
    </row>
    <row r="66" spans="1:37" ht="16.5" thickTop="1" thickBot="1" x14ac:dyDescent="0.3">
      <c r="A66" s="465"/>
      <c r="B66" s="465"/>
      <c r="C66" s="465"/>
      <c r="D66" s="465"/>
      <c r="E66" s="465"/>
      <c r="F66" s="466"/>
      <c r="G66" s="466"/>
      <c r="H66" s="466"/>
      <c r="I66" s="466"/>
      <c r="J66" s="465"/>
      <c r="K66" s="465"/>
      <c r="L66" s="465"/>
      <c r="M66" s="465"/>
      <c r="N66" s="465"/>
      <c r="O66" s="465"/>
      <c r="P66" s="465"/>
      <c r="Q66" s="465"/>
      <c r="R66" s="465"/>
      <c r="S66" s="465"/>
      <c r="T66" s="465"/>
      <c r="U66" s="465"/>
      <c r="V66" s="465"/>
      <c r="W66" s="465"/>
      <c r="X66" s="465"/>
      <c r="Y66" s="465"/>
      <c r="Z66" s="465"/>
      <c r="AA66" s="465"/>
      <c r="AB66" s="465"/>
      <c r="AC66" s="465"/>
      <c r="AD66" s="465"/>
      <c r="AE66" s="465"/>
      <c r="AF66" s="465"/>
      <c r="AG66" s="465"/>
      <c r="AH66" s="465"/>
      <c r="AI66" s="465"/>
      <c r="AJ66" s="1"/>
      <c r="AK66" s="1"/>
    </row>
    <row r="67" spans="1:37" ht="16.5" thickTop="1" thickBot="1" x14ac:dyDescent="0.3">
      <c r="A67" s="465"/>
      <c r="B67" s="465"/>
      <c r="C67" s="465"/>
      <c r="D67" s="465"/>
      <c r="E67" s="465"/>
      <c r="F67" s="466"/>
      <c r="G67" s="466"/>
      <c r="H67" s="466"/>
      <c r="I67" s="466"/>
      <c r="J67" s="465"/>
      <c r="K67" s="465"/>
      <c r="L67" s="465"/>
      <c r="M67" s="465"/>
      <c r="N67" s="465"/>
      <c r="O67" s="465"/>
      <c r="P67" s="465"/>
      <c r="Q67" s="465"/>
      <c r="R67" s="465"/>
      <c r="S67" s="465"/>
      <c r="T67" s="465"/>
      <c r="U67" s="465"/>
      <c r="V67" s="465"/>
      <c r="W67" s="465"/>
      <c r="X67" s="465"/>
      <c r="Y67" s="465"/>
      <c r="Z67" s="465"/>
      <c r="AA67" s="465"/>
      <c r="AB67" s="465"/>
      <c r="AC67" s="465"/>
      <c r="AD67" s="465"/>
      <c r="AE67" s="465"/>
      <c r="AF67" s="465"/>
      <c r="AG67" s="465"/>
      <c r="AH67" s="465"/>
      <c r="AI67" s="465"/>
      <c r="AJ67" s="1"/>
      <c r="AK67" s="1"/>
    </row>
    <row r="68" spans="1:37" ht="31.5" hidden="1" customHeight="1" thickTop="1" thickBot="1" x14ac:dyDescent="0.35">
      <c r="A68" s="426" t="s">
        <v>37</v>
      </c>
      <c r="B68" s="426"/>
      <c r="C68" s="426"/>
      <c r="D68" s="426"/>
      <c r="E68" s="426"/>
      <c r="F68" s="426" t="s">
        <v>38</v>
      </c>
      <c r="G68" s="426"/>
      <c r="H68" s="426"/>
      <c r="I68" s="426"/>
      <c r="J68" s="426" t="s">
        <v>39</v>
      </c>
      <c r="K68" s="426"/>
      <c r="L68" s="426"/>
      <c r="M68" s="426"/>
      <c r="N68" s="426" t="s">
        <v>40</v>
      </c>
      <c r="O68" s="426"/>
      <c r="P68" s="426"/>
      <c r="Q68" s="426"/>
      <c r="R68" s="426"/>
      <c r="S68" s="426"/>
      <c r="T68" s="426"/>
      <c r="U68" s="426"/>
      <c r="V68" s="426"/>
      <c r="W68" s="426"/>
      <c r="X68" s="426" t="s">
        <v>41</v>
      </c>
      <c r="Y68" s="426"/>
      <c r="Z68" s="426"/>
      <c r="AA68" s="426"/>
      <c r="AB68" s="426"/>
      <c r="AC68" s="426"/>
      <c r="AD68" s="426"/>
      <c r="AE68" s="426"/>
      <c r="AF68" s="426" t="s">
        <v>42</v>
      </c>
      <c r="AG68" s="426"/>
      <c r="AH68" s="426"/>
      <c r="AI68" s="426"/>
      <c r="AJ68" s="1"/>
      <c r="AK68" s="1"/>
    </row>
    <row r="69" spans="1:37" ht="16.5" hidden="1" customHeight="1" thickTop="1" thickBot="1" x14ac:dyDescent="0.35">
      <c r="A69" s="465">
        <v>6</v>
      </c>
      <c r="B69" s="465"/>
      <c r="C69" s="465"/>
      <c r="D69" s="465"/>
      <c r="E69" s="465"/>
      <c r="F69" s="466"/>
      <c r="G69" s="466"/>
      <c r="H69" s="466"/>
      <c r="I69" s="466"/>
      <c r="J69" s="465">
        <f>F69*$X$30</f>
        <v>0</v>
      </c>
      <c r="K69" s="465"/>
      <c r="L69" s="465"/>
      <c r="M69" s="465"/>
      <c r="N69" s="465"/>
      <c r="O69" s="465"/>
      <c r="P69" s="465"/>
      <c r="Q69" s="465"/>
      <c r="R69" s="465"/>
      <c r="S69" s="465"/>
      <c r="T69" s="465"/>
      <c r="U69" s="465"/>
      <c r="V69" s="465"/>
      <c r="W69" s="465"/>
      <c r="X69" s="465"/>
      <c r="Y69" s="465"/>
      <c r="Z69" s="465"/>
      <c r="AA69" s="465"/>
      <c r="AB69" s="465"/>
      <c r="AC69" s="465"/>
      <c r="AD69" s="465"/>
      <c r="AE69" s="465"/>
      <c r="AF69" s="465"/>
      <c r="AG69" s="465"/>
      <c r="AH69" s="465"/>
      <c r="AI69" s="465"/>
      <c r="AJ69" s="1"/>
      <c r="AK69" s="1"/>
    </row>
    <row r="70" spans="1:37" ht="16.5" hidden="1" customHeight="1" thickTop="1" thickBot="1" x14ac:dyDescent="0.35">
      <c r="A70" s="465"/>
      <c r="B70" s="465"/>
      <c r="C70" s="465"/>
      <c r="D70" s="465"/>
      <c r="E70" s="465"/>
      <c r="F70" s="466"/>
      <c r="G70" s="466"/>
      <c r="H70" s="466"/>
      <c r="I70" s="466"/>
      <c r="J70" s="465"/>
      <c r="K70" s="465"/>
      <c r="L70" s="465"/>
      <c r="M70" s="465"/>
      <c r="N70" s="465"/>
      <c r="O70" s="465"/>
      <c r="P70" s="465"/>
      <c r="Q70" s="465"/>
      <c r="R70" s="465"/>
      <c r="S70" s="465"/>
      <c r="T70" s="465"/>
      <c r="U70" s="465"/>
      <c r="V70" s="465"/>
      <c r="W70" s="465"/>
      <c r="X70" s="465"/>
      <c r="Y70" s="465"/>
      <c r="Z70" s="465"/>
      <c r="AA70" s="465"/>
      <c r="AB70" s="465"/>
      <c r="AC70" s="465"/>
      <c r="AD70" s="465"/>
      <c r="AE70" s="465"/>
      <c r="AF70" s="465"/>
      <c r="AG70" s="465"/>
      <c r="AH70" s="465"/>
      <c r="AI70" s="465"/>
      <c r="AJ70" s="1"/>
      <c r="AK70" s="1"/>
    </row>
    <row r="71" spans="1:37" ht="16.5" hidden="1" customHeight="1" thickTop="1" thickBot="1" x14ac:dyDescent="0.35">
      <c r="A71" s="465"/>
      <c r="B71" s="465"/>
      <c r="C71" s="465"/>
      <c r="D71" s="465"/>
      <c r="E71" s="465"/>
      <c r="F71" s="466"/>
      <c r="G71" s="466"/>
      <c r="H71" s="466"/>
      <c r="I71" s="466"/>
      <c r="J71" s="465"/>
      <c r="K71" s="465"/>
      <c r="L71" s="465"/>
      <c r="M71" s="465"/>
      <c r="N71" s="465"/>
      <c r="O71" s="465"/>
      <c r="P71" s="465"/>
      <c r="Q71" s="465"/>
      <c r="R71" s="465"/>
      <c r="S71" s="465"/>
      <c r="T71" s="465"/>
      <c r="U71" s="465"/>
      <c r="V71" s="465"/>
      <c r="W71" s="465"/>
      <c r="X71" s="465"/>
      <c r="Y71" s="465"/>
      <c r="Z71" s="465"/>
      <c r="AA71" s="465"/>
      <c r="AB71" s="465"/>
      <c r="AC71" s="465"/>
      <c r="AD71" s="465"/>
      <c r="AE71" s="465"/>
      <c r="AF71" s="465"/>
      <c r="AG71" s="465"/>
      <c r="AH71" s="465"/>
      <c r="AI71" s="465"/>
      <c r="AJ71" s="1"/>
      <c r="AK71" s="1"/>
    </row>
    <row r="72" spans="1:37" ht="16.5" hidden="1" customHeight="1" thickTop="1" thickBot="1" x14ac:dyDescent="0.35">
      <c r="A72" s="465"/>
      <c r="B72" s="465"/>
      <c r="C72" s="465"/>
      <c r="D72" s="465"/>
      <c r="E72" s="465"/>
      <c r="F72" s="466"/>
      <c r="G72" s="466"/>
      <c r="H72" s="466"/>
      <c r="I72" s="466"/>
      <c r="J72" s="465"/>
      <c r="K72" s="465"/>
      <c r="L72" s="465"/>
      <c r="M72" s="465"/>
      <c r="N72" s="465"/>
      <c r="O72" s="465"/>
      <c r="P72" s="465"/>
      <c r="Q72" s="465"/>
      <c r="R72" s="465"/>
      <c r="S72" s="465"/>
      <c r="T72" s="465"/>
      <c r="U72" s="465"/>
      <c r="V72" s="465"/>
      <c r="W72" s="465"/>
      <c r="X72" s="465"/>
      <c r="Y72" s="465"/>
      <c r="Z72" s="465"/>
      <c r="AA72" s="465"/>
      <c r="AB72" s="465"/>
      <c r="AC72" s="465"/>
      <c r="AD72" s="465"/>
      <c r="AE72" s="465"/>
      <c r="AF72" s="465"/>
      <c r="AG72" s="465"/>
      <c r="AH72" s="465"/>
      <c r="AI72" s="465"/>
      <c r="AJ72" s="1"/>
      <c r="AK72" s="1"/>
    </row>
    <row r="73" spans="1:37" ht="16.5" hidden="1" customHeight="1" thickTop="1" thickBot="1" x14ac:dyDescent="0.35">
      <c r="A73" s="465"/>
      <c r="B73" s="465"/>
      <c r="C73" s="465"/>
      <c r="D73" s="465"/>
      <c r="E73" s="465"/>
      <c r="F73" s="466"/>
      <c r="G73" s="466"/>
      <c r="H73" s="466"/>
      <c r="I73" s="466"/>
      <c r="J73" s="465"/>
      <c r="K73" s="465"/>
      <c r="L73" s="465"/>
      <c r="M73" s="465"/>
      <c r="N73" s="465"/>
      <c r="O73" s="465"/>
      <c r="P73" s="465"/>
      <c r="Q73" s="465"/>
      <c r="R73" s="465"/>
      <c r="S73" s="465"/>
      <c r="T73" s="465"/>
      <c r="U73" s="465"/>
      <c r="V73" s="465"/>
      <c r="W73" s="465"/>
      <c r="X73" s="465"/>
      <c r="Y73" s="465"/>
      <c r="Z73" s="465"/>
      <c r="AA73" s="465"/>
      <c r="AB73" s="465"/>
      <c r="AC73" s="465"/>
      <c r="AD73" s="465"/>
      <c r="AE73" s="465"/>
      <c r="AF73" s="465"/>
      <c r="AG73" s="465"/>
      <c r="AH73" s="465"/>
      <c r="AI73" s="465"/>
      <c r="AJ73" s="1"/>
      <c r="AK73" s="1"/>
    </row>
    <row r="74" spans="1:37" ht="31.5" hidden="1" customHeight="1" thickTop="1" thickBot="1" x14ac:dyDescent="0.35">
      <c r="A74" s="426" t="s">
        <v>37</v>
      </c>
      <c r="B74" s="426"/>
      <c r="C74" s="426"/>
      <c r="D74" s="426"/>
      <c r="E74" s="426"/>
      <c r="F74" s="426" t="s">
        <v>38</v>
      </c>
      <c r="G74" s="426"/>
      <c r="H74" s="426"/>
      <c r="I74" s="426"/>
      <c r="J74" s="426" t="s">
        <v>39</v>
      </c>
      <c r="K74" s="426"/>
      <c r="L74" s="426"/>
      <c r="M74" s="426"/>
      <c r="N74" s="426" t="s">
        <v>40</v>
      </c>
      <c r="O74" s="426"/>
      <c r="P74" s="426"/>
      <c r="Q74" s="426"/>
      <c r="R74" s="426"/>
      <c r="S74" s="426"/>
      <c r="T74" s="426"/>
      <c r="U74" s="426"/>
      <c r="V74" s="426"/>
      <c r="W74" s="426"/>
      <c r="X74" s="426" t="s">
        <v>41</v>
      </c>
      <c r="Y74" s="426"/>
      <c r="Z74" s="426"/>
      <c r="AA74" s="426"/>
      <c r="AB74" s="426"/>
      <c r="AC74" s="426"/>
      <c r="AD74" s="426"/>
      <c r="AE74" s="426"/>
      <c r="AF74" s="426" t="s">
        <v>42</v>
      </c>
      <c r="AG74" s="426"/>
      <c r="AH74" s="426"/>
      <c r="AI74" s="426"/>
      <c r="AJ74" s="1"/>
      <c r="AK74" s="1"/>
    </row>
    <row r="75" spans="1:37" ht="16.5" hidden="1" customHeight="1" thickTop="1" thickBot="1" x14ac:dyDescent="0.35">
      <c r="A75" s="465">
        <v>7</v>
      </c>
      <c r="B75" s="465"/>
      <c r="C75" s="465"/>
      <c r="D75" s="465"/>
      <c r="E75" s="465"/>
      <c r="F75" s="466"/>
      <c r="G75" s="466"/>
      <c r="H75" s="466"/>
      <c r="I75" s="466"/>
      <c r="J75" s="465">
        <f>F75*$X$30</f>
        <v>0</v>
      </c>
      <c r="K75" s="465"/>
      <c r="L75" s="465"/>
      <c r="M75" s="465"/>
      <c r="N75" s="465"/>
      <c r="O75" s="465"/>
      <c r="P75" s="465"/>
      <c r="Q75" s="465"/>
      <c r="R75" s="465"/>
      <c r="S75" s="465"/>
      <c r="T75" s="465"/>
      <c r="U75" s="465"/>
      <c r="V75" s="465"/>
      <c r="W75" s="465"/>
      <c r="X75" s="465"/>
      <c r="Y75" s="465"/>
      <c r="Z75" s="465"/>
      <c r="AA75" s="465"/>
      <c r="AB75" s="465"/>
      <c r="AC75" s="465"/>
      <c r="AD75" s="465"/>
      <c r="AE75" s="465"/>
      <c r="AF75" s="465"/>
      <c r="AG75" s="465"/>
      <c r="AH75" s="465"/>
      <c r="AI75" s="465"/>
      <c r="AJ75" s="1"/>
      <c r="AK75" s="1"/>
    </row>
    <row r="76" spans="1:37" ht="16.5" hidden="1" customHeight="1" thickTop="1" thickBot="1" x14ac:dyDescent="0.35">
      <c r="A76" s="465"/>
      <c r="B76" s="465"/>
      <c r="C76" s="465"/>
      <c r="D76" s="465"/>
      <c r="E76" s="465"/>
      <c r="F76" s="466"/>
      <c r="G76" s="466"/>
      <c r="H76" s="466"/>
      <c r="I76" s="466"/>
      <c r="J76" s="465"/>
      <c r="K76" s="465"/>
      <c r="L76" s="465"/>
      <c r="M76" s="465"/>
      <c r="N76" s="465"/>
      <c r="O76" s="465"/>
      <c r="P76" s="465"/>
      <c r="Q76" s="465"/>
      <c r="R76" s="465"/>
      <c r="S76" s="465"/>
      <c r="T76" s="465"/>
      <c r="U76" s="465"/>
      <c r="V76" s="465"/>
      <c r="W76" s="465"/>
      <c r="X76" s="465"/>
      <c r="Y76" s="465"/>
      <c r="Z76" s="465"/>
      <c r="AA76" s="465"/>
      <c r="AB76" s="465"/>
      <c r="AC76" s="465"/>
      <c r="AD76" s="465"/>
      <c r="AE76" s="465"/>
      <c r="AF76" s="465"/>
      <c r="AG76" s="465"/>
      <c r="AH76" s="465"/>
      <c r="AI76" s="465"/>
      <c r="AJ76" s="1"/>
      <c r="AK76" s="1"/>
    </row>
    <row r="77" spans="1:37" ht="16.5" hidden="1" customHeight="1" thickTop="1" thickBot="1" x14ac:dyDescent="0.35">
      <c r="A77" s="465"/>
      <c r="B77" s="465"/>
      <c r="C77" s="465"/>
      <c r="D77" s="465"/>
      <c r="E77" s="465"/>
      <c r="F77" s="466"/>
      <c r="G77" s="466"/>
      <c r="H77" s="466"/>
      <c r="I77" s="466"/>
      <c r="J77" s="465"/>
      <c r="K77" s="465"/>
      <c r="L77" s="465"/>
      <c r="M77" s="465"/>
      <c r="N77" s="465"/>
      <c r="O77" s="465"/>
      <c r="P77" s="465"/>
      <c r="Q77" s="465"/>
      <c r="R77" s="465"/>
      <c r="S77" s="465"/>
      <c r="T77" s="465"/>
      <c r="U77" s="465"/>
      <c r="V77" s="465"/>
      <c r="W77" s="465"/>
      <c r="X77" s="465"/>
      <c r="Y77" s="465"/>
      <c r="Z77" s="465"/>
      <c r="AA77" s="465"/>
      <c r="AB77" s="465"/>
      <c r="AC77" s="465"/>
      <c r="AD77" s="465"/>
      <c r="AE77" s="465"/>
      <c r="AF77" s="465"/>
      <c r="AG77" s="465"/>
      <c r="AH77" s="465"/>
      <c r="AI77" s="465"/>
      <c r="AJ77" s="1"/>
      <c r="AK77" s="1"/>
    </row>
    <row r="78" spans="1:37" ht="16.5" hidden="1" customHeight="1" thickTop="1" thickBot="1" x14ac:dyDescent="0.35">
      <c r="A78" s="465"/>
      <c r="B78" s="465"/>
      <c r="C78" s="465"/>
      <c r="D78" s="465"/>
      <c r="E78" s="465"/>
      <c r="F78" s="466"/>
      <c r="G78" s="466"/>
      <c r="H78" s="466"/>
      <c r="I78" s="466"/>
      <c r="J78" s="465"/>
      <c r="K78" s="465"/>
      <c r="L78" s="465"/>
      <c r="M78" s="465"/>
      <c r="N78" s="465"/>
      <c r="O78" s="465"/>
      <c r="P78" s="465"/>
      <c r="Q78" s="465"/>
      <c r="R78" s="465"/>
      <c r="S78" s="465"/>
      <c r="T78" s="465"/>
      <c r="U78" s="465"/>
      <c r="V78" s="465"/>
      <c r="W78" s="465"/>
      <c r="X78" s="465"/>
      <c r="Y78" s="465"/>
      <c r="Z78" s="465"/>
      <c r="AA78" s="465"/>
      <c r="AB78" s="465"/>
      <c r="AC78" s="465"/>
      <c r="AD78" s="465"/>
      <c r="AE78" s="465"/>
      <c r="AF78" s="465"/>
      <c r="AG78" s="465"/>
      <c r="AH78" s="465"/>
      <c r="AI78" s="465"/>
      <c r="AJ78" s="1"/>
      <c r="AK78" s="1"/>
    </row>
    <row r="79" spans="1:37" ht="16.5" hidden="1" customHeight="1" thickTop="1" thickBot="1" x14ac:dyDescent="0.35">
      <c r="A79" s="465"/>
      <c r="B79" s="465"/>
      <c r="C79" s="465"/>
      <c r="D79" s="465"/>
      <c r="E79" s="465"/>
      <c r="F79" s="466"/>
      <c r="G79" s="466"/>
      <c r="H79" s="466"/>
      <c r="I79" s="466"/>
      <c r="J79" s="465"/>
      <c r="K79" s="465"/>
      <c r="L79" s="465"/>
      <c r="M79" s="465"/>
      <c r="N79" s="465"/>
      <c r="O79" s="465"/>
      <c r="P79" s="465"/>
      <c r="Q79" s="465"/>
      <c r="R79" s="465"/>
      <c r="S79" s="465"/>
      <c r="T79" s="465"/>
      <c r="U79" s="465"/>
      <c r="V79" s="465"/>
      <c r="W79" s="465"/>
      <c r="X79" s="465"/>
      <c r="Y79" s="465"/>
      <c r="Z79" s="465"/>
      <c r="AA79" s="465"/>
      <c r="AB79" s="465"/>
      <c r="AC79" s="465"/>
      <c r="AD79" s="465"/>
      <c r="AE79" s="465"/>
      <c r="AF79" s="465"/>
      <c r="AG79" s="465"/>
      <c r="AH79" s="465"/>
      <c r="AI79" s="465"/>
      <c r="AJ79" s="1"/>
      <c r="AK79" s="1"/>
    </row>
    <row r="80" spans="1:37" ht="31.5" hidden="1" customHeight="1" thickTop="1" thickBot="1" x14ac:dyDescent="0.35">
      <c r="A80" s="426" t="s">
        <v>37</v>
      </c>
      <c r="B80" s="426"/>
      <c r="C80" s="426"/>
      <c r="D80" s="426"/>
      <c r="E80" s="426"/>
      <c r="F80" s="426" t="s">
        <v>38</v>
      </c>
      <c r="G80" s="426"/>
      <c r="H80" s="426"/>
      <c r="I80" s="426"/>
      <c r="J80" s="426" t="s">
        <v>39</v>
      </c>
      <c r="K80" s="426"/>
      <c r="L80" s="426"/>
      <c r="M80" s="426"/>
      <c r="N80" s="426" t="s">
        <v>40</v>
      </c>
      <c r="O80" s="426"/>
      <c r="P80" s="426"/>
      <c r="Q80" s="426"/>
      <c r="R80" s="426"/>
      <c r="S80" s="426"/>
      <c r="T80" s="426"/>
      <c r="U80" s="426"/>
      <c r="V80" s="426"/>
      <c r="W80" s="426"/>
      <c r="X80" s="426" t="s">
        <v>41</v>
      </c>
      <c r="Y80" s="426"/>
      <c r="Z80" s="426"/>
      <c r="AA80" s="426"/>
      <c r="AB80" s="426"/>
      <c r="AC80" s="426"/>
      <c r="AD80" s="426"/>
      <c r="AE80" s="426"/>
      <c r="AF80" s="426" t="s">
        <v>42</v>
      </c>
      <c r="AG80" s="426"/>
      <c r="AH80" s="426"/>
      <c r="AI80" s="426"/>
      <c r="AJ80" s="1"/>
      <c r="AK80" s="1"/>
    </row>
    <row r="81" spans="1:37" ht="16.5" hidden="1" customHeight="1" thickTop="1" thickBot="1" x14ac:dyDescent="0.35">
      <c r="A81" s="465">
        <v>8</v>
      </c>
      <c r="B81" s="465"/>
      <c r="C81" s="465"/>
      <c r="D81" s="465"/>
      <c r="E81" s="465"/>
      <c r="F81" s="466"/>
      <c r="G81" s="466"/>
      <c r="H81" s="466"/>
      <c r="I81" s="466"/>
      <c r="J81" s="465">
        <f>F81*$X$30</f>
        <v>0</v>
      </c>
      <c r="K81" s="465"/>
      <c r="L81" s="465"/>
      <c r="M81" s="465"/>
      <c r="N81" s="465"/>
      <c r="O81" s="465"/>
      <c r="P81" s="465"/>
      <c r="Q81" s="465"/>
      <c r="R81" s="465"/>
      <c r="S81" s="465"/>
      <c r="T81" s="465"/>
      <c r="U81" s="465"/>
      <c r="V81" s="465"/>
      <c r="W81" s="465"/>
      <c r="X81" s="465"/>
      <c r="Y81" s="465"/>
      <c r="Z81" s="465"/>
      <c r="AA81" s="465"/>
      <c r="AB81" s="465"/>
      <c r="AC81" s="465"/>
      <c r="AD81" s="465"/>
      <c r="AE81" s="465"/>
      <c r="AF81" s="465"/>
      <c r="AG81" s="465"/>
      <c r="AH81" s="465"/>
      <c r="AI81" s="465"/>
      <c r="AJ81" s="1"/>
      <c r="AK81" s="1"/>
    </row>
    <row r="82" spans="1:37" ht="16.5" hidden="1" customHeight="1" thickTop="1" thickBot="1" x14ac:dyDescent="0.35">
      <c r="A82" s="465"/>
      <c r="B82" s="465"/>
      <c r="C82" s="465"/>
      <c r="D82" s="465"/>
      <c r="E82" s="465"/>
      <c r="F82" s="466"/>
      <c r="G82" s="466"/>
      <c r="H82" s="466"/>
      <c r="I82" s="466"/>
      <c r="J82" s="465"/>
      <c r="K82" s="465"/>
      <c r="L82" s="465"/>
      <c r="M82" s="465"/>
      <c r="N82" s="465"/>
      <c r="O82" s="465"/>
      <c r="P82" s="465"/>
      <c r="Q82" s="465"/>
      <c r="R82" s="465"/>
      <c r="S82" s="465"/>
      <c r="T82" s="465"/>
      <c r="U82" s="465"/>
      <c r="V82" s="465"/>
      <c r="W82" s="465"/>
      <c r="X82" s="465"/>
      <c r="Y82" s="465"/>
      <c r="Z82" s="465"/>
      <c r="AA82" s="465"/>
      <c r="AB82" s="465"/>
      <c r="AC82" s="465"/>
      <c r="AD82" s="465"/>
      <c r="AE82" s="465"/>
      <c r="AF82" s="465"/>
      <c r="AG82" s="465"/>
      <c r="AH82" s="465"/>
      <c r="AI82" s="465"/>
      <c r="AJ82" s="1"/>
      <c r="AK82" s="1"/>
    </row>
    <row r="83" spans="1:37" ht="16.5" hidden="1" customHeight="1" thickTop="1" thickBot="1" x14ac:dyDescent="0.35">
      <c r="A83" s="465"/>
      <c r="B83" s="465"/>
      <c r="C83" s="465"/>
      <c r="D83" s="465"/>
      <c r="E83" s="465"/>
      <c r="F83" s="466"/>
      <c r="G83" s="466"/>
      <c r="H83" s="466"/>
      <c r="I83" s="466"/>
      <c r="J83" s="465"/>
      <c r="K83" s="465"/>
      <c r="L83" s="465"/>
      <c r="M83" s="465"/>
      <c r="N83" s="465"/>
      <c r="O83" s="465"/>
      <c r="P83" s="465"/>
      <c r="Q83" s="465"/>
      <c r="R83" s="465"/>
      <c r="S83" s="465"/>
      <c r="T83" s="465"/>
      <c r="U83" s="465"/>
      <c r="V83" s="465"/>
      <c r="W83" s="465"/>
      <c r="X83" s="465"/>
      <c r="Y83" s="465"/>
      <c r="Z83" s="465"/>
      <c r="AA83" s="465"/>
      <c r="AB83" s="465"/>
      <c r="AC83" s="465"/>
      <c r="AD83" s="465"/>
      <c r="AE83" s="465"/>
      <c r="AF83" s="465"/>
      <c r="AG83" s="465"/>
      <c r="AH83" s="465"/>
      <c r="AI83" s="465"/>
      <c r="AJ83" s="1"/>
      <c r="AK83" s="1"/>
    </row>
    <row r="84" spans="1:37" ht="16.5" hidden="1" customHeight="1" thickTop="1" thickBot="1" x14ac:dyDescent="0.35">
      <c r="A84" s="465"/>
      <c r="B84" s="465"/>
      <c r="C84" s="465"/>
      <c r="D84" s="465"/>
      <c r="E84" s="465"/>
      <c r="F84" s="466"/>
      <c r="G84" s="466"/>
      <c r="H84" s="466"/>
      <c r="I84" s="466"/>
      <c r="J84" s="465"/>
      <c r="K84" s="465"/>
      <c r="L84" s="465"/>
      <c r="M84" s="465"/>
      <c r="N84" s="465"/>
      <c r="O84" s="465"/>
      <c r="P84" s="465"/>
      <c r="Q84" s="465"/>
      <c r="R84" s="465"/>
      <c r="S84" s="465"/>
      <c r="T84" s="465"/>
      <c r="U84" s="465"/>
      <c r="V84" s="465"/>
      <c r="W84" s="465"/>
      <c r="X84" s="465"/>
      <c r="Y84" s="465"/>
      <c r="Z84" s="465"/>
      <c r="AA84" s="465"/>
      <c r="AB84" s="465"/>
      <c r="AC84" s="465"/>
      <c r="AD84" s="465"/>
      <c r="AE84" s="465"/>
      <c r="AF84" s="465"/>
      <c r="AG84" s="465"/>
      <c r="AH84" s="465"/>
      <c r="AI84" s="465"/>
      <c r="AJ84" s="1"/>
      <c r="AK84" s="1"/>
    </row>
    <row r="85" spans="1:37" ht="16.5" hidden="1" customHeight="1" thickTop="1" thickBot="1" x14ac:dyDescent="0.35">
      <c r="A85" s="465"/>
      <c r="B85" s="465"/>
      <c r="C85" s="465"/>
      <c r="D85" s="465"/>
      <c r="E85" s="465"/>
      <c r="F85" s="466"/>
      <c r="G85" s="466"/>
      <c r="H85" s="466"/>
      <c r="I85" s="466"/>
      <c r="J85" s="465"/>
      <c r="K85" s="465"/>
      <c r="L85" s="465"/>
      <c r="M85" s="465"/>
      <c r="N85" s="465"/>
      <c r="O85" s="465"/>
      <c r="P85" s="465"/>
      <c r="Q85" s="465"/>
      <c r="R85" s="465"/>
      <c r="S85" s="465"/>
      <c r="T85" s="465"/>
      <c r="U85" s="465"/>
      <c r="V85" s="465"/>
      <c r="W85" s="465"/>
      <c r="X85" s="465"/>
      <c r="Y85" s="465"/>
      <c r="Z85" s="465"/>
      <c r="AA85" s="465"/>
      <c r="AB85" s="465"/>
      <c r="AC85" s="465"/>
      <c r="AD85" s="465"/>
      <c r="AE85" s="465"/>
      <c r="AF85" s="465"/>
      <c r="AG85" s="465"/>
      <c r="AH85" s="465"/>
      <c r="AI85" s="465"/>
      <c r="AJ85" s="1"/>
      <c r="AK85" s="1"/>
    </row>
    <row r="86" spans="1:37" ht="31.5" hidden="1" customHeight="1" thickTop="1" thickBot="1" x14ac:dyDescent="0.35">
      <c r="A86" s="426" t="s">
        <v>37</v>
      </c>
      <c r="B86" s="426"/>
      <c r="C86" s="426"/>
      <c r="D86" s="426"/>
      <c r="E86" s="426"/>
      <c r="F86" s="426" t="s">
        <v>38</v>
      </c>
      <c r="G86" s="426"/>
      <c r="H86" s="426"/>
      <c r="I86" s="426"/>
      <c r="J86" s="426" t="s">
        <v>39</v>
      </c>
      <c r="K86" s="426"/>
      <c r="L86" s="426"/>
      <c r="M86" s="426"/>
      <c r="N86" s="426" t="s">
        <v>40</v>
      </c>
      <c r="O86" s="426"/>
      <c r="P86" s="426"/>
      <c r="Q86" s="426"/>
      <c r="R86" s="426"/>
      <c r="S86" s="426"/>
      <c r="T86" s="426"/>
      <c r="U86" s="426"/>
      <c r="V86" s="426"/>
      <c r="W86" s="426"/>
      <c r="X86" s="426" t="s">
        <v>41</v>
      </c>
      <c r="Y86" s="426"/>
      <c r="Z86" s="426"/>
      <c r="AA86" s="426"/>
      <c r="AB86" s="426"/>
      <c r="AC86" s="426"/>
      <c r="AD86" s="426"/>
      <c r="AE86" s="426"/>
      <c r="AF86" s="426" t="s">
        <v>42</v>
      </c>
      <c r="AG86" s="426"/>
      <c r="AH86" s="426"/>
      <c r="AI86" s="426"/>
      <c r="AJ86" s="1"/>
      <c r="AK86" s="1"/>
    </row>
    <row r="87" spans="1:37" ht="16.5" hidden="1" customHeight="1" thickTop="1" thickBot="1" x14ac:dyDescent="0.35">
      <c r="A87" s="465">
        <v>9</v>
      </c>
      <c r="B87" s="465"/>
      <c r="C87" s="465"/>
      <c r="D87" s="465"/>
      <c r="E87" s="465"/>
      <c r="F87" s="466"/>
      <c r="G87" s="466"/>
      <c r="H87" s="466"/>
      <c r="I87" s="466"/>
      <c r="J87" s="465">
        <f>F87*$X$30</f>
        <v>0</v>
      </c>
      <c r="K87" s="465"/>
      <c r="L87" s="465"/>
      <c r="M87" s="465"/>
      <c r="N87" s="465"/>
      <c r="O87" s="465"/>
      <c r="P87" s="465"/>
      <c r="Q87" s="465"/>
      <c r="R87" s="465"/>
      <c r="S87" s="465"/>
      <c r="T87" s="465"/>
      <c r="U87" s="465"/>
      <c r="V87" s="465"/>
      <c r="W87" s="465"/>
      <c r="X87" s="465"/>
      <c r="Y87" s="465"/>
      <c r="Z87" s="465"/>
      <c r="AA87" s="465"/>
      <c r="AB87" s="465"/>
      <c r="AC87" s="465"/>
      <c r="AD87" s="465"/>
      <c r="AE87" s="465"/>
      <c r="AF87" s="465"/>
      <c r="AG87" s="465"/>
      <c r="AH87" s="465"/>
      <c r="AI87" s="465"/>
      <c r="AJ87" s="1"/>
      <c r="AK87" s="1"/>
    </row>
    <row r="88" spans="1:37" ht="16.5" hidden="1" customHeight="1" thickTop="1" thickBot="1" x14ac:dyDescent="0.35">
      <c r="A88" s="465"/>
      <c r="B88" s="465"/>
      <c r="C88" s="465"/>
      <c r="D88" s="465"/>
      <c r="E88" s="465"/>
      <c r="F88" s="466"/>
      <c r="G88" s="466"/>
      <c r="H88" s="466"/>
      <c r="I88" s="466"/>
      <c r="J88" s="465"/>
      <c r="K88" s="465"/>
      <c r="L88" s="465"/>
      <c r="M88" s="465"/>
      <c r="N88" s="465"/>
      <c r="O88" s="465"/>
      <c r="P88" s="465"/>
      <c r="Q88" s="465"/>
      <c r="R88" s="465"/>
      <c r="S88" s="465"/>
      <c r="T88" s="465"/>
      <c r="U88" s="465"/>
      <c r="V88" s="465"/>
      <c r="W88" s="465"/>
      <c r="X88" s="465"/>
      <c r="Y88" s="465"/>
      <c r="Z88" s="465"/>
      <c r="AA88" s="465"/>
      <c r="AB88" s="465"/>
      <c r="AC88" s="465"/>
      <c r="AD88" s="465"/>
      <c r="AE88" s="465"/>
      <c r="AF88" s="465"/>
      <c r="AG88" s="465"/>
      <c r="AH88" s="465"/>
      <c r="AI88" s="465"/>
      <c r="AJ88" s="1"/>
      <c r="AK88" s="1"/>
    </row>
    <row r="89" spans="1:37" ht="16.5" hidden="1" customHeight="1" thickTop="1" thickBot="1" x14ac:dyDescent="0.35">
      <c r="A89" s="465"/>
      <c r="B89" s="465"/>
      <c r="C89" s="465"/>
      <c r="D89" s="465"/>
      <c r="E89" s="465"/>
      <c r="F89" s="466"/>
      <c r="G89" s="466"/>
      <c r="H89" s="466"/>
      <c r="I89" s="466"/>
      <c r="J89" s="465"/>
      <c r="K89" s="465"/>
      <c r="L89" s="465"/>
      <c r="M89" s="465"/>
      <c r="N89" s="465"/>
      <c r="O89" s="465"/>
      <c r="P89" s="465"/>
      <c r="Q89" s="465"/>
      <c r="R89" s="465"/>
      <c r="S89" s="465"/>
      <c r="T89" s="465"/>
      <c r="U89" s="465"/>
      <c r="V89" s="465"/>
      <c r="W89" s="465"/>
      <c r="X89" s="465"/>
      <c r="Y89" s="465"/>
      <c r="Z89" s="465"/>
      <c r="AA89" s="465"/>
      <c r="AB89" s="465"/>
      <c r="AC89" s="465"/>
      <c r="AD89" s="465"/>
      <c r="AE89" s="465"/>
      <c r="AF89" s="465"/>
      <c r="AG89" s="465"/>
      <c r="AH89" s="465"/>
      <c r="AI89" s="465"/>
      <c r="AJ89" s="1"/>
      <c r="AK89" s="1"/>
    </row>
    <row r="90" spans="1:37" ht="16.5" hidden="1" customHeight="1" thickTop="1" thickBot="1" x14ac:dyDescent="0.35">
      <c r="A90" s="465"/>
      <c r="B90" s="465"/>
      <c r="C90" s="465"/>
      <c r="D90" s="465"/>
      <c r="E90" s="465"/>
      <c r="F90" s="466"/>
      <c r="G90" s="466"/>
      <c r="H90" s="466"/>
      <c r="I90" s="466"/>
      <c r="J90" s="465"/>
      <c r="K90" s="465"/>
      <c r="L90" s="465"/>
      <c r="M90" s="465"/>
      <c r="N90" s="465"/>
      <c r="O90" s="465"/>
      <c r="P90" s="465"/>
      <c r="Q90" s="465"/>
      <c r="R90" s="465"/>
      <c r="S90" s="465"/>
      <c r="T90" s="465"/>
      <c r="U90" s="465"/>
      <c r="V90" s="465"/>
      <c r="W90" s="465"/>
      <c r="X90" s="465"/>
      <c r="Y90" s="465"/>
      <c r="Z90" s="465"/>
      <c r="AA90" s="465"/>
      <c r="AB90" s="465"/>
      <c r="AC90" s="465"/>
      <c r="AD90" s="465"/>
      <c r="AE90" s="465"/>
      <c r="AF90" s="465"/>
      <c r="AG90" s="465"/>
      <c r="AH90" s="465"/>
      <c r="AI90" s="465"/>
      <c r="AJ90" s="1"/>
      <c r="AK90" s="1"/>
    </row>
    <row r="91" spans="1:37" ht="16.5" hidden="1" customHeight="1" thickTop="1" thickBot="1" x14ac:dyDescent="0.35">
      <c r="A91" s="465"/>
      <c r="B91" s="465"/>
      <c r="C91" s="465"/>
      <c r="D91" s="465"/>
      <c r="E91" s="465"/>
      <c r="F91" s="466"/>
      <c r="G91" s="466"/>
      <c r="H91" s="466"/>
      <c r="I91" s="466"/>
      <c r="J91" s="465"/>
      <c r="K91" s="465"/>
      <c r="L91" s="465"/>
      <c r="M91" s="465"/>
      <c r="N91" s="465"/>
      <c r="O91" s="465"/>
      <c r="P91" s="465"/>
      <c r="Q91" s="465"/>
      <c r="R91" s="465"/>
      <c r="S91" s="465"/>
      <c r="T91" s="465"/>
      <c r="U91" s="465"/>
      <c r="V91" s="465"/>
      <c r="W91" s="465"/>
      <c r="X91" s="465"/>
      <c r="Y91" s="465"/>
      <c r="Z91" s="465"/>
      <c r="AA91" s="465"/>
      <c r="AB91" s="465"/>
      <c r="AC91" s="465"/>
      <c r="AD91" s="465"/>
      <c r="AE91" s="465"/>
      <c r="AF91" s="465"/>
      <c r="AG91" s="465"/>
      <c r="AH91" s="465"/>
      <c r="AI91" s="465"/>
      <c r="AJ91" s="1"/>
      <c r="AK91" s="1"/>
    </row>
    <row r="92" spans="1:37" ht="31.5" hidden="1" customHeight="1" thickTop="1" thickBot="1" x14ac:dyDescent="0.35">
      <c r="A92" s="426" t="s">
        <v>37</v>
      </c>
      <c r="B92" s="426"/>
      <c r="C92" s="426"/>
      <c r="D92" s="426"/>
      <c r="E92" s="426"/>
      <c r="F92" s="426" t="s">
        <v>38</v>
      </c>
      <c r="G92" s="426"/>
      <c r="H92" s="426"/>
      <c r="I92" s="426"/>
      <c r="J92" s="426" t="s">
        <v>39</v>
      </c>
      <c r="K92" s="426"/>
      <c r="L92" s="426"/>
      <c r="M92" s="426"/>
      <c r="N92" s="426" t="s">
        <v>40</v>
      </c>
      <c r="O92" s="426"/>
      <c r="P92" s="426"/>
      <c r="Q92" s="426"/>
      <c r="R92" s="426"/>
      <c r="S92" s="426"/>
      <c r="T92" s="426"/>
      <c r="U92" s="426"/>
      <c r="V92" s="426"/>
      <c r="W92" s="426"/>
      <c r="X92" s="426" t="s">
        <v>41</v>
      </c>
      <c r="Y92" s="426"/>
      <c r="Z92" s="426"/>
      <c r="AA92" s="426"/>
      <c r="AB92" s="426"/>
      <c r="AC92" s="426"/>
      <c r="AD92" s="426"/>
      <c r="AE92" s="426"/>
      <c r="AF92" s="426" t="s">
        <v>42</v>
      </c>
      <c r="AG92" s="426"/>
      <c r="AH92" s="426"/>
      <c r="AI92" s="426"/>
      <c r="AJ92" s="1"/>
      <c r="AK92" s="1"/>
    </row>
    <row r="93" spans="1:37" ht="16.5" hidden="1" customHeight="1" thickTop="1" thickBot="1" x14ac:dyDescent="0.35">
      <c r="A93" s="465">
        <v>10</v>
      </c>
      <c r="B93" s="465"/>
      <c r="C93" s="465"/>
      <c r="D93" s="465"/>
      <c r="E93" s="465"/>
      <c r="F93" s="466"/>
      <c r="G93" s="466"/>
      <c r="H93" s="466"/>
      <c r="I93" s="466"/>
      <c r="J93" s="465">
        <f>F93*$X$30</f>
        <v>0</v>
      </c>
      <c r="K93" s="465"/>
      <c r="L93" s="465"/>
      <c r="M93" s="465"/>
      <c r="N93" s="465"/>
      <c r="O93" s="465"/>
      <c r="P93" s="465"/>
      <c r="Q93" s="465"/>
      <c r="R93" s="465"/>
      <c r="S93" s="465"/>
      <c r="T93" s="465"/>
      <c r="U93" s="465"/>
      <c r="V93" s="465"/>
      <c r="W93" s="465"/>
      <c r="X93" s="465"/>
      <c r="Y93" s="465"/>
      <c r="Z93" s="465"/>
      <c r="AA93" s="465"/>
      <c r="AB93" s="465"/>
      <c r="AC93" s="465"/>
      <c r="AD93" s="465"/>
      <c r="AE93" s="465"/>
      <c r="AF93" s="465"/>
      <c r="AG93" s="465"/>
      <c r="AH93" s="465"/>
      <c r="AI93" s="465"/>
      <c r="AJ93" s="1"/>
      <c r="AK93" s="1"/>
    </row>
    <row r="94" spans="1:37" ht="16.5" hidden="1" customHeight="1" thickTop="1" thickBot="1" x14ac:dyDescent="0.35">
      <c r="A94" s="465"/>
      <c r="B94" s="465"/>
      <c r="C94" s="465"/>
      <c r="D94" s="465"/>
      <c r="E94" s="465"/>
      <c r="F94" s="466"/>
      <c r="G94" s="466"/>
      <c r="H94" s="466"/>
      <c r="I94" s="466"/>
      <c r="J94" s="465"/>
      <c r="K94" s="465"/>
      <c r="L94" s="465"/>
      <c r="M94" s="465"/>
      <c r="N94" s="465"/>
      <c r="O94" s="465"/>
      <c r="P94" s="465"/>
      <c r="Q94" s="465"/>
      <c r="R94" s="465"/>
      <c r="S94" s="465"/>
      <c r="T94" s="465"/>
      <c r="U94" s="465"/>
      <c r="V94" s="465"/>
      <c r="W94" s="465"/>
      <c r="X94" s="465"/>
      <c r="Y94" s="465"/>
      <c r="Z94" s="465"/>
      <c r="AA94" s="465"/>
      <c r="AB94" s="465"/>
      <c r="AC94" s="465"/>
      <c r="AD94" s="465"/>
      <c r="AE94" s="465"/>
      <c r="AF94" s="465"/>
      <c r="AG94" s="465"/>
      <c r="AH94" s="465"/>
      <c r="AI94" s="465"/>
      <c r="AJ94" s="1"/>
      <c r="AK94" s="1"/>
    </row>
    <row r="95" spans="1:37" ht="16.5" hidden="1" customHeight="1" thickTop="1" thickBot="1" x14ac:dyDescent="0.35">
      <c r="A95" s="465"/>
      <c r="B95" s="465"/>
      <c r="C95" s="465"/>
      <c r="D95" s="465"/>
      <c r="E95" s="465"/>
      <c r="F95" s="466"/>
      <c r="G95" s="466"/>
      <c r="H95" s="466"/>
      <c r="I95" s="466"/>
      <c r="J95" s="465"/>
      <c r="K95" s="465"/>
      <c r="L95" s="465"/>
      <c r="M95" s="465"/>
      <c r="N95" s="465"/>
      <c r="O95" s="465"/>
      <c r="P95" s="465"/>
      <c r="Q95" s="465"/>
      <c r="R95" s="465"/>
      <c r="S95" s="465"/>
      <c r="T95" s="465"/>
      <c r="U95" s="465"/>
      <c r="V95" s="465"/>
      <c r="W95" s="465"/>
      <c r="X95" s="465"/>
      <c r="Y95" s="465"/>
      <c r="Z95" s="465"/>
      <c r="AA95" s="465"/>
      <c r="AB95" s="465"/>
      <c r="AC95" s="465"/>
      <c r="AD95" s="465"/>
      <c r="AE95" s="465"/>
      <c r="AF95" s="465"/>
      <c r="AG95" s="465"/>
      <c r="AH95" s="465"/>
      <c r="AI95" s="465"/>
      <c r="AJ95" s="1"/>
      <c r="AK95" s="1"/>
    </row>
    <row r="96" spans="1:37" ht="16.5" hidden="1" customHeight="1" thickTop="1" thickBot="1" x14ac:dyDescent="0.35">
      <c r="A96" s="465"/>
      <c r="B96" s="465"/>
      <c r="C96" s="465"/>
      <c r="D96" s="465"/>
      <c r="E96" s="465"/>
      <c r="F96" s="466"/>
      <c r="G96" s="466"/>
      <c r="H96" s="466"/>
      <c r="I96" s="466"/>
      <c r="J96" s="465"/>
      <c r="K96" s="465"/>
      <c r="L96" s="465"/>
      <c r="M96" s="465"/>
      <c r="N96" s="465"/>
      <c r="O96" s="465"/>
      <c r="P96" s="465"/>
      <c r="Q96" s="465"/>
      <c r="R96" s="465"/>
      <c r="S96" s="465"/>
      <c r="T96" s="465"/>
      <c r="U96" s="465"/>
      <c r="V96" s="465"/>
      <c r="W96" s="465"/>
      <c r="X96" s="465"/>
      <c r="Y96" s="465"/>
      <c r="Z96" s="465"/>
      <c r="AA96" s="465"/>
      <c r="AB96" s="465"/>
      <c r="AC96" s="465"/>
      <c r="AD96" s="465"/>
      <c r="AE96" s="465"/>
      <c r="AF96" s="465"/>
      <c r="AG96" s="465"/>
      <c r="AH96" s="465"/>
      <c r="AI96" s="465"/>
      <c r="AJ96" s="1"/>
      <c r="AK96" s="1"/>
    </row>
    <row r="97" spans="1:37" ht="16.5" hidden="1" customHeight="1" thickTop="1" thickBot="1" x14ac:dyDescent="0.35">
      <c r="A97" s="465"/>
      <c r="B97" s="465"/>
      <c r="C97" s="465"/>
      <c r="D97" s="465"/>
      <c r="E97" s="465"/>
      <c r="F97" s="466"/>
      <c r="G97" s="466"/>
      <c r="H97" s="466"/>
      <c r="I97" s="466"/>
      <c r="J97" s="465"/>
      <c r="K97" s="465"/>
      <c r="L97" s="465"/>
      <c r="M97" s="465"/>
      <c r="N97" s="465"/>
      <c r="O97" s="465"/>
      <c r="P97" s="465"/>
      <c r="Q97" s="465"/>
      <c r="R97" s="465"/>
      <c r="S97" s="465"/>
      <c r="T97" s="465"/>
      <c r="U97" s="465"/>
      <c r="V97" s="465"/>
      <c r="W97" s="465"/>
      <c r="X97" s="465"/>
      <c r="Y97" s="465"/>
      <c r="Z97" s="465"/>
      <c r="AA97" s="465"/>
      <c r="AB97" s="465"/>
      <c r="AC97" s="465"/>
      <c r="AD97" s="465"/>
      <c r="AE97" s="465"/>
      <c r="AF97" s="465"/>
      <c r="AG97" s="465"/>
      <c r="AH97" s="465"/>
      <c r="AI97" s="465"/>
      <c r="AJ97" s="1"/>
      <c r="AK97" s="1"/>
    </row>
    <row r="98" spans="1:37" ht="31.5" hidden="1" customHeight="1" thickTop="1" thickBot="1" x14ac:dyDescent="0.35">
      <c r="A98" s="426" t="s">
        <v>37</v>
      </c>
      <c r="B98" s="426"/>
      <c r="C98" s="426"/>
      <c r="D98" s="426"/>
      <c r="E98" s="426"/>
      <c r="F98" s="426" t="s">
        <v>38</v>
      </c>
      <c r="G98" s="426"/>
      <c r="H98" s="426"/>
      <c r="I98" s="426"/>
      <c r="J98" s="426" t="s">
        <v>39</v>
      </c>
      <c r="K98" s="426"/>
      <c r="L98" s="426"/>
      <c r="M98" s="426"/>
      <c r="N98" s="426" t="s">
        <v>40</v>
      </c>
      <c r="O98" s="426"/>
      <c r="P98" s="426"/>
      <c r="Q98" s="426"/>
      <c r="R98" s="426"/>
      <c r="S98" s="426"/>
      <c r="T98" s="426"/>
      <c r="U98" s="426"/>
      <c r="V98" s="426"/>
      <c r="W98" s="426"/>
      <c r="X98" s="426" t="s">
        <v>41</v>
      </c>
      <c r="Y98" s="426"/>
      <c r="Z98" s="426"/>
      <c r="AA98" s="426"/>
      <c r="AB98" s="426"/>
      <c r="AC98" s="426"/>
      <c r="AD98" s="426"/>
      <c r="AE98" s="426"/>
      <c r="AF98" s="426" t="s">
        <v>42</v>
      </c>
      <c r="AG98" s="426"/>
      <c r="AH98" s="426"/>
      <c r="AI98" s="426"/>
      <c r="AJ98" s="1"/>
      <c r="AK98" s="1"/>
    </row>
    <row r="99" spans="1:37" ht="16.5" hidden="1" customHeight="1" thickTop="1" thickBot="1" x14ac:dyDescent="0.35">
      <c r="A99" s="465">
        <v>11</v>
      </c>
      <c r="B99" s="465"/>
      <c r="C99" s="465"/>
      <c r="D99" s="465"/>
      <c r="E99" s="465"/>
      <c r="F99" s="466"/>
      <c r="G99" s="466"/>
      <c r="H99" s="466"/>
      <c r="I99" s="466"/>
      <c r="J99" s="465">
        <f>F99*$X$30</f>
        <v>0</v>
      </c>
      <c r="K99" s="465"/>
      <c r="L99" s="465"/>
      <c r="M99" s="465"/>
      <c r="N99" s="465"/>
      <c r="O99" s="465"/>
      <c r="P99" s="465"/>
      <c r="Q99" s="465"/>
      <c r="R99" s="465"/>
      <c r="S99" s="465"/>
      <c r="T99" s="465"/>
      <c r="U99" s="465"/>
      <c r="V99" s="465"/>
      <c r="W99" s="465"/>
      <c r="X99" s="465"/>
      <c r="Y99" s="465"/>
      <c r="Z99" s="465"/>
      <c r="AA99" s="465"/>
      <c r="AB99" s="465"/>
      <c r="AC99" s="465"/>
      <c r="AD99" s="465"/>
      <c r="AE99" s="465"/>
      <c r="AF99" s="465"/>
      <c r="AG99" s="465"/>
      <c r="AH99" s="465"/>
      <c r="AI99" s="465"/>
      <c r="AJ99" s="1"/>
      <c r="AK99" s="1"/>
    </row>
    <row r="100" spans="1:37" ht="16.5" hidden="1" customHeight="1" thickTop="1" thickBot="1" x14ac:dyDescent="0.35">
      <c r="A100" s="465"/>
      <c r="B100" s="465"/>
      <c r="C100" s="465"/>
      <c r="D100" s="465"/>
      <c r="E100" s="465"/>
      <c r="F100" s="466"/>
      <c r="G100" s="466"/>
      <c r="H100" s="466"/>
      <c r="I100" s="466"/>
      <c r="J100" s="465"/>
      <c r="K100" s="465"/>
      <c r="L100" s="465"/>
      <c r="M100" s="465"/>
      <c r="N100" s="465"/>
      <c r="O100" s="465"/>
      <c r="P100" s="465"/>
      <c r="Q100" s="465"/>
      <c r="R100" s="465"/>
      <c r="S100" s="465"/>
      <c r="T100" s="465"/>
      <c r="U100" s="465"/>
      <c r="V100" s="465"/>
      <c r="W100" s="465"/>
      <c r="X100" s="465"/>
      <c r="Y100" s="465"/>
      <c r="Z100" s="465"/>
      <c r="AA100" s="465"/>
      <c r="AB100" s="465"/>
      <c r="AC100" s="465"/>
      <c r="AD100" s="465"/>
      <c r="AE100" s="465"/>
      <c r="AF100" s="465"/>
      <c r="AG100" s="465"/>
      <c r="AH100" s="465"/>
      <c r="AI100" s="465"/>
      <c r="AJ100" s="1"/>
      <c r="AK100" s="1"/>
    </row>
    <row r="101" spans="1:37" ht="16.5" hidden="1" customHeight="1" thickTop="1" thickBot="1" x14ac:dyDescent="0.35">
      <c r="A101" s="465"/>
      <c r="B101" s="465"/>
      <c r="C101" s="465"/>
      <c r="D101" s="465"/>
      <c r="E101" s="465"/>
      <c r="F101" s="466"/>
      <c r="G101" s="466"/>
      <c r="H101" s="466"/>
      <c r="I101" s="466"/>
      <c r="J101" s="465"/>
      <c r="K101" s="465"/>
      <c r="L101" s="465"/>
      <c r="M101" s="465"/>
      <c r="N101" s="465"/>
      <c r="O101" s="465"/>
      <c r="P101" s="465"/>
      <c r="Q101" s="465"/>
      <c r="R101" s="465"/>
      <c r="S101" s="465"/>
      <c r="T101" s="465"/>
      <c r="U101" s="465"/>
      <c r="V101" s="465"/>
      <c r="W101" s="465"/>
      <c r="X101" s="465"/>
      <c r="Y101" s="465"/>
      <c r="Z101" s="465"/>
      <c r="AA101" s="465"/>
      <c r="AB101" s="465"/>
      <c r="AC101" s="465"/>
      <c r="AD101" s="465"/>
      <c r="AE101" s="465"/>
      <c r="AF101" s="465"/>
      <c r="AG101" s="465"/>
      <c r="AH101" s="465"/>
      <c r="AI101" s="465"/>
      <c r="AJ101" s="1"/>
      <c r="AK101" s="1"/>
    </row>
    <row r="102" spans="1:37" ht="16.5" hidden="1" customHeight="1" thickTop="1" thickBot="1" x14ac:dyDescent="0.35">
      <c r="A102" s="465"/>
      <c r="B102" s="465"/>
      <c r="C102" s="465"/>
      <c r="D102" s="465"/>
      <c r="E102" s="465"/>
      <c r="F102" s="466"/>
      <c r="G102" s="466"/>
      <c r="H102" s="466"/>
      <c r="I102" s="466"/>
      <c r="J102" s="465"/>
      <c r="K102" s="465"/>
      <c r="L102" s="465"/>
      <c r="M102" s="465"/>
      <c r="N102" s="465"/>
      <c r="O102" s="465"/>
      <c r="P102" s="465"/>
      <c r="Q102" s="465"/>
      <c r="R102" s="465"/>
      <c r="S102" s="465"/>
      <c r="T102" s="465"/>
      <c r="U102" s="465"/>
      <c r="V102" s="465"/>
      <c r="W102" s="465"/>
      <c r="X102" s="465"/>
      <c r="Y102" s="465"/>
      <c r="Z102" s="465"/>
      <c r="AA102" s="465"/>
      <c r="AB102" s="465"/>
      <c r="AC102" s="465"/>
      <c r="AD102" s="465"/>
      <c r="AE102" s="465"/>
      <c r="AF102" s="465"/>
      <c r="AG102" s="465"/>
      <c r="AH102" s="465"/>
      <c r="AI102" s="465"/>
      <c r="AJ102" s="1"/>
      <c r="AK102" s="1"/>
    </row>
    <row r="103" spans="1:37" ht="16.5" hidden="1" customHeight="1" thickTop="1" thickBot="1" x14ac:dyDescent="0.35">
      <c r="A103" s="465"/>
      <c r="B103" s="465"/>
      <c r="C103" s="465"/>
      <c r="D103" s="465"/>
      <c r="E103" s="465"/>
      <c r="F103" s="466"/>
      <c r="G103" s="466"/>
      <c r="H103" s="466"/>
      <c r="I103" s="466"/>
      <c r="J103" s="465"/>
      <c r="K103" s="465"/>
      <c r="L103" s="465"/>
      <c r="M103" s="465"/>
      <c r="N103" s="465"/>
      <c r="O103" s="465"/>
      <c r="P103" s="465"/>
      <c r="Q103" s="465"/>
      <c r="R103" s="465"/>
      <c r="S103" s="465"/>
      <c r="T103" s="465"/>
      <c r="U103" s="465"/>
      <c r="V103" s="465"/>
      <c r="W103" s="465"/>
      <c r="X103" s="465"/>
      <c r="Y103" s="465"/>
      <c r="Z103" s="465"/>
      <c r="AA103" s="465"/>
      <c r="AB103" s="465"/>
      <c r="AC103" s="465"/>
      <c r="AD103" s="465"/>
      <c r="AE103" s="465"/>
      <c r="AF103" s="465"/>
      <c r="AG103" s="465"/>
      <c r="AH103" s="465"/>
      <c r="AI103" s="465"/>
      <c r="AJ103" s="1"/>
      <c r="AK103" s="1"/>
    </row>
    <row r="104" spans="1:37" ht="31.5" hidden="1" customHeight="1" thickTop="1" thickBot="1" x14ac:dyDescent="0.35">
      <c r="A104" s="426" t="s">
        <v>37</v>
      </c>
      <c r="B104" s="426"/>
      <c r="C104" s="426"/>
      <c r="D104" s="426"/>
      <c r="E104" s="426"/>
      <c r="F104" s="426" t="s">
        <v>38</v>
      </c>
      <c r="G104" s="426"/>
      <c r="H104" s="426"/>
      <c r="I104" s="426"/>
      <c r="J104" s="426" t="s">
        <v>39</v>
      </c>
      <c r="K104" s="426"/>
      <c r="L104" s="426"/>
      <c r="M104" s="426"/>
      <c r="N104" s="426" t="s">
        <v>40</v>
      </c>
      <c r="O104" s="426"/>
      <c r="P104" s="426"/>
      <c r="Q104" s="426"/>
      <c r="R104" s="426"/>
      <c r="S104" s="426"/>
      <c r="T104" s="426"/>
      <c r="U104" s="426"/>
      <c r="V104" s="426"/>
      <c r="W104" s="426"/>
      <c r="X104" s="426" t="s">
        <v>41</v>
      </c>
      <c r="Y104" s="426"/>
      <c r="Z104" s="426"/>
      <c r="AA104" s="426"/>
      <c r="AB104" s="426"/>
      <c r="AC104" s="426"/>
      <c r="AD104" s="426"/>
      <c r="AE104" s="426"/>
      <c r="AF104" s="426" t="s">
        <v>42</v>
      </c>
      <c r="AG104" s="426"/>
      <c r="AH104" s="426"/>
      <c r="AI104" s="426"/>
      <c r="AJ104" s="1"/>
      <c r="AK104" s="1"/>
    </row>
    <row r="105" spans="1:37" ht="16.5" hidden="1" customHeight="1" thickTop="1" thickBot="1" x14ac:dyDescent="0.35">
      <c r="A105" s="465">
        <v>12</v>
      </c>
      <c r="B105" s="465"/>
      <c r="C105" s="465"/>
      <c r="D105" s="465"/>
      <c r="E105" s="465"/>
      <c r="F105" s="466"/>
      <c r="G105" s="466"/>
      <c r="H105" s="466"/>
      <c r="I105" s="466"/>
      <c r="J105" s="465">
        <f>F105*$X$30</f>
        <v>0</v>
      </c>
      <c r="K105" s="465"/>
      <c r="L105" s="465"/>
      <c r="M105" s="465"/>
      <c r="N105" s="465"/>
      <c r="O105" s="465"/>
      <c r="P105" s="465"/>
      <c r="Q105" s="465"/>
      <c r="R105" s="465"/>
      <c r="S105" s="465"/>
      <c r="T105" s="465"/>
      <c r="U105" s="465"/>
      <c r="V105" s="465"/>
      <c r="W105" s="465"/>
      <c r="X105" s="465"/>
      <c r="Y105" s="465"/>
      <c r="Z105" s="465"/>
      <c r="AA105" s="465"/>
      <c r="AB105" s="465"/>
      <c r="AC105" s="465"/>
      <c r="AD105" s="465"/>
      <c r="AE105" s="465"/>
      <c r="AF105" s="465"/>
      <c r="AG105" s="465"/>
      <c r="AH105" s="465"/>
      <c r="AI105" s="465"/>
      <c r="AJ105" s="1"/>
      <c r="AK105" s="1"/>
    </row>
    <row r="106" spans="1:37" ht="16.5" hidden="1" customHeight="1" thickTop="1" thickBot="1" x14ac:dyDescent="0.35">
      <c r="A106" s="465"/>
      <c r="B106" s="465"/>
      <c r="C106" s="465"/>
      <c r="D106" s="465"/>
      <c r="E106" s="465"/>
      <c r="F106" s="466"/>
      <c r="G106" s="466"/>
      <c r="H106" s="466"/>
      <c r="I106" s="466"/>
      <c r="J106" s="465"/>
      <c r="K106" s="465"/>
      <c r="L106" s="465"/>
      <c r="M106" s="465"/>
      <c r="N106" s="465"/>
      <c r="O106" s="465"/>
      <c r="P106" s="465"/>
      <c r="Q106" s="465"/>
      <c r="R106" s="465"/>
      <c r="S106" s="465"/>
      <c r="T106" s="465"/>
      <c r="U106" s="465"/>
      <c r="V106" s="465"/>
      <c r="W106" s="465"/>
      <c r="X106" s="465"/>
      <c r="Y106" s="465"/>
      <c r="Z106" s="465"/>
      <c r="AA106" s="465"/>
      <c r="AB106" s="465"/>
      <c r="AC106" s="465"/>
      <c r="AD106" s="465"/>
      <c r="AE106" s="465"/>
      <c r="AF106" s="465"/>
      <c r="AG106" s="465"/>
      <c r="AH106" s="465"/>
      <c r="AI106" s="465"/>
      <c r="AJ106" s="1"/>
      <c r="AK106" s="1"/>
    </row>
    <row r="107" spans="1:37" ht="16.5" hidden="1" customHeight="1" thickTop="1" thickBot="1" x14ac:dyDescent="0.35">
      <c r="A107" s="465"/>
      <c r="B107" s="465"/>
      <c r="C107" s="465"/>
      <c r="D107" s="465"/>
      <c r="E107" s="465"/>
      <c r="F107" s="466"/>
      <c r="G107" s="466"/>
      <c r="H107" s="466"/>
      <c r="I107" s="466"/>
      <c r="J107" s="465"/>
      <c r="K107" s="465"/>
      <c r="L107" s="465"/>
      <c r="M107" s="465"/>
      <c r="N107" s="465"/>
      <c r="O107" s="465"/>
      <c r="P107" s="465"/>
      <c r="Q107" s="465"/>
      <c r="R107" s="465"/>
      <c r="S107" s="465"/>
      <c r="T107" s="465"/>
      <c r="U107" s="465"/>
      <c r="V107" s="465"/>
      <c r="W107" s="465"/>
      <c r="X107" s="465"/>
      <c r="Y107" s="465"/>
      <c r="Z107" s="465"/>
      <c r="AA107" s="465"/>
      <c r="AB107" s="465"/>
      <c r="AC107" s="465"/>
      <c r="AD107" s="465"/>
      <c r="AE107" s="465"/>
      <c r="AF107" s="465"/>
      <c r="AG107" s="465"/>
      <c r="AH107" s="465"/>
      <c r="AI107" s="465"/>
      <c r="AJ107" s="1"/>
      <c r="AK107" s="1"/>
    </row>
    <row r="108" spans="1:37" ht="16.5" hidden="1" customHeight="1" thickTop="1" thickBot="1" x14ac:dyDescent="0.35">
      <c r="A108" s="465"/>
      <c r="B108" s="465"/>
      <c r="C108" s="465"/>
      <c r="D108" s="465"/>
      <c r="E108" s="465"/>
      <c r="F108" s="466"/>
      <c r="G108" s="466"/>
      <c r="H108" s="466"/>
      <c r="I108" s="466"/>
      <c r="J108" s="465"/>
      <c r="K108" s="465"/>
      <c r="L108" s="465"/>
      <c r="M108" s="465"/>
      <c r="N108" s="465"/>
      <c r="O108" s="465"/>
      <c r="P108" s="465"/>
      <c r="Q108" s="465"/>
      <c r="R108" s="465"/>
      <c r="S108" s="465"/>
      <c r="T108" s="465"/>
      <c r="U108" s="465"/>
      <c r="V108" s="465"/>
      <c r="W108" s="465"/>
      <c r="X108" s="465"/>
      <c r="Y108" s="465"/>
      <c r="Z108" s="465"/>
      <c r="AA108" s="465"/>
      <c r="AB108" s="465"/>
      <c r="AC108" s="465"/>
      <c r="AD108" s="465"/>
      <c r="AE108" s="465"/>
      <c r="AF108" s="465"/>
      <c r="AG108" s="465"/>
      <c r="AH108" s="465"/>
      <c r="AI108" s="465"/>
      <c r="AJ108" s="1"/>
      <c r="AK108" s="1"/>
    </row>
    <row r="109" spans="1:37" ht="16.5" hidden="1" customHeight="1" thickTop="1" thickBot="1" x14ac:dyDescent="0.35">
      <c r="A109" s="465"/>
      <c r="B109" s="465"/>
      <c r="C109" s="465"/>
      <c r="D109" s="465"/>
      <c r="E109" s="465"/>
      <c r="F109" s="466"/>
      <c r="G109" s="466"/>
      <c r="H109" s="466"/>
      <c r="I109" s="466"/>
      <c r="J109" s="465"/>
      <c r="K109" s="465"/>
      <c r="L109" s="465"/>
      <c r="M109" s="465"/>
      <c r="N109" s="465"/>
      <c r="O109" s="465"/>
      <c r="P109" s="465"/>
      <c r="Q109" s="465"/>
      <c r="R109" s="465"/>
      <c r="S109" s="465"/>
      <c r="T109" s="465"/>
      <c r="U109" s="465"/>
      <c r="V109" s="465"/>
      <c r="W109" s="465"/>
      <c r="X109" s="465"/>
      <c r="Y109" s="465"/>
      <c r="Z109" s="465"/>
      <c r="AA109" s="465"/>
      <c r="AB109" s="465"/>
      <c r="AC109" s="465"/>
      <c r="AD109" s="465"/>
      <c r="AE109" s="465"/>
      <c r="AF109" s="465"/>
      <c r="AG109" s="465"/>
      <c r="AH109" s="465"/>
      <c r="AI109" s="465"/>
      <c r="AJ109" s="1"/>
      <c r="AK109" s="1"/>
    </row>
    <row r="110" spans="1:37" s="12" customFormat="1" ht="19.5" customHeight="1" thickTop="1" thickBot="1" x14ac:dyDescent="0.3">
      <c r="A110" s="426" t="s">
        <v>43</v>
      </c>
      <c r="B110" s="426"/>
      <c r="C110" s="426"/>
      <c r="D110" s="426"/>
      <c r="E110" s="426"/>
      <c r="F110" s="426"/>
      <c r="G110" s="426"/>
      <c r="H110" s="426"/>
      <c r="I110" s="426"/>
      <c r="J110" s="426"/>
      <c r="K110" s="426"/>
      <c r="L110" s="426"/>
      <c r="M110" s="426"/>
      <c r="N110" s="426"/>
      <c r="O110" s="426"/>
      <c r="P110" s="426"/>
      <c r="Q110" s="426"/>
      <c r="R110" s="426"/>
      <c r="S110" s="426"/>
      <c r="T110" s="426"/>
      <c r="U110" s="426"/>
      <c r="V110" s="426"/>
      <c r="W110" s="426"/>
      <c r="X110" s="426"/>
      <c r="Y110" s="426"/>
      <c r="Z110" s="426"/>
      <c r="AA110" s="426"/>
      <c r="AB110" s="426"/>
      <c r="AC110" s="426"/>
      <c r="AD110" s="426"/>
      <c r="AE110" s="426"/>
      <c r="AF110" s="426"/>
      <c r="AG110" s="426"/>
      <c r="AH110" s="426"/>
      <c r="AI110" s="426"/>
    </row>
    <row r="111" spans="1:37" s="12" customFormat="1" ht="15.75" customHeight="1" thickTop="1" x14ac:dyDescent="0.25">
      <c r="A111" s="13"/>
      <c r="B111" s="14"/>
      <c r="C111" s="14"/>
      <c r="D111" s="14"/>
      <c r="E111" s="14"/>
      <c r="F111" s="14"/>
      <c r="G111" s="14"/>
      <c r="H111" s="14"/>
      <c r="I111" s="14"/>
      <c r="J111" s="14"/>
      <c r="K111" s="14"/>
      <c r="L111" s="14"/>
      <c r="M111" s="14"/>
      <c r="N111" s="467" t="s">
        <v>44</v>
      </c>
      <c r="O111" s="467"/>
      <c r="P111" s="467"/>
      <c r="Q111" s="467"/>
      <c r="R111" s="467"/>
      <c r="S111" s="467"/>
      <c r="T111" s="467"/>
      <c r="U111" s="467"/>
      <c r="V111" s="467"/>
      <c r="W111" s="467"/>
      <c r="X111" s="467"/>
      <c r="Y111" s="468" t="s">
        <v>45</v>
      </c>
      <c r="Z111" s="468"/>
      <c r="AA111" s="468"/>
      <c r="AB111" s="468"/>
      <c r="AC111" s="468"/>
      <c r="AD111" s="468"/>
      <c r="AE111" s="468"/>
      <c r="AF111" s="469"/>
      <c r="AG111" s="15"/>
      <c r="AH111" s="16" t="s">
        <v>46</v>
      </c>
      <c r="AI111" s="17" t="s">
        <v>47</v>
      </c>
    </row>
    <row r="112" spans="1:37" s="12" customFormat="1" ht="15" customHeight="1" x14ac:dyDescent="0.25">
      <c r="A112" s="471" t="s">
        <v>48</v>
      </c>
      <c r="B112" s="472"/>
      <c r="C112" s="472"/>
      <c r="D112" s="472"/>
      <c r="E112" s="472"/>
      <c r="F112" s="472"/>
      <c r="G112" s="14" t="s">
        <v>49</v>
      </c>
      <c r="H112" s="18"/>
      <c r="I112" s="14"/>
      <c r="J112" s="14" t="s">
        <v>47</v>
      </c>
      <c r="K112" s="18" t="s">
        <v>50</v>
      </c>
      <c r="L112" s="14"/>
      <c r="M112" s="14"/>
      <c r="N112" s="473"/>
      <c r="O112" s="473"/>
      <c r="P112" s="473"/>
      <c r="Q112" s="473"/>
      <c r="R112" s="473"/>
      <c r="S112" s="473"/>
      <c r="T112" s="473"/>
      <c r="U112" s="473"/>
      <c r="V112" s="473"/>
      <c r="W112" s="473"/>
      <c r="X112" s="473"/>
      <c r="Y112" s="477" t="s">
        <v>51</v>
      </c>
      <c r="Z112" s="472"/>
      <c r="AA112" s="472"/>
      <c r="AB112" s="472"/>
      <c r="AC112" s="472"/>
      <c r="AD112" s="472"/>
      <c r="AE112" s="472"/>
      <c r="AF112" s="478"/>
      <c r="AG112" s="15"/>
      <c r="AH112" s="18"/>
      <c r="AI112" s="19"/>
    </row>
    <row r="113" spans="1:35" s="12" customFormat="1" x14ac:dyDescent="0.25">
      <c r="A113" s="471"/>
      <c r="B113" s="472"/>
      <c r="C113" s="472"/>
      <c r="D113" s="472"/>
      <c r="E113" s="472"/>
      <c r="F113" s="472"/>
      <c r="G113" s="472"/>
      <c r="H113" s="472"/>
      <c r="I113" s="472"/>
      <c r="J113" s="472"/>
      <c r="K113" s="472"/>
      <c r="L113" s="472"/>
      <c r="M113" s="14"/>
      <c r="N113" s="473"/>
      <c r="O113" s="473"/>
      <c r="P113" s="473"/>
      <c r="Q113" s="473"/>
      <c r="R113" s="473"/>
      <c r="S113" s="473"/>
      <c r="T113" s="473"/>
      <c r="U113" s="473"/>
      <c r="V113" s="473"/>
      <c r="W113" s="473"/>
      <c r="X113" s="473"/>
      <c r="Y113" s="14"/>
      <c r="Z113" s="14"/>
      <c r="AA113" s="14"/>
      <c r="AB113" s="14"/>
      <c r="AC113" s="14"/>
      <c r="AD113" s="14"/>
      <c r="AE113" s="14"/>
      <c r="AF113" s="14"/>
      <c r="AG113" s="14"/>
      <c r="AH113" s="14"/>
      <c r="AI113" s="20"/>
    </row>
    <row r="114" spans="1:35" s="12" customFormat="1" ht="15" customHeight="1" x14ac:dyDescent="0.25">
      <c r="A114" s="471"/>
      <c r="B114" s="472"/>
      <c r="C114" s="472"/>
      <c r="D114" s="472"/>
      <c r="E114" s="472"/>
      <c r="F114" s="472"/>
      <c r="G114" s="472"/>
      <c r="H114" s="472"/>
      <c r="I114" s="472"/>
      <c r="J114" s="472"/>
      <c r="K114" s="472"/>
      <c r="L114" s="472"/>
      <c r="M114" s="14"/>
      <c r="N114" s="472" t="s">
        <v>52</v>
      </c>
      <c r="O114" s="472"/>
      <c r="P114" s="472"/>
      <c r="Q114" s="472"/>
      <c r="R114" s="472"/>
      <c r="S114" s="472"/>
      <c r="T114" s="472"/>
      <c r="U114" s="472"/>
      <c r="V114" s="472"/>
      <c r="W114" s="472"/>
      <c r="X114" s="472"/>
      <c r="Y114" s="472" t="s">
        <v>45</v>
      </c>
      <c r="Z114" s="472"/>
      <c r="AA114" s="472"/>
      <c r="AB114" s="472"/>
      <c r="AC114" s="472"/>
      <c r="AD114" s="472"/>
      <c r="AE114" s="472"/>
      <c r="AF114" s="472"/>
      <c r="AG114" s="14"/>
      <c r="AH114" s="21" t="s">
        <v>46</v>
      </c>
      <c r="AI114" s="22" t="s">
        <v>47</v>
      </c>
    </row>
    <row r="115" spans="1:35" s="12" customFormat="1" ht="15" customHeight="1" x14ac:dyDescent="0.25">
      <c r="A115" s="471" t="s">
        <v>53</v>
      </c>
      <c r="B115" s="472"/>
      <c r="C115" s="472"/>
      <c r="D115" s="472"/>
      <c r="E115" s="472"/>
      <c r="F115" s="472"/>
      <c r="G115" s="14" t="s">
        <v>49</v>
      </c>
      <c r="H115" s="18"/>
      <c r="I115" s="14"/>
      <c r="J115" s="14" t="s">
        <v>47</v>
      </c>
      <c r="K115" s="18" t="s">
        <v>50</v>
      </c>
      <c r="L115" s="14"/>
      <c r="M115" s="14"/>
      <c r="N115" s="473"/>
      <c r="O115" s="473"/>
      <c r="P115" s="473"/>
      <c r="Q115" s="473"/>
      <c r="R115" s="473"/>
      <c r="S115" s="473"/>
      <c r="T115" s="473"/>
      <c r="U115" s="473"/>
      <c r="V115" s="473"/>
      <c r="W115" s="473"/>
      <c r="X115" s="473"/>
      <c r="Y115" s="474" t="s">
        <v>51</v>
      </c>
      <c r="Z115" s="475"/>
      <c r="AA115" s="475"/>
      <c r="AB115" s="475"/>
      <c r="AC115" s="475"/>
      <c r="AD115" s="475"/>
      <c r="AE115" s="475"/>
      <c r="AF115" s="476"/>
      <c r="AG115" s="23"/>
      <c r="AH115" s="24"/>
      <c r="AI115" s="25"/>
    </row>
    <row r="116" spans="1:35" s="12" customFormat="1" x14ac:dyDescent="0.25">
      <c r="A116" s="471"/>
      <c r="B116" s="472"/>
      <c r="C116" s="472"/>
      <c r="D116" s="472"/>
      <c r="E116" s="472"/>
      <c r="F116" s="472"/>
      <c r="G116" s="472"/>
      <c r="H116" s="472"/>
      <c r="I116" s="472"/>
      <c r="J116" s="472"/>
      <c r="K116" s="472"/>
      <c r="L116" s="472"/>
      <c r="M116" s="14"/>
      <c r="N116" s="473"/>
      <c r="O116" s="473"/>
      <c r="P116" s="473"/>
      <c r="Q116" s="473"/>
      <c r="R116" s="473"/>
      <c r="S116" s="473"/>
      <c r="T116" s="473"/>
      <c r="U116" s="473"/>
      <c r="V116" s="473"/>
      <c r="W116" s="473"/>
      <c r="X116" s="473"/>
      <c r="Y116" s="26"/>
      <c r="Z116" s="27"/>
      <c r="AA116" s="27"/>
      <c r="AB116" s="27"/>
      <c r="AC116" s="27"/>
      <c r="AD116" s="27"/>
      <c r="AE116" s="27"/>
      <c r="AF116" s="27"/>
      <c r="AG116" s="27"/>
      <c r="AH116" s="27"/>
      <c r="AI116" s="28"/>
    </row>
    <row r="117" spans="1:35" s="12" customFormat="1" x14ac:dyDescent="0.25">
      <c r="A117" s="13"/>
      <c r="B117" s="1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4"/>
      <c r="AB117" s="14"/>
      <c r="AC117" s="14"/>
      <c r="AD117" s="14"/>
      <c r="AE117" s="14"/>
      <c r="AF117" s="14"/>
      <c r="AG117" s="14"/>
      <c r="AH117" s="29"/>
      <c r="AI117" s="30"/>
    </row>
    <row r="118" spans="1:35" s="12" customFormat="1" ht="25.5" customHeight="1" x14ac:dyDescent="0.25">
      <c r="A118" s="479" t="s">
        <v>54</v>
      </c>
      <c r="B118" s="480"/>
      <c r="C118" s="480"/>
      <c r="D118" s="480"/>
      <c r="E118" s="480"/>
      <c r="F118" s="480"/>
      <c r="G118" s="480"/>
      <c r="H118" s="480"/>
      <c r="I118" s="480"/>
      <c r="J118" s="480"/>
      <c r="K118" s="480"/>
      <c r="L118" s="480"/>
      <c r="M118" s="480"/>
      <c r="N118" s="480"/>
      <c r="O118" s="480"/>
      <c r="P118" s="480"/>
      <c r="Q118" s="480"/>
      <c r="R118" s="480"/>
      <c r="S118" s="480"/>
      <c r="T118" s="480"/>
      <c r="U118" s="480"/>
      <c r="V118" s="480"/>
      <c r="W118" s="480"/>
      <c r="X118" s="480"/>
      <c r="Y118" s="480"/>
      <c r="Z118" s="480"/>
      <c r="AA118" s="480"/>
      <c r="AB118" s="480"/>
      <c r="AC118" s="480"/>
      <c r="AD118" s="480"/>
      <c r="AE118" s="480"/>
      <c r="AF118" s="480"/>
      <c r="AG118" s="480"/>
      <c r="AH118" s="480"/>
      <c r="AI118" s="481"/>
    </row>
    <row r="119" spans="1:35" s="12" customFormat="1" x14ac:dyDescent="0.25">
      <c r="A119" s="31"/>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c r="AA119" s="32"/>
      <c r="AB119" s="32"/>
      <c r="AC119" s="32"/>
      <c r="AD119" s="32"/>
      <c r="AE119" s="32"/>
      <c r="AF119" s="32"/>
      <c r="AG119" s="32"/>
      <c r="AH119" s="32"/>
      <c r="AI119" s="20"/>
    </row>
    <row r="120" spans="1:35" s="12" customFormat="1" ht="15" customHeight="1" x14ac:dyDescent="0.25">
      <c r="A120" s="471" t="s">
        <v>55</v>
      </c>
      <c r="B120" s="472"/>
      <c r="C120" s="472"/>
      <c r="D120" s="472"/>
      <c r="E120" s="472"/>
      <c r="F120" s="472"/>
      <c r="G120" s="472" t="s">
        <v>56</v>
      </c>
      <c r="H120" s="472"/>
      <c r="I120" s="18"/>
      <c r="J120" s="14"/>
      <c r="K120" s="472" t="s">
        <v>57</v>
      </c>
      <c r="L120" s="478"/>
      <c r="M120" s="18"/>
      <c r="N120" s="14"/>
      <c r="O120" s="472" t="s">
        <v>58</v>
      </c>
      <c r="P120" s="478"/>
      <c r="Q120" s="18" t="s">
        <v>50</v>
      </c>
      <c r="R120" s="14"/>
      <c r="S120" s="472" t="s">
        <v>59</v>
      </c>
      <c r="T120" s="478"/>
      <c r="U120" s="18"/>
      <c r="V120" s="477" t="s">
        <v>60</v>
      </c>
      <c r="W120" s="472"/>
      <c r="X120" s="472"/>
      <c r="Y120" s="472"/>
      <c r="Z120" s="472"/>
      <c r="AA120" s="472"/>
      <c r="AB120" s="472"/>
      <c r="AC120" s="472"/>
      <c r="AD120" s="472"/>
      <c r="AE120" s="472"/>
      <c r="AF120" s="472"/>
      <c r="AG120" s="472"/>
      <c r="AH120" s="478"/>
      <c r="AI120" s="19"/>
    </row>
    <row r="121" spans="1:35" ht="15.75" thickBot="1" x14ac:dyDescent="0.3">
      <c r="A121" s="33"/>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c r="AC121" s="34"/>
      <c r="AD121" s="34"/>
      <c r="AE121" s="34"/>
      <c r="AF121" s="34"/>
      <c r="AG121" s="34"/>
      <c r="AH121" s="34"/>
      <c r="AI121" s="35"/>
    </row>
    <row r="122" spans="1:35" x14ac:dyDescent="0.25">
      <c r="A122" s="36"/>
      <c r="B122" s="36"/>
      <c r="C122" s="36"/>
      <c r="D122" s="36"/>
      <c r="E122" s="36"/>
      <c r="F122" s="36"/>
      <c r="AA122" s="37"/>
      <c r="AB122" s="38"/>
      <c r="AH122" s="37"/>
      <c r="AI122" s="37"/>
    </row>
    <row r="123" spans="1:35" x14ac:dyDescent="0.25">
      <c r="AA123" s="37"/>
      <c r="AB123" s="38"/>
      <c r="AH123" s="37"/>
      <c r="AI123" s="37"/>
    </row>
    <row r="124" spans="1:35" ht="15" customHeight="1" x14ac:dyDescent="0.25">
      <c r="AA124" s="37"/>
      <c r="AB124" s="38"/>
      <c r="AH124" s="37"/>
      <c r="AI124" s="37"/>
    </row>
    <row r="125" spans="1:35" ht="15" customHeight="1" x14ac:dyDescent="0.25">
      <c r="AA125" s="37"/>
      <c r="AB125" s="38"/>
      <c r="AH125" s="37"/>
      <c r="AI125" s="37"/>
    </row>
    <row r="126" spans="1:35" ht="15" customHeight="1" x14ac:dyDescent="0.25">
      <c r="A126" s="37" t="s">
        <v>61</v>
      </c>
      <c r="AA126" s="37"/>
      <c r="AB126" s="38"/>
      <c r="AH126" s="37"/>
      <c r="AI126" s="37"/>
    </row>
    <row r="127" spans="1:35" ht="15" customHeight="1" x14ac:dyDescent="0.25">
      <c r="A127" s="37" t="s">
        <v>62</v>
      </c>
      <c r="AA127" s="37"/>
      <c r="AB127" s="38"/>
      <c r="AH127" s="37"/>
      <c r="AI127" s="37"/>
    </row>
    <row r="128" spans="1:35" ht="15" customHeight="1" x14ac:dyDescent="0.25">
      <c r="AA128" s="37"/>
      <c r="AB128" s="38"/>
      <c r="AH128" s="37"/>
      <c r="AI128" s="37"/>
    </row>
    <row r="129" spans="1:39" ht="15" customHeight="1" x14ac:dyDescent="0.25">
      <c r="A129" s="37" t="s">
        <v>2</v>
      </c>
      <c r="B129" s="470" t="s">
        <v>63</v>
      </c>
      <c r="C129" s="470"/>
      <c r="D129" s="470"/>
      <c r="E129" s="470"/>
      <c r="F129" s="470"/>
      <c r="G129" s="470"/>
      <c r="H129" s="470"/>
      <c r="I129" s="470"/>
      <c r="AA129" s="37"/>
      <c r="AB129" s="38"/>
      <c r="AH129" s="37"/>
      <c r="AI129" s="37"/>
    </row>
    <row r="130" spans="1:39" ht="15" customHeight="1" x14ac:dyDescent="0.25">
      <c r="AA130" s="37"/>
      <c r="AB130" s="38"/>
      <c r="AH130" s="37"/>
      <c r="AI130" s="37"/>
      <c r="AJ130" s="39"/>
      <c r="AK130" s="39"/>
      <c r="AL130" s="39"/>
      <c r="AM130" s="39"/>
    </row>
    <row r="131" spans="1:39" ht="15" customHeight="1" x14ac:dyDescent="0.25">
      <c r="B131" s="37" t="str">
        <f>CONCATENATE(AB131,"",AC131)</f>
        <v>0.1 Servizi istituzionali, generali e di gestione</v>
      </c>
      <c r="AA131" s="37"/>
      <c r="AB131" s="38" t="s">
        <v>64</v>
      </c>
      <c r="AC131" s="37" t="s">
        <v>65</v>
      </c>
      <c r="AH131" s="37"/>
      <c r="AI131" s="37"/>
      <c r="AJ131" s="39"/>
      <c r="AK131" s="39"/>
      <c r="AL131" s="39"/>
      <c r="AM131" s="39"/>
    </row>
    <row r="132" spans="1:39" ht="15" customHeight="1" x14ac:dyDescent="0.25">
      <c r="B132" s="37" t="str">
        <f t="shared" ref="B132:B153" si="0">CONCATENATE(AB132,"",AC132)</f>
        <v>0.2 Giustizia</v>
      </c>
      <c r="AA132" s="37"/>
      <c r="AB132" s="38" t="s">
        <v>66</v>
      </c>
      <c r="AC132" s="37" t="s">
        <v>67</v>
      </c>
      <c r="AH132" s="37"/>
      <c r="AI132" s="37"/>
      <c r="AJ132" s="39"/>
      <c r="AK132" s="39"/>
      <c r="AL132" s="39"/>
      <c r="AM132" s="39"/>
    </row>
    <row r="133" spans="1:39" x14ac:dyDescent="0.25">
      <c r="B133" s="37" t="str">
        <f t="shared" si="0"/>
        <v>0.3 Ordine pubblico e sicurezza</v>
      </c>
      <c r="AA133" s="37"/>
      <c r="AB133" s="38" t="s">
        <v>68</v>
      </c>
      <c r="AC133" s="37" t="s">
        <v>69</v>
      </c>
      <c r="AH133" s="37"/>
      <c r="AI133" s="37"/>
      <c r="AJ133" s="39"/>
      <c r="AK133" s="39"/>
      <c r="AL133" s="39"/>
      <c r="AM133" s="39"/>
    </row>
    <row r="134" spans="1:39" x14ac:dyDescent="0.25">
      <c r="B134" s="37" t="str">
        <f t="shared" si="0"/>
        <v>0.4 Istruzione e diritto allo studio</v>
      </c>
      <c r="AA134" s="37"/>
      <c r="AB134" s="38" t="s">
        <v>70</v>
      </c>
      <c r="AC134" s="37" t="s">
        <v>71</v>
      </c>
      <c r="AH134" s="37"/>
      <c r="AI134" s="37"/>
      <c r="AJ134" s="40"/>
      <c r="AK134" s="40"/>
      <c r="AL134" s="40"/>
      <c r="AM134" s="39"/>
    </row>
    <row r="135" spans="1:39" x14ac:dyDescent="0.25">
      <c r="B135" s="37" t="str">
        <f t="shared" si="0"/>
        <v>0.5 Tutela e valorizzazione dei beni e delle attività culturali</v>
      </c>
      <c r="AA135" s="37"/>
      <c r="AB135" s="38" t="s">
        <v>72</v>
      </c>
      <c r="AC135" s="37" t="s">
        <v>73</v>
      </c>
      <c r="AH135" s="37"/>
      <c r="AI135" s="37"/>
      <c r="AJ135" s="39"/>
      <c r="AK135" s="39"/>
      <c r="AL135" s="39"/>
      <c r="AM135" s="39"/>
    </row>
    <row r="136" spans="1:39" x14ac:dyDescent="0.25">
      <c r="B136" s="37" t="str">
        <f t="shared" si="0"/>
        <v>0.6 Politiche giovanili, sport e tempo libero</v>
      </c>
      <c r="AA136" s="37"/>
      <c r="AB136" s="38" t="s">
        <v>74</v>
      </c>
      <c r="AC136" s="37" t="s">
        <v>75</v>
      </c>
      <c r="AH136" s="37"/>
      <c r="AI136" s="37"/>
      <c r="AJ136" s="40"/>
      <c r="AK136" s="40"/>
      <c r="AL136" s="40"/>
      <c r="AM136" s="39"/>
    </row>
    <row r="137" spans="1:39" x14ac:dyDescent="0.25">
      <c r="B137" s="37" t="str">
        <f t="shared" si="0"/>
        <v>0.7 Turismo</v>
      </c>
      <c r="AA137" s="37"/>
      <c r="AB137" s="38" t="s">
        <v>76</v>
      </c>
      <c r="AC137" s="37" t="s">
        <v>77</v>
      </c>
      <c r="AH137" s="37"/>
      <c r="AI137" s="37"/>
      <c r="AJ137" s="40"/>
      <c r="AK137" s="40"/>
      <c r="AL137" s="40"/>
      <c r="AM137" s="39"/>
    </row>
    <row r="138" spans="1:39" x14ac:dyDescent="0.25">
      <c r="B138" s="37" t="str">
        <f t="shared" si="0"/>
        <v>0.8 Assetto del territorio ed edilizia abitativa</v>
      </c>
      <c r="AA138" s="37"/>
      <c r="AB138" s="38" t="s">
        <v>78</v>
      </c>
      <c r="AC138" s="37" t="s">
        <v>79</v>
      </c>
      <c r="AH138" s="37"/>
      <c r="AI138" s="37"/>
      <c r="AJ138" s="40"/>
      <c r="AK138" s="40"/>
      <c r="AL138" s="40"/>
      <c r="AM138" s="39"/>
    </row>
    <row r="139" spans="1:39" x14ac:dyDescent="0.25">
      <c r="B139" s="37" t="str">
        <f t="shared" si="0"/>
        <v>0.9Sviluppo sostenibile e tutela del territorio e dell'ambiente</v>
      </c>
      <c r="AA139" s="37"/>
      <c r="AB139" s="38" t="s">
        <v>80</v>
      </c>
      <c r="AC139" s="37" t="s">
        <v>81</v>
      </c>
      <c r="AH139" s="37"/>
      <c r="AI139" s="37"/>
      <c r="AJ139" s="40"/>
      <c r="AK139" s="40"/>
      <c r="AL139" s="40"/>
      <c r="AM139" s="39"/>
    </row>
    <row r="140" spans="1:39" x14ac:dyDescent="0.25">
      <c r="B140" s="37" t="str">
        <f t="shared" si="0"/>
        <v>10   Trasporti e diritto alla mobilità</v>
      </c>
      <c r="AA140" s="37"/>
      <c r="AB140" s="38" t="s">
        <v>82</v>
      </c>
      <c r="AC140" s="37" t="s">
        <v>83</v>
      </c>
      <c r="AH140" s="37"/>
      <c r="AI140" s="37"/>
      <c r="AJ140" s="40"/>
      <c r="AK140" s="40"/>
      <c r="AL140" s="40"/>
      <c r="AM140" s="39"/>
    </row>
    <row r="141" spans="1:39" x14ac:dyDescent="0.25">
      <c r="B141" s="37" t="str">
        <f t="shared" si="0"/>
        <v>11    Soccorso civile</v>
      </c>
      <c r="AA141" s="37"/>
      <c r="AB141" s="38" t="s">
        <v>84</v>
      </c>
      <c r="AC141" s="37" t="s">
        <v>85</v>
      </c>
      <c r="AH141" s="37"/>
      <c r="AI141" s="37"/>
      <c r="AJ141" s="40"/>
      <c r="AK141" s="40"/>
      <c r="AL141" s="40"/>
      <c r="AM141" s="39"/>
    </row>
    <row r="142" spans="1:39" x14ac:dyDescent="0.25">
      <c r="B142" s="37" t="str">
        <f t="shared" si="0"/>
        <v>12   Diritti sociali, politiche sociali e famiglia</v>
      </c>
      <c r="AA142" s="37"/>
      <c r="AB142" s="38" t="s">
        <v>86</v>
      </c>
      <c r="AC142" s="37" t="s">
        <v>87</v>
      </c>
      <c r="AH142" s="37"/>
      <c r="AI142" s="37"/>
      <c r="AJ142" s="40"/>
      <c r="AK142" s="40"/>
      <c r="AL142" s="40"/>
      <c r="AM142" s="39"/>
    </row>
    <row r="143" spans="1:39" x14ac:dyDescent="0.25">
      <c r="B143" s="37" t="str">
        <f t="shared" si="0"/>
        <v>13   Tutela della salute</v>
      </c>
      <c r="AA143" s="37"/>
      <c r="AB143" s="38" t="s">
        <v>88</v>
      </c>
      <c r="AC143" s="37" t="s">
        <v>89</v>
      </c>
      <c r="AH143" s="37"/>
      <c r="AI143" s="37"/>
      <c r="AJ143" s="40"/>
      <c r="AK143" s="40"/>
      <c r="AL143" s="40"/>
      <c r="AM143" s="39"/>
    </row>
    <row r="144" spans="1:39" x14ac:dyDescent="0.25">
      <c r="B144" s="37" t="str">
        <f t="shared" si="0"/>
        <v>14   Sviluppo economico e competitività</v>
      </c>
      <c r="AA144" s="37"/>
      <c r="AB144" s="38" t="s">
        <v>90</v>
      </c>
      <c r="AC144" s="37" t="s">
        <v>91</v>
      </c>
      <c r="AH144" s="37"/>
      <c r="AI144" s="37"/>
      <c r="AJ144" s="40"/>
      <c r="AK144" s="40"/>
      <c r="AL144" s="40"/>
      <c r="AM144" s="39"/>
    </row>
    <row r="145" spans="1:39" x14ac:dyDescent="0.25">
      <c r="B145" s="37" t="str">
        <f t="shared" si="0"/>
        <v>15   Politiche per il lavoro e la formazione professionale</v>
      </c>
      <c r="AA145" s="37"/>
      <c r="AB145" s="38" t="s">
        <v>92</v>
      </c>
      <c r="AC145" s="37" t="s">
        <v>93</v>
      </c>
      <c r="AH145" s="37"/>
      <c r="AI145" s="37"/>
      <c r="AJ145" s="40"/>
      <c r="AK145" s="40"/>
      <c r="AL145" s="40"/>
      <c r="AM145" s="39"/>
    </row>
    <row r="146" spans="1:39" x14ac:dyDescent="0.25">
      <c r="B146" s="37" t="str">
        <f t="shared" si="0"/>
        <v>16   Agricoltura, politiche agroalimentari e pesca</v>
      </c>
      <c r="AA146" s="37"/>
      <c r="AB146" s="38" t="s">
        <v>94</v>
      </c>
      <c r="AC146" s="37" t="s">
        <v>95</v>
      </c>
      <c r="AH146" s="37"/>
      <c r="AI146" s="37"/>
      <c r="AJ146" s="40"/>
      <c r="AK146" s="40"/>
      <c r="AL146" s="40"/>
      <c r="AM146" s="39"/>
    </row>
    <row r="147" spans="1:39" x14ac:dyDescent="0.25">
      <c r="B147" s="37" t="str">
        <f t="shared" si="0"/>
        <v>17  Energia e diversificazione delle fonti energetiche</v>
      </c>
      <c r="AA147" s="37"/>
      <c r="AB147" s="38" t="s">
        <v>96</v>
      </c>
      <c r="AC147" s="37" t="s">
        <v>97</v>
      </c>
      <c r="AH147" s="37"/>
      <c r="AI147" s="37"/>
      <c r="AJ147" s="40"/>
      <c r="AK147" s="40"/>
      <c r="AL147" s="40"/>
      <c r="AM147" s="39"/>
    </row>
    <row r="148" spans="1:39" x14ac:dyDescent="0.25">
      <c r="B148" s="37" t="str">
        <f t="shared" si="0"/>
        <v>18   Relazioni con le altre autonomie territoriali e locali</v>
      </c>
      <c r="AA148" s="37"/>
      <c r="AB148" s="38" t="s">
        <v>98</v>
      </c>
      <c r="AC148" s="37" t="s">
        <v>99</v>
      </c>
      <c r="AH148" s="37"/>
      <c r="AI148" s="37"/>
      <c r="AJ148" s="40"/>
      <c r="AK148" s="40"/>
      <c r="AL148" s="40"/>
      <c r="AM148" s="39"/>
    </row>
    <row r="149" spans="1:39" x14ac:dyDescent="0.25">
      <c r="B149" s="37" t="str">
        <f t="shared" si="0"/>
        <v>19  Relazioni internazionali</v>
      </c>
      <c r="AA149" s="37"/>
      <c r="AB149" s="38" t="s">
        <v>100</v>
      </c>
      <c r="AC149" s="37" t="s">
        <v>101</v>
      </c>
      <c r="AH149" s="37"/>
      <c r="AI149" s="37"/>
      <c r="AJ149" s="40"/>
      <c r="AK149" s="40"/>
      <c r="AL149" s="40"/>
      <c r="AM149" s="39"/>
    </row>
    <row r="150" spans="1:39" x14ac:dyDescent="0.25">
      <c r="B150" s="37" t="str">
        <f t="shared" si="0"/>
        <v>20   Fondi e accantonamenti</v>
      </c>
      <c r="AA150" s="37"/>
      <c r="AB150" s="38" t="s">
        <v>102</v>
      </c>
      <c r="AC150" s="37" t="s">
        <v>103</v>
      </c>
      <c r="AH150" s="37"/>
      <c r="AI150" s="37"/>
      <c r="AJ150" s="40"/>
      <c r="AK150" s="40"/>
      <c r="AL150" s="40"/>
      <c r="AM150" s="39"/>
    </row>
    <row r="151" spans="1:39" x14ac:dyDescent="0.25">
      <c r="B151" s="37" t="str">
        <f t="shared" si="0"/>
        <v>50   Debito pubblico</v>
      </c>
      <c r="AA151" s="37"/>
      <c r="AB151" s="38" t="s">
        <v>104</v>
      </c>
      <c r="AC151" s="37" t="s">
        <v>105</v>
      </c>
      <c r="AH151" s="37"/>
      <c r="AI151" s="37"/>
      <c r="AJ151" s="40"/>
      <c r="AK151" s="40"/>
      <c r="AL151" s="40"/>
      <c r="AM151" s="39"/>
    </row>
    <row r="152" spans="1:39" x14ac:dyDescent="0.25">
      <c r="B152" s="37" t="str">
        <f t="shared" si="0"/>
        <v>60   Anticipazioni finanziarie</v>
      </c>
      <c r="AA152" s="37"/>
      <c r="AB152" s="38" t="s">
        <v>106</v>
      </c>
      <c r="AC152" s="37" t="s">
        <v>107</v>
      </c>
      <c r="AH152" s="37"/>
      <c r="AI152" s="37"/>
      <c r="AJ152" s="40"/>
      <c r="AK152" s="40"/>
      <c r="AL152" s="40"/>
      <c r="AM152" s="39"/>
    </row>
    <row r="153" spans="1:39" ht="15" customHeight="1" x14ac:dyDescent="0.25">
      <c r="B153" s="37" t="str">
        <f t="shared" si="0"/>
        <v>99  Servizi per conto terzi</v>
      </c>
      <c r="AA153" s="37"/>
      <c r="AB153" s="38" t="s">
        <v>108</v>
      </c>
      <c r="AC153" s="37" t="s">
        <v>109</v>
      </c>
      <c r="AH153" s="37"/>
      <c r="AI153" s="37"/>
      <c r="AJ153" s="37"/>
      <c r="AK153" s="37"/>
      <c r="AL153" s="37"/>
      <c r="AM153" s="37"/>
    </row>
    <row r="154" spans="1:39" ht="15" customHeight="1" x14ac:dyDescent="0.25">
      <c r="B154" s="470"/>
      <c r="C154" s="470"/>
      <c r="D154" s="470"/>
      <c r="E154" s="470"/>
      <c r="F154" s="470"/>
      <c r="G154" s="470"/>
      <c r="H154" s="470"/>
      <c r="I154" s="470"/>
      <c r="J154" s="470"/>
      <c r="K154" s="470"/>
      <c r="L154" s="470"/>
      <c r="M154" s="470"/>
      <c r="N154" s="470"/>
      <c r="AA154" s="37"/>
      <c r="AB154" s="38"/>
      <c r="AH154" s="37"/>
      <c r="AI154" s="37"/>
      <c r="AJ154" s="41"/>
      <c r="AK154" s="41"/>
      <c r="AL154" s="41"/>
      <c r="AM154" s="41"/>
    </row>
    <row r="155" spans="1:39" s="40" customFormat="1" x14ac:dyDescent="0.25">
      <c r="A155" s="37"/>
      <c r="B155" s="470" t="s">
        <v>110</v>
      </c>
      <c r="C155" s="470"/>
      <c r="D155" s="470"/>
      <c r="E155" s="470"/>
      <c r="F155" s="470"/>
      <c r="G155" s="470"/>
      <c r="H155" s="470"/>
      <c r="I155" s="470"/>
      <c r="J155" s="470"/>
      <c r="K155" s="470"/>
      <c r="L155" s="470"/>
      <c r="M155" s="470"/>
      <c r="N155" s="470"/>
      <c r="O155" s="37"/>
      <c r="P155" s="37"/>
      <c r="Q155" s="37"/>
      <c r="R155" s="37"/>
      <c r="S155" s="37"/>
      <c r="T155" s="37"/>
      <c r="U155" s="37"/>
      <c r="V155" s="37"/>
      <c r="W155" s="37"/>
      <c r="X155" s="37"/>
      <c r="Y155" s="37"/>
      <c r="Z155" s="37"/>
      <c r="AA155" s="37"/>
      <c r="AB155" s="38"/>
      <c r="AC155" s="37"/>
      <c r="AD155" s="37"/>
      <c r="AE155" s="37"/>
      <c r="AF155" s="37"/>
      <c r="AG155" s="37"/>
      <c r="AH155" s="37"/>
      <c r="AI155" s="37"/>
    </row>
    <row r="156" spans="1:39" s="40" customFormat="1" x14ac:dyDescent="0.25">
      <c r="A156" s="37"/>
      <c r="B156" s="37" t="str">
        <f t="shared" ref="B156:B218" si="1">CONCATENATE(AB156,"",AC156)</f>
        <v>0.1   Organi istituzionali</v>
      </c>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c r="AA156" s="37"/>
      <c r="AB156" s="38" t="s">
        <v>111</v>
      </c>
      <c r="AC156" s="37" t="s">
        <v>112</v>
      </c>
      <c r="AD156" s="37"/>
      <c r="AE156" s="37"/>
      <c r="AF156" s="37"/>
      <c r="AG156" s="37"/>
      <c r="AH156" s="37"/>
      <c r="AI156" s="37"/>
    </row>
    <row r="157" spans="1:39" s="40" customFormat="1" x14ac:dyDescent="0.25">
      <c r="A157" s="37"/>
      <c r="B157" s="37" t="str">
        <f t="shared" si="1"/>
        <v>0.2   Segreteria generale</v>
      </c>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c r="AA157" s="37"/>
      <c r="AB157" s="38" t="s">
        <v>113</v>
      </c>
      <c r="AC157" s="37" t="s">
        <v>114</v>
      </c>
      <c r="AD157" s="37"/>
      <c r="AE157" s="37"/>
      <c r="AF157" s="37"/>
      <c r="AG157" s="37"/>
      <c r="AH157" s="37"/>
      <c r="AI157" s="37"/>
    </row>
    <row r="158" spans="1:39" s="40" customFormat="1" x14ac:dyDescent="0.25">
      <c r="A158" s="37"/>
      <c r="B158" s="37" t="str">
        <f t="shared" si="1"/>
        <v>0.3 Gestione economica, finanziaria, programmazione e provveditorato</v>
      </c>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c r="AA158" s="37"/>
      <c r="AB158" s="38" t="s">
        <v>68</v>
      </c>
      <c r="AC158" s="37" t="s">
        <v>115</v>
      </c>
      <c r="AD158" s="37"/>
      <c r="AE158" s="37"/>
      <c r="AF158" s="37"/>
      <c r="AG158" s="37"/>
      <c r="AH158" s="37"/>
      <c r="AI158" s="37"/>
    </row>
    <row r="159" spans="1:39" s="40" customFormat="1" x14ac:dyDescent="0.25">
      <c r="A159" s="37"/>
      <c r="B159" s="37" t="str">
        <f t="shared" si="1"/>
        <v>0.4 Gestione delle entrate tributarie e servizi fiscal</v>
      </c>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c r="AA159" s="37"/>
      <c r="AB159" s="38" t="s">
        <v>70</v>
      </c>
      <c r="AC159" s="37" t="s">
        <v>116</v>
      </c>
      <c r="AD159" s="37"/>
      <c r="AE159" s="37"/>
      <c r="AF159" s="37"/>
      <c r="AG159" s="37"/>
      <c r="AH159" s="37"/>
      <c r="AI159" s="37"/>
    </row>
    <row r="160" spans="1:39" s="40" customFormat="1" x14ac:dyDescent="0.25">
      <c r="A160" s="37"/>
      <c r="B160" s="37" t="str">
        <f t="shared" si="1"/>
        <v>0.5 Gestione dei beni demaniali e patrimo</v>
      </c>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c r="AA160" s="37"/>
      <c r="AB160" s="38" t="s">
        <v>72</v>
      </c>
      <c r="AC160" s="37" t="s">
        <v>117</v>
      </c>
      <c r="AD160" s="37"/>
      <c r="AE160" s="37"/>
      <c r="AF160" s="37"/>
      <c r="AG160" s="37"/>
      <c r="AH160" s="37"/>
      <c r="AI160" s="37"/>
    </row>
    <row r="161" spans="1:35" s="40" customFormat="1" x14ac:dyDescent="0.25">
      <c r="A161" s="37"/>
      <c r="B161" s="37" t="str">
        <f t="shared" si="1"/>
        <v>0.6 Ufficio tecnico</v>
      </c>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c r="AA161" s="37"/>
      <c r="AB161" s="38" t="s">
        <v>74</v>
      </c>
      <c r="AC161" s="37" t="s">
        <v>118</v>
      </c>
      <c r="AD161" s="37"/>
      <c r="AE161" s="37"/>
      <c r="AF161" s="37"/>
      <c r="AG161" s="37"/>
      <c r="AH161" s="37"/>
      <c r="AI161" s="37"/>
    </row>
    <row r="162" spans="1:35" s="40" customFormat="1" x14ac:dyDescent="0.25">
      <c r="A162" s="37"/>
      <c r="B162" s="37" t="str">
        <f t="shared" si="1"/>
        <v>0.7  Elezioni e consultazioni popolari - Anagrafe e stato civile</v>
      </c>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c r="AA162" s="37"/>
      <c r="AB162" s="38" t="s">
        <v>119</v>
      </c>
      <c r="AC162" s="37" t="s">
        <v>120</v>
      </c>
      <c r="AD162" s="37"/>
      <c r="AE162" s="37"/>
      <c r="AF162" s="37"/>
      <c r="AG162" s="37"/>
      <c r="AH162" s="37"/>
      <c r="AI162" s="37"/>
    </row>
    <row r="163" spans="1:35" s="40" customFormat="1" x14ac:dyDescent="0.25">
      <c r="A163" s="37"/>
      <c r="B163" s="37" t="str">
        <f t="shared" si="1"/>
        <v>0.8 Statistica e sistemi informativi</v>
      </c>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c r="AA163" s="37"/>
      <c r="AB163" s="38" t="s">
        <v>78</v>
      </c>
      <c r="AC163" s="37" t="s">
        <v>121</v>
      </c>
      <c r="AD163" s="37"/>
      <c r="AE163" s="37"/>
      <c r="AF163" s="37"/>
      <c r="AG163" s="37"/>
      <c r="AH163" s="37"/>
      <c r="AI163" s="37"/>
    </row>
    <row r="164" spans="1:35" s="40" customFormat="1" x14ac:dyDescent="0.25">
      <c r="A164" s="37"/>
      <c r="B164" s="37" t="str">
        <f t="shared" si="1"/>
        <v>0.9 Assistenza tecnico-amministrativa agli enti locali</v>
      </c>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c r="AA164" s="37"/>
      <c r="AB164" s="38" t="s">
        <v>122</v>
      </c>
      <c r="AC164" s="37" t="s">
        <v>123</v>
      </c>
      <c r="AD164" s="37"/>
      <c r="AE164" s="37"/>
      <c r="AF164" s="37"/>
      <c r="AG164" s="37"/>
      <c r="AH164" s="37"/>
      <c r="AI164" s="37"/>
    </row>
    <row r="165" spans="1:35" s="40" customFormat="1" x14ac:dyDescent="0.25">
      <c r="A165" s="37"/>
      <c r="B165" s="37" t="str">
        <f t="shared" si="1"/>
        <v>10 Risorse umane</v>
      </c>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c r="AA165" s="37"/>
      <c r="AB165" s="38" t="s">
        <v>124</v>
      </c>
      <c r="AC165" s="37" t="s">
        <v>125</v>
      </c>
      <c r="AD165" s="37"/>
      <c r="AE165" s="37"/>
      <c r="AF165" s="37"/>
      <c r="AG165" s="37"/>
      <c r="AH165" s="37"/>
      <c r="AI165" s="37"/>
    </row>
    <row r="166" spans="1:35" s="40" customFormat="1" x14ac:dyDescent="0.25">
      <c r="A166" s="37"/>
      <c r="B166" s="37" t="str">
        <f t="shared" si="1"/>
        <v>11 Altri servizi generali</v>
      </c>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c r="AA166" s="37"/>
      <c r="AB166" s="38" t="s">
        <v>126</v>
      </c>
      <c r="AC166" s="37" t="s">
        <v>127</v>
      </c>
      <c r="AD166" s="37"/>
      <c r="AE166" s="37"/>
      <c r="AF166" s="37"/>
      <c r="AG166" s="37"/>
      <c r="AH166" s="37"/>
      <c r="AI166" s="37"/>
    </row>
    <row r="167" spans="1:35" s="40" customFormat="1" x14ac:dyDescent="0.25">
      <c r="A167" s="37"/>
      <c r="B167" s="37" t="str">
        <f t="shared" si="1"/>
        <v>0.1  Uffici giudiziari</v>
      </c>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c r="AA167" s="37"/>
      <c r="AB167" s="38" t="s">
        <v>128</v>
      </c>
      <c r="AC167" s="37" t="s">
        <v>129</v>
      </c>
      <c r="AD167" s="37"/>
      <c r="AE167" s="37"/>
      <c r="AF167" s="37"/>
      <c r="AG167" s="37"/>
      <c r="AH167" s="37"/>
      <c r="AI167" s="37"/>
    </row>
    <row r="168" spans="1:35" s="40" customFormat="1" x14ac:dyDescent="0.25">
      <c r="A168" s="37"/>
      <c r="B168" s="37" t="str">
        <f t="shared" si="1"/>
        <v>0.2 Casa circondariale e altri servizi</v>
      </c>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c r="AA168" s="37"/>
      <c r="AB168" s="38" t="s">
        <v>66</v>
      </c>
      <c r="AC168" s="37" t="s">
        <v>130</v>
      </c>
      <c r="AD168" s="37"/>
      <c r="AE168" s="37"/>
      <c r="AF168" s="37"/>
      <c r="AG168" s="37"/>
      <c r="AH168" s="37"/>
      <c r="AI168" s="37"/>
    </row>
    <row r="169" spans="1:35" s="40" customFormat="1" x14ac:dyDescent="0.25">
      <c r="A169" s="37"/>
      <c r="B169" s="37" t="str">
        <f t="shared" si="1"/>
        <v>0.1 Polizia locale e amministrativa</v>
      </c>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c r="AA169" s="37"/>
      <c r="AB169" s="38" t="s">
        <v>64</v>
      </c>
      <c r="AC169" s="37" t="s">
        <v>131</v>
      </c>
      <c r="AD169" s="37"/>
      <c r="AE169" s="37"/>
      <c r="AF169" s="37"/>
      <c r="AG169" s="37"/>
      <c r="AH169" s="37"/>
      <c r="AI169" s="37"/>
    </row>
    <row r="170" spans="1:35" s="40" customFormat="1" x14ac:dyDescent="0.25">
      <c r="A170" s="37"/>
      <c r="B170" s="37" t="str">
        <f t="shared" si="1"/>
        <v>0.2 Sistema integrato di sicurezza urbana</v>
      </c>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c r="AA170" s="37"/>
      <c r="AB170" s="38" t="s">
        <v>66</v>
      </c>
      <c r="AC170" s="37" t="s">
        <v>132</v>
      </c>
      <c r="AD170" s="37"/>
      <c r="AE170" s="37"/>
      <c r="AF170" s="37"/>
      <c r="AG170" s="37"/>
      <c r="AH170" s="37"/>
      <c r="AI170" s="37"/>
    </row>
    <row r="171" spans="1:35" s="40" customFormat="1" x14ac:dyDescent="0.25">
      <c r="A171" s="37"/>
      <c r="B171" s="37" t="str">
        <f t="shared" si="1"/>
        <v>0.1 Istruzione prescolastica</v>
      </c>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c r="AA171" s="37"/>
      <c r="AB171" s="38" t="s">
        <v>64</v>
      </c>
      <c r="AC171" s="37" t="s">
        <v>133</v>
      </c>
      <c r="AD171" s="37"/>
      <c r="AE171" s="37"/>
      <c r="AF171" s="37"/>
      <c r="AG171" s="37"/>
      <c r="AH171" s="37"/>
      <c r="AI171" s="37"/>
    </row>
    <row r="172" spans="1:35" s="40" customFormat="1" x14ac:dyDescent="0.25">
      <c r="A172" s="37"/>
      <c r="B172" s="37" t="str">
        <f t="shared" si="1"/>
        <v>0.2 Altri ordini di istruzione non universitaria</v>
      </c>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c r="AA172" s="37"/>
      <c r="AB172" s="38" t="s">
        <v>66</v>
      </c>
      <c r="AC172" s="37" t="s">
        <v>134</v>
      </c>
      <c r="AD172" s="37"/>
      <c r="AE172" s="37"/>
      <c r="AF172" s="37"/>
      <c r="AG172" s="37"/>
      <c r="AH172" s="37"/>
      <c r="AI172" s="37"/>
    </row>
    <row r="173" spans="1:35" s="40" customFormat="1" x14ac:dyDescent="0.25">
      <c r="A173" s="37"/>
      <c r="B173" s="37" t="str">
        <f t="shared" si="1"/>
        <v>0.4 Istruzione universitaria</v>
      </c>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c r="AA173" s="37"/>
      <c r="AB173" s="38" t="s">
        <v>70</v>
      </c>
      <c r="AC173" s="37" t="s">
        <v>135</v>
      </c>
      <c r="AD173" s="37"/>
      <c r="AE173" s="37"/>
      <c r="AF173" s="37"/>
      <c r="AG173" s="37"/>
      <c r="AH173" s="37"/>
      <c r="AI173" s="37"/>
    </row>
    <row r="174" spans="1:35" s="40" customFormat="1" x14ac:dyDescent="0.25">
      <c r="A174" s="37"/>
      <c r="B174" s="37" t="str">
        <f t="shared" si="1"/>
        <v>0.5 Istruzione tecnica superiore</v>
      </c>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c r="AA174" s="37"/>
      <c r="AB174" s="38" t="s">
        <v>72</v>
      </c>
      <c r="AC174" s="37" t="s">
        <v>136</v>
      </c>
      <c r="AD174" s="37"/>
      <c r="AE174" s="37"/>
      <c r="AF174" s="37"/>
      <c r="AG174" s="37"/>
      <c r="AH174" s="37"/>
      <c r="AI174" s="37"/>
    </row>
    <row r="175" spans="1:35" s="40" customFormat="1" x14ac:dyDescent="0.25">
      <c r="A175" s="37"/>
      <c r="B175" s="37" t="str">
        <f t="shared" si="1"/>
        <v>0.6 Servizi ausiliari all’istruzione</v>
      </c>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c r="AA175" s="37"/>
      <c r="AB175" s="38" t="s">
        <v>74</v>
      </c>
      <c r="AC175" s="37" t="s">
        <v>137</v>
      </c>
      <c r="AD175" s="37"/>
      <c r="AE175" s="37"/>
      <c r="AF175" s="37"/>
      <c r="AG175" s="37"/>
      <c r="AH175" s="37"/>
      <c r="AI175" s="37"/>
    </row>
    <row r="176" spans="1:35" s="40" customFormat="1" x14ac:dyDescent="0.25">
      <c r="A176" s="37"/>
      <c r="B176" s="37" t="str">
        <f t="shared" si="1"/>
        <v>0.7  Diritto allo studio</v>
      </c>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c r="AA176" s="37"/>
      <c r="AB176" s="38" t="s">
        <v>119</v>
      </c>
      <c r="AC176" s="37" t="s">
        <v>138</v>
      </c>
      <c r="AD176" s="37"/>
      <c r="AE176" s="37"/>
      <c r="AF176" s="37"/>
      <c r="AG176" s="37"/>
      <c r="AH176" s="37"/>
      <c r="AI176" s="37"/>
    </row>
    <row r="177" spans="1:35" s="40" customFormat="1" x14ac:dyDescent="0.25">
      <c r="A177" s="37"/>
      <c r="B177" s="37" t="str">
        <f t="shared" si="1"/>
        <v>0.1 Valorizzazione dei beni di interesse storico</v>
      </c>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c r="AA177" s="37"/>
      <c r="AB177" s="38" t="s">
        <v>64</v>
      </c>
      <c r="AC177" s="37" t="s">
        <v>139</v>
      </c>
      <c r="AD177" s="37"/>
      <c r="AE177" s="37"/>
      <c r="AF177" s="37"/>
      <c r="AG177" s="37"/>
      <c r="AH177" s="37"/>
      <c r="AI177" s="37"/>
    </row>
    <row r="178" spans="1:35" s="40" customFormat="1" x14ac:dyDescent="0.25">
      <c r="A178" s="37"/>
      <c r="B178" s="37" t="str">
        <f t="shared" si="1"/>
        <v>0.2 Attività culturali e interventi diversi nel settore culturale</v>
      </c>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c r="AA178" s="37"/>
      <c r="AB178" s="38" t="s">
        <v>66</v>
      </c>
      <c r="AC178" s="37" t="s">
        <v>140</v>
      </c>
      <c r="AD178" s="37"/>
      <c r="AE178" s="37"/>
      <c r="AF178" s="37"/>
      <c r="AG178" s="37"/>
      <c r="AH178" s="37"/>
      <c r="AI178" s="37"/>
    </row>
    <row r="179" spans="1:35" s="40" customFormat="1" x14ac:dyDescent="0.25">
      <c r="A179" s="37"/>
      <c r="B179" s="37" t="str">
        <f t="shared" si="1"/>
        <v>0.1 Sport e tempo libero</v>
      </c>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c r="AA179" s="37"/>
      <c r="AB179" s="38" t="s">
        <v>64</v>
      </c>
      <c r="AC179" s="37" t="s">
        <v>141</v>
      </c>
      <c r="AD179" s="37"/>
      <c r="AE179" s="37"/>
      <c r="AF179" s="37"/>
      <c r="AG179" s="37"/>
      <c r="AH179" s="37"/>
      <c r="AI179" s="37"/>
    </row>
    <row r="180" spans="1:35" s="40" customFormat="1" x14ac:dyDescent="0.25">
      <c r="A180" s="37"/>
      <c r="B180" s="37" t="str">
        <f t="shared" si="1"/>
        <v>0.2 Giovani</v>
      </c>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c r="AA180" s="37"/>
      <c r="AB180" s="38" t="s">
        <v>66</v>
      </c>
      <c r="AC180" s="37" t="s">
        <v>142</v>
      </c>
      <c r="AD180" s="37"/>
      <c r="AE180" s="37"/>
      <c r="AF180" s="37"/>
      <c r="AG180" s="37"/>
      <c r="AH180" s="37"/>
      <c r="AI180" s="37"/>
    </row>
    <row r="181" spans="1:35" s="40" customFormat="1" x14ac:dyDescent="0.25">
      <c r="A181" s="37"/>
      <c r="B181" s="37" t="str">
        <f t="shared" si="1"/>
        <v>0.1 Sviluppo e valorizzazione del turismo</v>
      </c>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c r="AA181" s="37"/>
      <c r="AB181" s="38" t="s">
        <v>64</v>
      </c>
      <c r="AC181" s="37" t="s">
        <v>143</v>
      </c>
      <c r="AD181" s="37"/>
      <c r="AE181" s="37"/>
      <c r="AF181" s="37"/>
      <c r="AG181" s="37"/>
      <c r="AH181" s="37"/>
      <c r="AI181" s="37"/>
    </row>
    <row r="182" spans="1:35" s="40" customFormat="1" x14ac:dyDescent="0.25">
      <c r="A182" s="37"/>
      <c r="B182" s="37" t="str">
        <f t="shared" si="1"/>
        <v>0.1  Urbanistica e assetto del territorio</v>
      </c>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c r="AA182" s="37"/>
      <c r="AB182" s="38" t="s">
        <v>128</v>
      </c>
      <c r="AC182" s="37" t="s">
        <v>144</v>
      </c>
      <c r="AD182" s="37"/>
      <c r="AE182" s="37"/>
      <c r="AF182" s="37"/>
      <c r="AG182" s="37"/>
      <c r="AH182" s="37"/>
      <c r="AI182" s="37"/>
    </row>
    <row r="183" spans="1:35" s="40" customFormat="1" x14ac:dyDescent="0.25">
      <c r="A183" s="37"/>
      <c r="B183" s="37" t="str">
        <f t="shared" si="1"/>
        <v>0.2 Edilizia residenziale pubblica e locale e piani di edilizia economico-popolare</v>
      </c>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c r="AA183" s="37"/>
      <c r="AB183" s="38" t="s">
        <v>66</v>
      </c>
      <c r="AC183" s="37" t="s">
        <v>145</v>
      </c>
      <c r="AD183" s="37"/>
      <c r="AE183" s="37"/>
      <c r="AF183" s="37"/>
      <c r="AG183" s="37"/>
      <c r="AH183" s="37"/>
      <c r="AI183" s="37"/>
    </row>
    <row r="184" spans="1:35" s="40" customFormat="1" x14ac:dyDescent="0.25">
      <c r="A184" s="37"/>
      <c r="B184" s="37" t="str">
        <f t="shared" si="1"/>
        <v>0.1 Difesa del suolo</v>
      </c>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c r="AA184" s="37"/>
      <c r="AB184" s="38" t="s">
        <v>64</v>
      </c>
      <c r="AC184" s="37" t="s">
        <v>146</v>
      </c>
      <c r="AD184" s="37"/>
      <c r="AE184" s="37"/>
      <c r="AF184" s="37"/>
      <c r="AG184" s="37"/>
      <c r="AH184" s="37"/>
      <c r="AI184" s="37"/>
    </row>
    <row r="185" spans="1:35" s="40" customFormat="1" x14ac:dyDescent="0.25">
      <c r="A185" s="37"/>
      <c r="B185" s="37" t="str">
        <f t="shared" si="1"/>
        <v>0.2 Tutela, valorizzazione e recupero ambientale</v>
      </c>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c r="AA185" s="37"/>
      <c r="AB185" s="38" t="s">
        <v>66</v>
      </c>
      <c r="AC185" s="37" t="s">
        <v>147</v>
      </c>
      <c r="AD185" s="37"/>
      <c r="AE185" s="37"/>
      <c r="AF185" s="37"/>
      <c r="AG185" s="37"/>
      <c r="AH185" s="37"/>
      <c r="AI185" s="37"/>
    </row>
    <row r="186" spans="1:35" s="40" customFormat="1" x14ac:dyDescent="0.25">
      <c r="A186" s="37"/>
      <c r="B186" s="37" t="str">
        <f t="shared" si="1"/>
        <v>0.3 Rifiuti</v>
      </c>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c r="AA186" s="37"/>
      <c r="AB186" s="38" t="s">
        <v>68</v>
      </c>
      <c r="AC186" s="37" t="s">
        <v>148</v>
      </c>
      <c r="AD186" s="37"/>
      <c r="AE186" s="37"/>
      <c r="AF186" s="37"/>
      <c r="AG186" s="37"/>
      <c r="AH186" s="37"/>
      <c r="AI186" s="37"/>
    </row>
    <row r="187" spans="1:35" s="40" customFormat="1" x14ac:dyDescent="0.25">
      <c r="A187" s="37"/>
      <c r="B187" s="37" t="str">
        <f t="shared" si="1"/>
        <v>0.4 Servizio idrico integrato</v>
      </c>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c r="AA187" s="37"/>
      <c r="AB187" s="38" t="s">
        <v>70</v>
      </c>
      <c r="AC187" s="37" t="s">
        <v>149</v>
      </c>
      <c r="AD187" s="37"/>
      <c r="AE187" s="37"/>
      <c r="AF187" s="37"/>
      <c r="AG187" s="37"/>
      <c r="AH187" s="37"/>
      <c r="AI187" s="37"/>
    </row>
    <row r="188" spans="1:35" s="40" customFormat="1" x14ac:dyDescent="0.25">
      <c r="A188" s="37"/>
      <c r="B188" s="37" t="str">
        <f t="shared" si="1"/>
        <v>0.5 Aree protette, parchi naturali, protezione naturalistica e forestazione</v>
      </c>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c r="AA188" s="37"/>
      <c r="AB188" s="38" t="s">
        <v>72</v>
      </c>
      <c r="AC188" s="37" t="s">
        <v>150</v>
      </c>
      <c r="AD188" s="37"/>
      <c r="AE188" s="37"/>
      <c r="AF188" s="37"/>
      <c r="AG188" s="37"/>
      <c r="AH188" s="37"/>
      <c r="AI188" s="37"/>
    </row>
    <row r="189" spans="1:35" s="40" customFormat="1" x14ac:dyDescent="0.25">
      <c r="A189" s="37"/>
      <c r="B189" s="37" t="str">
        <f t="shared" si="1"/>
        <v>0.6 Tutela e valorizzazione delle risorse idriche</v>
      </c>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c r="AA189" s="37"/>
      <c r="AB189" s="38" t="s">
        <v>74</v>
      </c>
      <c r="AC189" s="37" t="s">
        <v>151</v>
      </c>
      <c r="AD189" s="37"/>
      <c r="AE189" s="37"/>
      <c r="AF189" s="37"/>
      <c r="AG189" s="37"/>
      <c r="AH189" s="37"/>
      <c r="AI189" s="37"/>
    </row>
    <row r="190" spans="1:35" s="40" customFormat="1" x14ac:dyDescent="0.25">
      <c r="A190" s="37"/>
      <c r="B190" s="37" t="str">
        <f t="shared" si="1"/>
        <v>0.7 Sviluppo sostenibile territorio montano piccoli Comuni</v>
      </c>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c r="AA190" s="37"/>
      <c r="AB190" s="38" t="s">
        <v>76</v>
      </c>
      <c r="AC190" s="37" t="s">
        <v>152</v>
      </c>
      <c r="AD190" s="37"/>
      <c r="AE190" s="37"/>
      <c r="AF190" s="37"/>
      <c r="AG190" s="37"/>
      <c r="AH190" s="37"/>
      <c r="AI190" s="37"/>
    </row>
    <row r="191" spans="1:35" s="40" customFormat="1" x14ac:dyDescent="0.25">
      <c r="A191" s="37"/>
      <c r="B191" s="37" t="str">
        <f t="shared" si="1"/>
        <v>0.8 Qualità dell'aria e riduzione dell'inquinamento</v>
      </c>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c r="AA191" s="37"/>
      <c r="AB191" s="38" t="s">
        <v>78</v>
      </c>
      <c r="AC191" s="37" t="s">
        <v>153</v>
      </c>
      <c r="AD191" s="37"/>
      <c r="AE191" s="37"/>
      <c r="AF191" s="37"/>
      <c r="AG191" s="37"/>
      <c r="AH191" s="37"/>
      <c r="AI191" s="37"/>
    </row>
    <row r="192" spans="1:35" s="40" customFormat="1" x14ac:dyDescent="0.25">
      <c r="A192" s="37"/>
      <c r="B192" s="37" t="str">
        <f t="shared" si="1"/>
        <v>0.1 Trasporto ferroviario</v>
      </c>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c r="AA192" s="37"/>
      <c r="AB192" s="38" t="s">
        <v>64</v>
      </c>
      <c r="AC192" s="37" t="s">
        <v>154</v>
      </c>
      <c r="AD192" s="37"/>
      <c r="AE192" s="37"/>
      <c r="AF192" s="37"/>
      <c r="AG192" s="37"/>
      <c r="AH192" s="37"/>
      <c r="AI192" s="37"/>
    </row>
    <row r="193" spans="1:35" s="40" customFormat="1" x14ac:dyDescent="0.25">
      <c r="A193" s="37"/>
      <c r="B193" s="37" t="str">
        <f t="shared" si="1"/>
        <v>0.2 Trasporto pubblico locale</v>
      </c>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c r="AA193" s="37"/>
      <c r="AB193" s="38" t="s">
        <v>66</v>
      </c>
      <c r="AC193" s="37" t="s">
        <v>155</v>
      </c>
      <c r="AD193" s="37"/>
      <c r="AE193" s="37"/>
      <c r="AF193" s="37"/>
      <c r="AG193" s="37"/>
      <c r="AH193" s="37"/>
      <c r="AI193" s="37"/>
    </row>
    <row r="194" spans="1:35" s="40" customFormat="1" x14ac:dyDescent="0.25">
      <c r="A194" s="37"/>
      <c r="B194" s="37" t="str">
        <f t="shared" si="1"/>
        <v>0.3 Trasporto per vie d'acqua</v>
      </c>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c r="AA194" s="37"/>
      <c r="AB194" s="38" t="s">
        <v>68</v>
      </c>
      <c r="AC194" s="37" t="s">
        <v>156</v>
      </c>
      <c r="AD194" s="37"/>
      <c r="AE194" s="37"/>
      <c r="AF194" s="37"/>
      <c r="AG194" s="37"/>
      <c r="AH194" s="37"/>
      <c r="AI194" s="37"/>
    </row>
    <row r="195" spans="1:35" s="40" customFormat="1" x14ac:dyDescent="0.25">
      <c r="A195" s="37"/>
      <c r="B195" s="37" t="str">
        <f t="shared" si="1"/>
        <v>0.4 Altre modalità di trasporto</v>
      </c>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c r="AA195" s="37"/>
      <c r="AB195" s="38" t="s">
        <v>70</v>
      </c>
      <c r="AC195" s="37" t="s">
        <v>157</v>
      </c>
      <c r="AD195" s="37"/>
      <c r="AE195" s="37"/>
      <c r="AF195" s="37"/>
      <c r="AG195" s="37"/>
      <c r="AH195" s="37"/>
      <c r="AI195" s="37"/>
    </row>
    <row r="196" spans="1:35" s="40" customFormat="1" x14ac:dyDescent="0.25">
      <c r="A196" s="37"/>
      <c r="B196" s="37" t="str">
        <f t="shared" si="1"/>
        <v>0.5  Viabilità e infrastrutture stradali</v>
      </c>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c r="AA196" s="37"/>
      <c r="AB196" s="38" t="s">
        <v>158</v>
      </c>
      <c r="AC196" s="37" t="s">
        <v>159</v>
      </c>
      <c r="AD196" s="37"/>
      <c r="AE196" s="37"/>
      <c r="AF196" s="37"/>
      <c r="AG196" s="37"/>
      <c r="AH196" s="37"/>
      <c r="AI196" s="37"/>
    </row>
    <row r="197" spans="1:35" s="40" customFormat="1" x14ac:dyDescent="0.25">
      <c r="A197" s="37"/>
      <c r="B197" s="37" t="str">
        <f t="shared" si="1"/>
        <v>0.1  Sistema di protezione civile</v>
      </c>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c r="AA197" s="37"/>
      <c r="AB197" s="38" t="s">
        <v>128</v>
      </c>
      <c r="AC197" s="37" t="s">
        <v>160</v>
      </c>
      <c r="AD197" s="37"/>
      <c r="AE197" s="37"/>
      <c r="AF197" s="37"/>
      <c r="AG197" s="37"/>
      <c r="AH197" s="37"/>
      <c r="AI197" s="37"/>
    </row>
    <row r="198" spans="1:35" s="40" customFormat="1" x14ac:dyDescent="0.25">
      <c r="A198" s="37"/>
      <c r="B198" s="37" t="str">
        <f t="shared" si="1"/>
        <v>0.2   Interventi a seguito di calamità naturali</v>
      </c>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c r="AA198" s="37"/>
      <c r="AB198" s="38" t="s">
        <v>113</v>
      </c>
      <c r="AC198" s="37" t="s">
        <v>161</v>
      </c>
      <c r="AD198" s="37"/>
      <c r="AE198" s="37"/>
      <c r="AF198" s="37"/>
      <c r="AG198" s="37"/>
      <c r="AH198" s="37"/>
      <c r="AI198" s="37"/>
    </row>
    <row r="199" spans="1:35" s="40" customFormat="1" x14ac:dyDescent="0.25">
      <c r="A199" s="37"/>
      <c r="B199" s="37" t="str">
        <f t="shared" si="1"/>
        <v>0.1   Interventi per l'infanzia e i minori e per asili nido</v>
      </c>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c r="AA199" s="37"/>
      <c r="AB199" s="38" t="s">
        <v>111</v>
      </c>
      <c r="AC199" s="37" t="s">
        <v>162</v>
      </c>
      <c r="AD199" s="37"/>
      <c r="AE199" s="37"/>
      <c r="AF199" s="37"/>
      <c r="AG199" s="37"/>
      <c r="AH199" s="37"/>
      <c r="AI199" s="37"/>
    </row>
    <row r="200" spans="1:35" s="40" customFormat="1" x14ac:dyDescent="0.25">
      <c r="A200" s="37"/>
      <c r="B200" s="37" t="str">
        <f t="shared" si="1"/>
        <v>0.2  Interventi per la disabilità</v>
      </c>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c r="AA200" s="37"/>
      <c r="AB200" s="38" t="s">
        <v>163</v>
      </c>
      <c r="AC200" s="37" t="s">
        <v>164</v>
      </c>
      <c r="AD200" s="37"/>
      <c r="AE200" s="37"/>
      <c r="AF200" s="37"/>
      <c r="AG200" s="37"/>
      <c r="AH200" s="37"/>
      <c r="AI200" s="37"/>
    </row>
    <row r="201" spans="1:35" s="40" customFormat="1" x14ac:dyDescent="0.25">
      <c r="A201" s="37"/>
      <c r="B201" s="37" t="str">
        <f t="shared" si="1"/>
        <v>0.3  Interventi per gli anziani</v>
      </c>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c r="AA201" s="37"/>
      <c r="AB201" s="38" t="s">
        <v>165</v>
      </c>
      <c r="AC201" s="37" t="s">
        <v>166</v>
      </c>
      <c r="AD201" s="37"/>
      <c r="AE201" s="37"/>
      <c r="AF201" s="37"/>
      <c r="AG201" s="37"/>
      <c r="AH201" s="37"/>
      <c r="AI201" s="37"/>
    </row>
    <row r="202" spans="1:35" s="40" customFormat="1" x14ac:dyDescent="0.25">
      <c r="A202" s="37"/>
      <c r="B202" s="37" t="str">
        <f t="shared" si="1"/>
        <v>0.4  Interventi per soggetti a rischio di esclusione sociale</v>
      </c>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c r="AA202" s="37"/>
      <c r="AB202" s="38" t="s">
        <v>167</v>
      </c>
      <c r="AC202" s="37" t="s">
        <v>168</v>
      </c>
      <c r="AD202" s="37"/>
      <c r="AE202" s="37"/>
      <c r="AF202" s="37"/>
      <c r="AG202" s="37"/>
      <c r="AH202" s="37"/>
      <c r="AI202" s="37"/>
    </row>
    <row r="203" spans="1:35" s="40" customFormat="1" x14ac:dyDescent="0.25">
      <c r="A203" s="37"/>
      <c r="B203" s="37" t="str">
        <f t="shared" si="1"/>
        <v>0.5 Interventi per le famiglie</v>
      </c>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c r="AA203" s="37"/>
      <c r="AB203" s="38" t="s">
        <v>72</v>
      </c>
      <c r="AC203" s="37" t="s">
        <v>169</v>
      </c>
      <c r="AD203" s="37"/>
      <c r="AE203" s="37"/>
      <c r="AF203" s="37"/>
      <c r="AG203" s="37"/>
      <c r="AH203" s="37"/>
      <c r="AI203" s="37"/>
    </row>
    <row r="204" spans="1:35" s="40" customFormat="1" x14ac:dyDescent="0.25">
      <c r="A204" s="37"/>
      <c r="B204" s="37" t="str">
        <f t="shared" si="1"/>
        <v>0.6 Interventi per il diritto alla casa</v>
      </c>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c r="AA204" s="37"/>
      <c r="AB204" s="38" t="s">
        <v>74</v>
      </c>
      <c r="AC204" s="37" t="s">
        <v>170</v>
      </c>
      <c r="AD204" s="37"/>
      <c r="AE204" s="37"/>
      <c r="AF204" s="37"/>
      <c r="AG204" s="37"/>
      <c r="AH204" s="37"/>
      <c r="AI204" s="37"/>
    </row>
    <row r="205" spans="1:35" s="40" customFormat="1" x14ac:dyDescent="0.25">
      <c r="A205" s="37"/>
      <c r="B205" s="37" t="str">
        <f t="shared" si="1"/>
        <v>0.7 Programmazione e governo della rete dei servizi sociosanitari e sociali</v>
      </c>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c r="AA205" s="37"/>
      <c r="AB205" s="38" t="s">
        <v>76</v>
      </c>
      <c r="AC205" s="37" t="s">
        <v>171</v>
      </c>
      <c r="AD205" s="37"/>
      <c r="AE205" s="37"/>
      <c r="AF205" s="37"/>
      <c r="AG205" s="37"/>
      <c r="AH205" s="37"/>
      <c r="AI205" s="37"/>
    </row>
    <row r="206" spans="1:35" s="40" customFormat="1" x14ac:dyDescent="0.25">
      <c r="A206" s="37"/>
      <c r="B206" s="37" t="str">
        <f t="shared" si="1"/>
        <v>0.8 Cooperazione e associazionismo</v>
      </c>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c r="AA206" s="37"/>
      <c r="AB206" s="38" t="s">
        <v>78</v>
      </c>
      <c r="AC206" s="37" t="s">
        <v>172</v>
      </c>
      <c r="AD206" s="37"/>
      <c r="AE206" s="37"/>
      <c r="AF206" s="37"/>
      <c r="AG206" s="37"/>
      <c r="AH206" s="37"/>
      <c r="AI206" s="37"/>
    </row>
    <row r="207" spans="1:35" s="40" customFormat="1" x14ac:dyDescent="0.25">
      <c r="A207" s="37"/>
      <c r="B207" s="37" t="str">
        <f t="shared" si="1"/>
        <v>0.9 Servizio necroscopico e cimiteriale</v>
      </c>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c r="AA207" s="37"/>
      <c r="AB207" s="38" t="s">
        <v>122</v>
      </c>
      <c r="AC207" s="37" t="s">
        <v>173</v>
      </c>
      <c r="AD207" s="37"/>
      <c r="AE207" s="37"/>
      <c r="AF207" s="37"/>
      <c r="AG207" s="37"/>
      <c r="AH207" s="37"/>
      <c r="AI207" s="37"/>
    </row>
    <row r="208" spans="1:35" s="40" customFormat="1" x14ac:dyDescent="0.25">
      <c r="A208" s="37"/>
      <c r="B208" s="37" t="str">
        <f t="shared" si="1"/>
        <v>0.1 Industria, PMI e Artigianato</v>
      </c>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c r="AA208" s="37"/>
      <c r="AB208" s="38" t="s">
        <v>64</v>
      </c>
      <c r="AC208" s="37" t="s">
        <v>174</v>
      </c>
      <c r="AD208" s="37"/>
      <c r="AE208" s="37"/>
      <c r="AF208" s="37"/>
      <c r="AG208" s="37"/>
      <c r="AH208" s="37"/>
      <c r="AI208" s="37"/>
    </row>
    <row r="209" spans="1:35" s="40" customFormat="1" x14ac:dyDescent="0.25">
      <c r="A209" s="37"/>
      <c r="B209" s="37" t="str">
        <f t="shared" si="1"/>
        <v>0.2 Commercio - reti distributive - tutela dei consumatori</v>
      </c>
      <c r="C209" s="37"/>
      <c r="D209" s="37"/>
      <c r="E209" s="37"/>
      <c r="F209" s="37"/>
      <c r="G209" s="37"/>
      <c r="H209" s="37"/>
      <c r="I209" s="37"/>
      <c r="J209" s="37"/>
      <c r="K209" s="37"/>
      <c r="L209" s="37"/>
      <c r="M209" s="37"/>
      <c r="N209" s="37"/>
      <c r="O209" s="37"/>
      <c r="P209" s="37"/>
      <c r="Q209" s="37"/>
      <c r="R209" s="37"/>
      <c r="S209" s="37"/>
      <c r="T209" s="37"/>
      <c r="U209" s="37"/>
      <c r="V209" s="37"/>
      <c r="W209" s="37"/>
      <c r="X209" s="37"/>
      <c r="Y209" s="37"/>
      <c r="Z209" s="37"/>
      <c r="AA209" s="37"/>
      <c r="AB209" s="38" t="s">
        <v>66</v>
      </c>
      <c r="AC209" s="37" t="s">
        <v>175</v>
      </c>
      <c r="AD209" s="37"/>
      <c r="AE209" s="37"/>
      <c r="AF209" s="37"/>
      <c r="AG209" s="37"/>
      <c r="AH209" s="37"/>
      <c r="AI209" s="37"/>
    </row>
    <row r="210" spans="1:35" s="40" customFormat="1" x14ac:dyDescent="0.25">
      <c r="A210" s="37"/>
      <c r="B210" s="37" t="str">
        <f t="shared" si="1"/>
        <v>0.3  Ricerca e innovazione</v>
      </c>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c r="AA210" s="37"/>
      <c r="AB210" s="38" t="s">
        <v>165</v>
      </c>
      <c r="AC210" s="37" t="s">
        <v>176</v>
      </c>
      <c r="AD210" s="37"/>
      <c r="AE210" s="37"/>
      <c r="AF210" s="37"/>
      <c r="AG210" s="37"/>
      <c r="AH210" s="37"/>
      <c r="AI210" s="37"/>
    </row>
    <row r="211" spans="1:35" s="40" customFormat="1" x14ac:dyDescent="0.25">
      <c r="A211" s="37"/>
      <c r="B211" s="37" t="str">
        <f t="shared" si="1"/>
        <v>0.4  Reti e altri servizi di pubblica utilità</v>
      </c>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c r="AA211" s="37"/>
      <c r="AB211" s="38" t="s">
        <v>167</v>
      </c>
      <c r="AC211" s="37" t="s">
        <v>177</v>
      </c>
      <c r="AD211" s="37"/>
      <c r="AE211" s="37"/>
      <c r="AF211" s="37"/>
      <c r="AG211" s="37"/>
      <c r="AH211" s="37"/>
      <c r="AI211" s="37"/>
    </row>
    <row r="212" spans="1:35" s="40" customFormat="1" x14ac:dyDescent="0.25">
      <c r="A212" s="37"/>
      <c r="B212" s="37" t="str">
        <f t="shared" si="1"/>
        <v>0.1  Servizi per lo sviluppo del mercato del lavoro</v>
      </c>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c r="AA212" s="37"/>
      <c r="AB212" s="38" t="s">
        <v>128</v>
      </c>
      <c r="AC212" s="37" t="s">
        <v>178</v>
      </c>
      <c r="AD212" s="37"/>
      <c r="AE212" s="37"/>
      <c r="AF212" s="37"/>
      <c r="AG212" s="37"/>
      <c r="AH212" s="37"/>
      <c r="AI212" s="37"/>
    </row>
    <row r="213" spans="1:35" s="40" customFormat="1" x14ac:dyDescent="0.25">
      <c r="A213" s="37"/>
      <c r="B213" s="37" t="str">
        <f t="shared" si="1"/>
        <v>0.2Formazione professionale</v>
      </c>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c r="AA213" s="37"/>
      <c r="AB213" s="38" t="s">
        <v>179</v>
      </c>
      <c r="AC213" s="37" t="s">
        <v>180</v>
      </c>
      <c r="AD213" s="37"/>
      <c r="AE213" s="37"/>
      <c r="AF213" s="37"/>
      <c r="AG213" s="37"/>
      <c r="AH213" s="37"/>
      <c r="AI213" s="37"/>
    </row>
    <row r="214" spans="1:35" s="40" customFormat="1" x14ac:dyDescent="0.25">
      <c r="A214" s="37"/>
      <c r="B214" s="37" t="str">
        <f t="shared" si="1"/>
        <v>0.3  Sostegno all'occupazione</v>
      </c>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c r="AA214" s="37"/>
      <c r="AB214" s="38" t="s">
        <v>165</v>
      </c>
      <c r="AC214" s="37" t="s">
        <v>181</v>
      </c>
      <c r="AD214" s="37"/>
      <c r="AE214" s="37"/>
      <c r="AF214" s="37"/>
      <c r="AG214" s="37"/>
      <c r="AH214" s="37"/>
      <c r="AI214" s="37"/>
    </row>
    <row r="215" spans="1:35" s="40" customFormat="1" x14ac:dyDescent="0.25">
      <c r="A215" s="37"/>
      <c r="B215" s="37" t="str">
        <f t="shared" si="1"/>
        <v>0.1  Sviluppo del settore agricolo e del sistema agroalimentare</v>
      </c>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c r="AA215" s="37"/>
      <c r="AB215" s="38" t="s">
        <v>128</v>
      </c>
      <c r="AC215" s="37" t="s">
        <v>182</v>
      </c>
      <c r="AD215" s="37"/>
      <c r="AE215" s="37"/>
      <c r="AF215" s="37"/>
      <c r="AG215" s="37"/>
      <c r="AH215" s="37"/>
      <c r="AI215" s="37"/>
    </row>
    <row r="216" spans="1:35" s="40" customFormat="1" x14ac:dyDescent="0.25">
      <c r="A216" s="37"/>
      <c r="B216" s="37" t="str">
        <f t="shared" si="1"/>
        <v>0.2  Caccia e pesca</v>
      </c>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c r="AA216" s="37"/>
      <c r="AB216" s="38" t="s">
        <v>163</v>
      </c>
      <c r="AC216" s="37" t="s">
        <v>183</v>
      </c>
      <c r="AD216" s="37"/>
      <c r="AE216" s="37"/>
      <c r="AF216" s="37"/>
      <c r="AG216" s="37"/>
      <c r="AH216" s="37"/>
      <c r="AI216" s="37"/>
    </row>
    <row r="217" spans="1:35" s="40" customFormat="1" x14ac:dyDescent="0.25">
      <c r="A217" s="37"/>
      <c r="B217" s="37" t="str">
        <f t="shared" si="1"/>
        <v>0.1  Fonti energetiche</v>
      </c>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c r="AA217" s="37"/>
      <c r="AB217" s="38" t="s">
        <v>128</v>
      </c>
      <c r="AC217" s="37" t="s">
        <v>184</v>
      </c>
      <c r="AD217" s="37"/>
      <c r="AE217" s="37"/>
      <c r="AF217" s="37"/>
      <c r="AG217" s="37"/>
      <c r="AH217" s="37"/>
      <c r="AI217" s="37"/>
    </row>
    <row r="218" spans="1:35" s="40" customFormat="1" x14ac:dyDescent="0.25">
      <c r="A218" s="37"/>
      <c r="B218" s="37" t="str">
        <f t="shared" si="1"/>
        <v>0.1  Relazioni finanziarie con le altre autonomie territoriali</v>
      </c>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c r="AA218" s="37"/>
      <c r="AB218" s="38" t="s">
        <v>128</v>
      </c>
      <c r="AC218" s="37" t="s">
        <v>185</v>
      </c>
      <c r="AD218" s="37"/>
      <c r="AE218" s="37"/>
      <c r="AF218" s="37"/>
      <c r="AG218" s="37"/>
      <c r="AH218" s="37"/>
      <c r="AI218" s="37"/>
    </row>
    <row r="219" spans="1:35" s="40" customFormat="1" x14ac:dyDescent="0.25">
      <c r="A219" s="37"/>
      <c r="B219" s="37"/>
      <c r="C219" s="37"/>
      <c r="D219" s="37"/>
      <c r="E219" s="37"/>
      <c r="F219" s="37"/>
      <c r="G219" s="37"/>
      <c r="H219" s="37"/>
      <c r="I219" s="37"/>
      <c r="J219" s="37"/>
      <c r="K219" s="37"/>
      <c r="L219" s="37"/>
      <c r="M219" s="37"/>
      <c r="N219" s="37"/>
      <c r="O219" s="37"/>
      <c r="P219" s="37"/>
      <c r="Q219" s="37"/>
      <c r="R219" s="37"/>
      <c r="S219" s="37"/>
      <c r="T219" s="37"/>
      <c r="U219" s="37"/>
      <c r="V219" s="37"/>
      <c r="W219" s="37"/>
      <c r="X219" s="37"/>
      <c r="Y219" s="37"/>
      <c r="Z219" s="37"/>
      <c r="AA219" s="37"/>
      <c r="AB219" s="38"/>
      <c r="AC219" s="37"/>
      <c r="AD219" s="37"/>
      <c r="AE219" s="37"/>
      <c r="AF219" s="37"/>
      <c r="AG219" s="37"/>
      <c r="AH219" s="37"/>
      <c r="AI219" s="37"/>
    </row>
    <row r="220" spans="1:35" s="40" customFormat="1" x14ac:dyDescent="0.25">
      <c r="A220" s="37"/>
      <c r="B220" s="37"/>
      <c r="C220" s="37"/>
      <c r="D220" s="37"/>
      <c r="E220" s="37"/>
      <c r="F220" s="37"/>
      <c r="G220" s="37"/>
      <c r="H220" s="37"/>
      <c r="I220" s="37"/>
      <c r="J220" s="37"/>
      <c r="K220" s="37"/>
      <c r="L220" s="37"/>
      <c r="M220" s="37"/>
      <c r="N220" s="37"/>
      <c r="O220" s="37"/>
      <c r="P220" s="37"/>
      <c r="Q220" s="37"/>
      <c r="R220" s="37"/>
      <c r="S220" s="37"/>
      <c r="T220" s="37"/>
      <c r="U220" s="37"/>
      <c r="V220" s="37"/>
      <c r="W220" s="37"/>
      <c r="X220" s="37"/>
      <c r="Y220" s="37"/>
      <c r="Z220" s="37"/>
      <c r="AA220" s="37"/>
      <c r="AB220" s="38"/>
      <c r="AC220" s="37"/>
      <c r="AD220" s="37"/>
      <c r="AE220" s="37"/>
      <c r="AF220" s="37"/>
      <c r="AG220" s="37"/>
      <c r="AH220" s="37"/>
      <c r="AI220" s="37"/>
    </row>
    <row r="221" spans="1:35" s="40" customFormat="1" x14ac:dyDescent="0.25">
      <c r="A221" s="37"/>
      <c r="B221" s="37"/>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c r="AA221" s="37"/>
      <c r="AB221" s="38"/>
      <c r="AC221" s="37"/>
      <c r="AD221" s="37"/>
      <c r="AE221" s="37"/>
      <c r="AF221" s="37"/>
      <c r="AG221" s="37"/>
      <c r="AH221" s="37"/>
      <c r="AI221" s="37"/>
    </row>
    <row r="222" spans="1:35" s="40" customFormat="1" x14ac:dyDescent="0.25">
      <c r="A222" s="37"/>
      <c r="B222" s="37"/>
      <c r="C222" s="37"/>
      <c r="D222" s="37"/>
      <c r="E222" s="37"/>
      <c r="F222" s="37"/>
      <c r="G222" s="37"/>
      <c r="H222" s="37"/>
      <c r="I222" s="37"/>
      <c r="J222" s="37"/>
      <c r="K222" s="37"/>
      <c r="L222" s="37"/>
      <c r="M222" s="37"/>
      <c r="N222" s="37"/>
      <c r="O222" s="37"/>
      <c r="P222" s="37"/>
      <c r="Q222" s="37"/>
      <c r="R222" s="37"/>
      <c r="S222" s="37"/>
      <c r="T222" s="37"/>
      <c r="U222" s="37"/>
      <c r="V222" s="37"/>
      <c r="W222" s="37"/>
      <c r="X222" s="37"/>
      <c r="Y222" s="37"/>
      <c r="Z222" s="37"/>
      <c r="AA222" s="37"/>
      <c r="AB222" s="38"/>
      <c r="AC222" s="37"/>
      <c r="AD222" s="37"/>
      <c r="AE222" s="37"/>
      <c r="AF222" s="37"/>
      <c r="AG222" s="37"/>
      <c r="AH222" s="37"/>
      <c r="AI222" s="37"/>
    </row>
    <row r="223" spans="1:35" s="40" customFormat="1" x14ac:dyDescent="0.25">
      <c r="A223" s="37"/>
      <c r="B223" s="37"/>
      <c r="C223" s="37"/>
      <c r="D223" s="37"/>
      <c r="E223" s="37"/>
      <c r="F223" s="37"/>
      <c r="G223" s="37"/>
      <c r="H223" s="37"/>
      <c r="I223" s="37"/>
      <c r="J223" s="37"/>
      <c r="K223" s="37"/>
      <c r="L223" s="37"/>
      <c r="M223" s="37"/>
      <c r="N223" s="37"/>
      <c r="O223" s="37"/>
      <c r="P223" s="37"/>
      <c r="Q223" s="37"/>
      <c r="R223" s="37"/>
      <c r="S223" s="37"/>
      <c r="T223" s="37"/>
      <c r="U223" s="37"/>
      <c r="V223" s="37"/>
      <c r="W223" s="37"/>
      <c r="X223" s="37"/>
      <c r="Y223" s="37"/>
      <c r="Z223" s="37"/>
      <c r="AA223" s="37"/>
      <c r="AB223" s="38"/>
      <c r="AC223" s="37"/>
      <c r="AD223" s="37"/>
      <c r="AE223" s="37"/>
      <c r="AF223" s="37"/>
      <c r="AG223" s="37"/>
      <c r="AH223" s="37"/>
      <c r="AI223" s="37"/>
    </row>
    <row r="224" spans="1:35" s="40" customFormat="1" x14ac:dyDescent="0.25">
      <c r="A224" s="37"/>
      <c r="B224" s="37"/>
      <c r="C224" s="37"/>
      <c r="D224" s="37"/>
      <c r="E224" s="37"/>
      <c r="F224" s="37"/>
      <c r="G224" s="37"/>
      <c r="H224" s="37"/>
      <c r="I224" s="37"/>
      <c r="J224" s="37"/>
      <c r="K224" s="37"/>
      <c r="L224" s="37"/>
      <c r="M224" s="37"/>
      <c r="N224" s="37"/>
      <c r="O224" s="37"/>
      <c r="P224" s="37"/>
      <c r="Q224" s="37"/>
      <c r="R224" s="37"/>
      <c r="S224" s="37"/>
      <c r="T224" s="37"/>
      <c r="U224" s="37"/>
      <c r="V224" s="37"/>
      <c r="W224" s="37"/>
      <c r="X224" s="37"/>
      <c r="Y224" s="37"/>
      <c r="Z224" s="37"/>
      <c r="AA224" s="37"/>
      <c r="AB224" s="38"/>
      <c r="AC224" s="37"/>
      <c r="AD224" s="37"/>
      <c r="AE224" s="37"/>
      <c r="AF224" s="37"/>
      <c r="AG224" s="37"/>
      <c r="AH224" s="37"/>
      <c r="AI224" s="37"/>
    </row>
    <row r="225" spans="1:35" s="40" customFormat="1" x14ac:dyDescent="0.25">
      <c r="A225" s="37"/>
      <c r="B225" s="37"/>
      <c r="C225" s="37"/>
      <c r="D225" s="37"/>
      <c r="E225" s="37"/>
      <c r="F225" s="37"/>
      <c r="G225" s="37"/>
      <c r="H225" s="37"/>
      <c r="I225" s="37"/>
      <c r="J225" s="37"/>
      <c r="K225" s="37"/>
      <c r="L225" s="37"/>
      <c r="M225" s="37"/>
      <c r="N225" s="37"/>
      <c r="O225" s="37"/>
      <c r="P225" s="37"/>
      <c r="Q225" s="37"/>
      <c r="R225" s="37"/>
      <c r="S225" s="37"/>
      <c r="T225" s="37"/>
      <c r="U225" s="37"/>
      <c r="V225" s="37"/>
      <c r="W225" s="37"/>
      <c r="X225" s="37"/>
      <c r="Y225" s="37"/>
      <c r="Z225" s="37"/>
      <c r="AA225" s="37"/>
      <c r="AB225" s="38"/>
      <c r="AC225" s="37"/>
      <c r="AD225" s="37"/>
      <c r="AE225" s="37"/>
      <c r="AF225" s="37"/>
      <c r="AG225" s="37"/>
      <c r="AH225" s="37"/>
      <c r="AI225" s="37"/>
    </row>
    <row r="226" spans="1:35" s="40" customFormat="1" x14ac:dyDescent="0.25">
      <c r="A226" s="37"/>
      <c r="B226" s="37"/>
      <c r="C226" s="37"/>
      <c r="D226" s="37"/>
      <c r="E226" s="37"/>
      <c r="F226" s="37"/>
      <c r="G226" s="37"/>
      <c r="H226" s="37"/>
      <c r="I226" s="37"/>
      <c r="J226" s="37"/>
      <c r="K226" s="37"/>
      <c r="L226" s="37"/>
      <c r="M226" s="37"/>
      <c r="N226" s="37"/>
      <c r="O226" s="37"/>
      <c r="P226" s="37"/>
      <c r="Q226" s="37"/>
      <c r="R226" s="37"/>
      <c r="S226" s="37"/>
      <c r="T226" s="37"/>
      <c r="U226" s="37"/>
      <c r="V226" s="37"/>
      <c r="W226" s="37"/>
      <c r="X226" s="37"/>
      <c r="Y226" s="37"/>
      <c r="Z226" s="37"/>
      <c r="AA226" s="37"/>
      <c r="AB226" s="38"/>
      <c r="AC226" s="37"/>
      <c r="AD226" s="37"/>
      <c r="AE226" s="37"/>
      <c r="AF226" s="37"/>
      <c r="AG226" s="37"/>
      <c r="AH226" s="37"/>
      <c r="AI226" s="37"/>
    </row>
    <row r="227" spans="1:35" s="40" customFormat="1" x14ac:dyDescent="0.25">
      <c r="A227" s="37"/>
      <c r="B227" s="37"/>
      <c r="C227" s="37"/>
      <c r="D227" s="37"/>
      <c r="E227" s="37"/>
      <c r="F227" s="37"/>
      <c r="G227" s="37"/>
      <c r="H227" s="37"/>
      <c r="I227" s="37"/>
      <c r="J227" s="37"/>
      <c r="K227" s="37"/>
      <c r="L227" s="37"/>
      <c r="M227" s="37"/>
      <c r="N227" s="37"/>
      <c r="O227" s="37"/>
      <c r="P227" s="37"/>
      <c r="Q227" s="37"/>
      <c r="R227" s="37"/>
      <c r="S227" s="37"/>
      <c r="T227" s="37"/>
      <c r="U227" s="37"/>
      <c r="V227" s="37"/>
      <c r="W227" s="37"/>
      <c r="X227" s="37"/>
      <c r="Y227" s="37"/>
      <c r="Z227" s="37"/>
      <c r="AA227" s="37"/>
      <c r="AB227" s="38"/>
      <c r="AC227" s="37"/>
      <c r="AD227" s="37"/>
      <c r="AE227" s="37"/>
      <c r="AF227" s="37"/>
      <c r="AG227" s="37"/>
      <c r="AH227" s="37"/>
      <c r="AI227" s="37"/>
    </row>
    <row r="228" spans="1:35" s="40" customFormat="1" x14ac:dyDescent="0.25">
      <c r="A228" s="37"/>
      <c r="B228" s="37"/>
      <c r="C228" s="37"/>
      <c r="D228" s="37"/>
      <c r="E228" s="37"/>
      <c r="F228" s="37"/>
      <c r="G228" s="37"/>
      <c r="H228" s="37"/>
      <c r="I228" s="37"/>
      <c r="J228" s="37"/>
      <c r="K228" s="37"/>
      <c r="L228" s="37"/>
      <c r="M228" s="37"/>
      <c r="N228" s="37"/>
      <c r="O228" s="37"/>
      <c r="P228" s="37"/>
      <c r="Q228" s="37"/>
      <c r="R228" s="37"/>
      <c r="S228" s="37"/>
      <c r="T228" s="37"/>
      <c r="U228" s="37"/>
      <c r="V228" s="37"/>
      <c r="W228" s="37"/>
      <c r="X228" s="37"/>
      <c r="Y228" s="37"/>
      <c r="Z228" s="37"/>
      <c r="AA228" s="37"/>
      <c r="AB228" s="38"/>
      <c r="AC228" s="37"/>
      <c r="AD228" s="37"/>
      <c r="AE228" s="37"/>
      <c r="AF228" s="37"/>
      <c r="AG228" s="37"/>
      <c r="AH228" s="37"/>
      <c r="AI228" s="37"/>
    </row>
    <row r="229" spans="1:35" s="40" customFormat="1" x14ac:dyDescent="0.25">
      <c r="A229" s="37"/>
      <c r="B229" s="37"/>
      <c r="C229" s="37"/>
      <c r="D229" s="37"/>
      <c r="E229" s="37"/>
      <c r="F229" s="37"/>
      <c r="G229" s="37"/>
      <c r="H229" s="37"/>
      <c r="I229" s="37"/>
      <c r="J229" s="37"/>
      <c r="K229" s="37"/>
      <c r="L229" s="37"/>
      <c r="M229" s="37"/>
      <c r="N229" s="37"/>
      <c r="O229" s="37"/>
      <c r="P229" s="37"/>
      <c r="Q229" s="37"/>
      <c r="R229" s="37"/>
      <c r="S229" s="37"/>
      <c r="T229" s="37"/>
      <c r="U229" s="37"/>
      <c r="V229" s="37"/>
      <c r="W229" s="37"/>
      <c r="X229" s="37"/>
      <c r="Y229" s="37"/>
      <c r="Z229" s="37"/>
      <c r="AA229" s="37"/>
      <c r="AB229" s="38"/>
      <c r="AC229" s="37"/>
      <c r="AD229" s="37"/>
      <c r="AE229" s="37"/>
      <c r="AF229" s="37"/>
      <c r="AG229" s="37"/>
      <c r="AH229" s="37"/>
      <c r="AI229" s="37"/>
    </row>
    <row r="230" spans="1:35" s="40" customFormat="1" x14ac:dyDescent="0.25">
      <c r="A230" s="37"/>
      <c r="B230" s="37"/>
      <c r="C230" s="37"/>
      <c r="D230" s="37"/>
      <c r="E230" s="37"/>
      <c r="F230" s="37"/>
      <c r="G230" s="37"/>
      <c r="H230" s="37"/>
      <c r="I230" s="37"/>
      <c r="J230" s="37"/>
      <c r="K230" s="37"/>
      <c r="L230" s="37"/>
      <c r="M230" s="37"/>
      <c r="N230" s="37"/>
      <c r="O230" s="37"/>
      <c r="P230" s="37"/>
      <c r="Q230" s="37"/>
      <c r="R230" s="37"/>
      <c r="S230" s="37"/>
      <c r="T230" s="37"/>
      <c r="U230" s="37"/>
      <c r="V230" s="37"/>
      <c r="W230" s="37"/>
      <c r="X230" s="37"/>
      <c r="Y230" s="37"/>
      <c r="Z230" s="37"/>
      <c r="AA230" s="37"/>
      <c r="AB230" s="38"/>
      <c r="AC230" s="37"/>
      <c r="AD230" s="37"/>
      <c r="AE230" s="37"/>
      <c r="AF230" s="37"/>
      <c r="AG230" s="37"/>
      <c r="AH230" s="37"/>
      <c r="AI230" s="37"/>
    </row>
    <row r="231" spans="1:35" s="40" customFormat="1" x14ac:dyDescent="0.25">
      <c r="A231" s="37"/>
      <c r="B231" s="37"/>
      <c r="C231" s="37"/>
      <c r="D231" s="37"/>
      <c r="E231" s="37"/>
      <c r="F231" s="37"/>
      <c r="G231" s="37"/>
      <c r="H231" s="37"/>
      <c r="I231" s="37"/>
      <c r="J231" s="37"/>
      <c r="K231" s="37"/>
      <c r="L231" s="37"/>
      <c r="M231" s="37"/>
      <c r="N231" s="37"/>
      <c r="O231" s="37"/>
      <c r="P231" s="37"/>
      <c r="Q231" s="37"/>
      <c r="R231" s="37"/>
      <c r="S231" s="37"/>
      <c r="T231" s="37"/>
      <c r="U231" s="37"/>
      <c r="V231" s="37"/>
      <c r="W231" s="37"/>
      <c r="X231" s="37"/>
      <c r="Y231" s="37"/>
      <c r="Z231" s="37"/>
      <c r="AA231" s="37"/>
      <c r="AB231" s="38"/>
      <c r="AC231" s="37"/>
      <c r="AD231" s="37"/>
      <c r="AE231" s="37"/>
      <c r="AF231" s="37"/>
      <c r="AG231" s="37"/>
      <c r="AH231" s="37"/>
      <c r="AI231" s="37"/>
    </row>
    <row r="232" spans="1:35" s="40" customFormat="1" x14ac:dyDescent="0.25">
      <c r="A232" s="37"/>
      <c r="B232" s="37"/>
      <c r="C232" s="37"/>
      <c r="D232" s="37"/>
      <c r="E232" s="37"/>
      <c r="F232" s="37"/>
      <c r="G232" s="37"/>
      <c r="H232" s="37"/>
      <c r="I232" s="37"/>
      <c r="J232" s="37"/>
      <c r="K232" s="37"/>
      <c r="L232" s="37"/>
      <c r="M232" s="37"/>
      <c r="N232" s="37"/>
      <c r="O232" s="37"/>
      <c r="P232" s="37"/>
      <c r="Q232" s="37"/>
      <c r="R232" s="37"/>
      <c r="S232" s="37"/>
      <c r="T232" s="37"/>
      <c r="U232" s="37"/>
      <c r="V232" s="37"/>
      <c r="W232" s="37"/>
      <c r="X232" s="37"/>
      <c r="Y232" s="37"/>
      <c r="Z232" s="37"/>
      <c r="AA232" s="37"/>
      <c r="AB232" s="38"/>
      <c r="AC232" s="37"/>
      <c r="AD232" s="37"/>
      <c r="AE232" s="37"/>
      <c r="AF232" s="37"/>
      <c r="AG232" s="37"/>
      <c r="AH232" s="37"/>
      <c r="AI232" s="37"/>
    </row>
    <row r="233" spans="1:35" s="40" customFormat="1" x14ac:dyDescent="0.25">
      <c r="A233" s="37"/>
      <c r="B233" s="37"/>
      <c r="C233" s="37"/>
      <c r="D233" s="37"/>
      <c r="E233" s="37"/>
      <c r="F233" s="37"/>
      <c r="G233" s="37"/>
      <c r="H233" s="37"/>
      <c r="I233" s="37"/>
      <c r="J233" s="37"/>
      <c r="K233" s="37"/>
      <c r="L233" s="37"/>
      <c r="M233" s="37"/>
      <c r="N233" s="37"/>
      <c r="O233" s="37"/>
      <c r="P233" s="37"/>
      <c r="Q233" s="37"/>
      <c r="R233" s="37"/>
      <c r="S233" s="37"/>
      <c r="T233" s="37"/>
      <c r="U233" s="37"/>
      <c r="V233" s="37"/>
      <c r="W233" s="37"/>
      <c r="X233" s="37"/>
      <c r="Y233" s="37"/>
      <c r="Z233" s="37"/>
      <c r="AA233" s="37"/>
      <c r="AB233" s="38"/>
      <c r="AC233" s="37"/>
      <c r="AD233" s="37"/>
      <c r="AE233" s="37"/>
      <c r="AF233" s="37"/>
      <c r="AG233" s="37"/>
      <c r="AH233" s="37"/>
      <c r="AI233" s="37"/>
    </row>
    <row r="234" spans="1:35" s="40" customFormat="1" x14ac:dyDescent="0.25">
      <c r="A234" s="37"/>
      <c r="B234" s="37"/>
      <c r="C234" s="37"/>
      <c r="D234" s="37"/>
      <c r="E234" s="37"/>
      <c r="F234" s="37"/>
      <c r="G234" s="37"/>
      <c r="H234" s="37"/>
      <c r="I234" s="37"/>
      <c r="J234" s="37"/>
      <c r="K234" s="37"/>
      <c r="L234" s="37"/>
      <c r="M234" s="37"/>
      <c r="N234" s="37"/>
      <c r="O234" s="37"/>
      <c r="P234" s="37"/>
      <c r="Q234" s="37"/>
      <c r="R234" s="37"/>
      <c r="S234" s="37"/>
      <c r="T234" s="37"/>
      <c r="U234" s="37"/>
      <c r="V234" s="37"/>
      <c r="W234" s="37"/>
      <c r="X234" s="37"/>
      <c r="Y234" s="37"/>
      <c r="Z234" s="37"/>
      <c r="AA234" s="37"/>
      <c r="AB234" s="38"/>
      <c r="AC234" s="37"/>
      <c r="AD234" s="37"/>
      <c r="AE234" s="37"/>
      <c r="AF234" s="37"/>
      <c r="AG234" s="37"/>
      <c r="AH234" s="37"/>
      <c r="AI234" s="37"/>
    </row>
    <row r="235" spans="1:35" s="40" customFormat="1" x14ac:dyDescent="0.25">
      <c r="A235" s="37"/>
      <c r="B235" s="37"/>
      <c r="C235" s="37"/>
      <c r="D235" s="37"/>
      <c r="E235" s="37"/>
      <c r="F235" s="37"/>
      <c r="G235" s="37"/>
      <c r="H235" s="37"/>
      <c r="I235" s="37"/>
      <c r="J235" s="37"/>
      <c r="K235" s="37"/>
      <c r="L235" s="37"/>
      <c r="M235" s="37"/>
      <c r="N235" s="37"/>
      <c r="O235" s="37"/>
      <c r="P235" s="37"/>
      <c r="Q235" s="37"/>
      <c r="R235" s="37"/>
      <c r="S235" s="37"/>
      <c r="T235" s="37"/>
      <c r="U235" s="37"/>
      <c r="V235" s="37"/>
      <c r="W235" s="37"/>
      <c r="X235" s="37"/>
      <c r="Y235" s="37"/>
      <c r="Z235" s="37"/>
      <c r="AA235" s="37"/>
      <c r="AB235" s="38"/>
      <c r="AC235" s="37"/>
      <c r="AD235" s="37"/>
      <c r="AE235" s="37"/>
      <c r="AF235" s="37"/>
      <c r="AG235" s="37"/>
      <c r="AH235" s="37"/>
      <c r="AI235" s="37"/>
    </row>
    <row r="236" spans="1:35" s="40" customFormat="1" x14ac:dyDescent="0.25">
      <c r="A236" s="37"/>
      <c r="B236" s="37"/>
      <c r="C236" s="37"/>
      <c r="D236" s="37"/>
      <c r="E236" s="37"/>
      <c r="F236" s="37"/>
      <c r="G236" s="37"/>
      <c r="H236" s="37"/>
      <c r="I236" s="37"/>
      <c r="J236" s="37"/>
      <c r="K236" s="37"/>
      <c r="L236" s="37"/>
      <c r="M236" s="37"/>
      <c r="N236" s="37"/>
      <c r="O236" s="37"/>
      <c r="P236" s="37"/>
      <c r="Q236" s="37"/>
      <c r="R236" s="37"/>
      <c r="S236" s="37"/>
      <c r="T236" s="37"/>
      <c r="U236" s="37"/>
      <c r="V236" s="37"/>
      <c r="W236" s="37"/>
      <c r="X236" s="37"/>
      <c r="Y236" s="37"/>
      <c r="Z236" s="37"/>
      <c r="AA236" s="37"/>
      <c r="AB236" s="38"/>
      <c r="AC236" s="37"/>
      <c r="AD236" s="37"/>
      <c r="AE236" s="37"/>
      <c r="AF236" s="37"/>
      <c r="AG236" s="37"/>
      <c r="AH236" s="37"/>
      <c r="AI236" s="37"/>
    </row>
    <row r="237" spans="1:35" x14ac:dyDescent="0.25">
      <c r="AA237" s="37"/>
      <c r="AB237" s="38"/>
      <c r="AH237" s="37"/>
      <c r="AI237" s="37"/>
    </row>
    <row r="238" spans="1:35" x14ac:dyDescent="0.25">
      <c r="AA238" s="37"/>
      <c r="AB238" s="38"/>
      <c r="AH238" s="37"/>
      <c r="AI238" s="37"/>
    </row>
    <row r="239" spans="1:35" x14ac:dyDescent="0.25">
      <c r="AA239" s="37"/>
      <c r="AB239" s="38"/>
      <c r="AH239" s="37"/>
      <c r="AI239" s="37"/>
    </row>
    <row r="240" spans="1:35" x14ac:dyDescent="0.25">
      <c r="AA240" s="37"/>
      <c r="AB240" s="38"/>
      <c r="AH240" s="37"/>
      <c r="AI240" s="37"/>
    </row>
    <row r="241" spans="27:35" x14ac:dyDescent="0.25">
      <c r="AA241" s="37"/>
      <c r="AB241" s="38"/>
      <c r="AH241" s="37"/>
      <c r="AI241" s="37"/>
    </row>
    <row r="242" spans="27:35" x14ac:dyDescent="0.25">
      <c r="AA242" s="37"/>
      <c r="AB242" s="38"/>
      <c r="AH242" s="37"/>
      <c r="AI242" s="37"/>
    </row>
    <row r="243" spans="27:35" x14ac:dyDescent="0.25">
      <c r="AA243" s="37"/>
      <c r="AB243" s="38"/>
      <c r="AH243" s="37"/>
      <c r="AI243" s="37"/>
    </row>
    <row r="244" spans="27:35" x14ac:dyDescent="0.25">
      <c r="AA244" s="37"/>
      <c r="AB244" s="38"/>
      <c r="AH244" s="37"/>
      <c r="AI244" s="37"/>
    </row>
    <row r="245" spans="27:35" x14ac:dyDescent="0.25">
      <c r="AA245" s="37"/>
      <c r="AB245" s="38"/>
      <c r="AH245" s="37"/>
      <c r="AI245" s="37"/>
    </row>
    <row r="246" spans="27:35" x14ac:dyDescent="0.25">
      <c r="AA246" s="37"/>
      <c r="AB246" s="38"/>
      <c r="AH246" s="37"/>
      <c r="AI246" s="37"/>
    </row>
    <row r="247" spans="27:35" x14ac:dyDescent="0.25">
      <c r="AA247" s="37"/>
      <c r="AB247" s="38"/>
      <c r="AH247" s="37"/>
      <c r="AI247" s="37"/>
    </row>
    <row r="248" spans="27:35" x14ac:dyDescent="0.25">
      <c r="AA248" s="37"/>
      <c r="AB248" s="38"/>
      <c r="AH248" s="37"/>
      <c r="AI248" s="37"/>
    </row>
    <row r="249" spans="27:35" x14ac:dyDescent="0.25">
      <c r="AA249" s="37"/>
      <c r="AB249" s="38"/>
      <c r="AH249" s="37"/>
      <c r="AI249" s="37"/>
    </row>
    <row r="250" spans="27:35" x14ac:dyDescent="0.25">
      <c r="AA250" s="37"/>
      <c r="AB250" s="38"/>
      <c r="AH250" s="37"/>
      <c r="AI250" s="37"/>
    </row>
    <row r="251" spans="27:35" x14ac:dyDescent="0.25">
      <c r="AA251" s="37"/>
      <c r="AB251" s="38"/>
      <c r="AH251" s="37"/>
      <c r="AI251" s="37"/>
    </row>
    <row r="252" spans="27:35" x14ac:dyDescent="0.25">
      <c r="AA252" s="37"/>
      <c r="AB252" s="38"/>
      <c r="AH252" s="37"/>
      <c r="AI252" s="37"/>
    </row>
    <row r="253" spans="27:35" x14ac:dyDescent="0.25">
      <c r="AA253" s="37"/>
      <c r="AB253" s="38"/>
      <c r="AH253" s="37"/>
      <c r="AI253" s="37"/>
    </row>
    <row r="254" spans="27:35" x14ac:dyDescent="0.25">
      <c r="AA254" s="37"/>
      <c r="AB254" s="38"/>
      <c r="AH254" s="37"/>
      <c r="AI254" s="37"/>
    </row>
    <row r="255" spans="27:35" x14ac:dyDescent="0.25">
      <c r="AA255" s="37"/>
      <c r="AB255" s="38"/>
      <c r="AH255" s="37"/>
      <c r="AI255" s="37"/>
    </row>
    <row r="256" spans="27:35" x14ac:dyDescent="0.25">
      <c r="AA256" s="37"/>
      <c r="AB256" s="38"/>
      <c r="AH256" s="37"/>
      <c r="AI256" s="37"/>
    </row>
    <row r="257" spans="27:35" x14ac:dyDescent="0.25">
      <c r="AA257" s="37"/>
      <c r="AB257" s="38"/>
      <c r="AH257" s="37"/>
      <c r="AI257" s="37"/>
    </row>
    <row r="258" spans="27:35" x14ac:dyDescent="0.25">
      <c r="AA258" s="37"/>
      <c r="AB258" s="38"/>
      <c r="AH258" s="37"/>
      <c r="AI258" s="37"/>
    </row>
    <row r="259" spans="27:35" x14ac:dyDescent="0.25">
      <c r="AA259" s="37"/>
      <c r="AB259" s="38"/>
      <c r="AH259" s="37"/>
      <c r="AI259" s="37"/>
    </row>
    <row r="260" spans="27:35" x14ac:dyDescent="0.25">
      <c r="AA260" s="37"/>
      <c r="AB260" s="38"/>
      <c r="AH260" s="37"/>
      <c r="AI260" s="37"/>
    </row>
    <row r="261" spans="27:35" x14ac:dyDescent="0.25">
      <c r="AA261" s="37"/>
      <c r="AB261" s="38"/>
      <c r="AH261" s="37"/>
      <c r="AI261" s="37"/>
    </row>
    <row r="262" spans="27:35" x14ac:dyDescent="0.25">
      <c r="AA262" s="37"/>
      <c r="AB262" s="38"/>
      <c r="AH262" s="37"/>
      <c r="AI262" s="37"/>
    </row>
    <row r="263" spans="27:35" x14ac:dyDescent="0.25">
      <c r="AA263" s="37"/>
      <c r="AB263" s="38"/>
      <c r="AH263" s="37"/>
      <c r="AI263" s="37"/>
    </row>
    <row r="264" spans="27:35" x14ac:dyDescent="0.25">
      <c r="AA264" s="37"/>
      <c r="AB264" s="38"/>
      <c r="AH264" s="37"/>
      <c r="AI264" s="37"/>
    </row>
    <row r="265" spans="27:35" x14ac:dyDescent="0.25">
      <c r="AA265" s="37"/>
      <c r="AB265" s="38"/>
      <c r="AH265" s="37"/>
      <c r="AI265" s="37"/>
    </row>
    <row r="266" spans="27:35" x14ac:dyDescent="0.25">
      <c r="AA266" s="37"/>
      <c r="AB266" s="38"/>
      <c r="AH266" s="37"/>
      <c r="AI266" s="37"/>
    </row>
    <row r="267" spans="27:35" x14ac:dyDescent="0.25">
      <c r="AA267" s="37"/>
      <c r="AB267" s="38"/>
      <c r="AH267" s="37"/>
      <c r="AI267" s="37"/>
    </row>
    <row r="268" spans="27:35" x14ac:dyDescent="0.25">
      <c r="AA268" s="37"/>
      <c r="AB268" s="38"/>
      <c r="AH268" s="37"/>
      <c r="AI268" s="37"/>
    </row>
    <row r="269" spans="27:35" x14ac:dyDescent="0.25">
      <c r="AA269" s="37"/>
      <c r="AB269" s="38"/>
      <c r="AH269" s="37"/>
      <c r="AI269" s="37"/>
    </row>
    <row r="270" spans="27:35" x14ac:dyDescent="0.25">
      <c r="AA270" s="37"/>
      <c r="AB270" s="38"/>
      <c r="AH270" s="37"/>
      <c r="AI270" s="37"/>
    </row>
    <row r="271" spans="27:35" x14ac:dyDescent="0.25">
      <c r="AA271" s="37"/>
      <c r="AB271" s="38"/>
      <c r="AH271" s="37"/>
      <c r="AI271" s="37"/>
    </row>
    <row r="272" spans="27:35" x14ac:dyDescent="0.25">
      <c r="AA272" s="37"/>
      <c r="AB272" s="38"/>
      <c r="AH272" s="37"/>
      <c r="AI272" s="37"/>
    </row>
    <row r="273" spans="27:35" x14ac:dyDescent="0.25">
      <c r="AA273" s="37"/>
      <c r="AB273" s="38"/>
      <c r="AH273" s="37"/>
      <c r="AI273" s="37"/>
    </row>
    <row r="274" spans="27:35" x14ac:dyDescent="0.25">
      <c r="AA274" s="37"/>
      <c r="AB274" s="38"/>
      <c r="AH274" s="37"/>
      <c r="AI274" s="37"/>
    </row>
    <row r="275" spans="27:35" x14ac:dyDescent="0.25">
      <c r="AA275" s="37"/>
      <c r="AB275" s="38"/>
      <c r="AH275" s="37"/>
      <c r="AI275" s="37"/>
    </row>
    <row r="276" spans="27:35" x14ac:dyDescent="0.25">
      <c r="AA276" s="37"/>
      <c r="AB276" s="38"/>
      <c r="AH276" s="37"/>
      <c r="AI276" s="37"/>
    </row>
    <row r="277" spans="27:35" x14ac:dyDescent="0.25">
      <c r="AA277" s="37"/>
      <c r="AB277" s="38"/>
      <c r="AH277" s="37"/>
      <c r="AI277" s="37"/>
    </row>
    <row r="278" spans="27:35" x14ac:dyDescent="0.25">
      <c r="AA278" s="37"/>
      <c r="AB278" s="38"/>
      <c r="AH278" s="37"/>
      <c r="AI278" s="37"/>
    </row>
    <row r="279" spans="27:35" x14ac:dyDescent="0.25">
      <c r="AA279" s="37"/>
      <c r="AB279" s="38"/>
      <c r="AH279" s="37"/>
      <c r="AI279" s="37"/>
    </row>
    <row r="280" spans="27:35" x14ac:dyDescent="0.25">
      <c r="AA280" s="37"/>
      <c r="AB280" s="38"/>
      <c r="AH280" s="37"/>
      <c r="AI280" s="37"/>
    </row>
    <row r="281" spans="27:35" x14ac:dyDescent="0.25">
      <c r="AA281" s="37"/>
      <c r="AB281" s="38"/>
      <c r="AH281" s="37"/>
      <c r="AI281" s="37"/>
    </row>
    <row r="282" spans="27:35" x14ac:dyDescent="0.25">
      <c r="AA282" s="37"/>
      <c r="AB282" s="38"/>
      <c r="AH282" s="37"/>
      <c r="AI282" s="37"/>
    </row>
    <row r="283" spans="27:35" x14ac:dyDescent="0.25">
      <c r="AA283" s="37"/>
      <c r="AB283" s="38"/>
      <c r="AH283" s="37"/>
      <c r="AI283" s="37"/>
    </row>
    <row r="284" spans="27:35" x14ac:dyDescent="0.25">
      <c r="AA284" s="37"/>
      <c r="AB284" s="38"/>
      <c r="AH284" s="37"/>
      <c r="AI284" s="37"/>
    </row>
    <row r="285" spans="27:35" x14ac:dyDescent="0.25">
      <c r="AA285" s="37"/>
      <c r="AB285" s="38"/>
      <c r="AH285" s="37"/>
      <c r="AI285" s="37"/>
    </row>
    <row r="286" spans="27:35" x14ac:dyDescent="0.25">
      <c r="AA286" s="37"/>
      <c r="AB286" s="38"/>
      <c r="AH286" s="37"/>
      <c r="AI286" s="37"/>
    </row>
    <row r="287" spans="27:35" x14ac:dyDescent="0.25">
      <c r="AA287" s="37"/>
      <c r="AB287" s="38"/>
      <c r="AH287" s="37"/>
      <c r="AI287" s="37"/>
    </row>
    <row r="288" spans="27:35" x14ac:dyDescent="0.25">
      <c r="AA288" s="37"/>
      <c r="AB288" s="38"/>
      <c r="AH288" s="37"/>
      <c r="AI288" s="37"/>
    </row>
    <row r="289" spans="27:35" x14ac:dyDescent="0.25">
      <c r="AA289" s="37"/>
      <c r="AB289" s="38"/>
      <c r="AH289" s="37"/>
      <c r="AI289" s="37"/>
    </row>
    <row r="290" spans="27:35" x14ac:dyDescent="0.25">
      <c r="AA290" s="37"/>
      <c r="AB290" s="38"/>
      <c r="AH290" s="37"/>
      <c r="AI290" s="37"/>
    </row>
    <row r="291" spans="27:35" x14ac:dyDescent="0.25">
      <c r="AA291" s="37"/>
      <c r="AB291" s="38"/>
      <c r="AH291" s="37"/>
      <c r="AI291" s="37"/>
    </row>
    <row r="292" spans="27:35" x14ac:dyDescent="0.25">
      <c r="AA292" s="37"/>
      <c r="AB292" s="38"/>
      <c r="AH292" s="37"/>
      <c r="AI292" s="37"/>
    </row>
    <row r="293" spans="27:35" x14ac:dyDescent="0.25">
      <c r="AA293" s="37"/>
      <c r="AB293" s="38"/>
      <c r="AH293" s="37"/>
      <c r="AI293" s="37"/>
    </row>
    <row r="294" spans="27:35" x14ac:dyDescent="0.25">
      <c r="AA294" s="37"/>
      <c r="AB294" s="38"/>
      <c r="AH294" s="37"/>
      <c r="AI294" s="37"/>
    </row>
    <row r="295" spans="27:35" x14ac:dyDescent="0.25">
      <c r="AA295" s="37"/>
      <c r="AB295" s="38"/>
      <c r="AH295" s="37"/>
      <c r="AI295" s="37"/>
    </row>
    <row r="296" spans="27:35" x14ac:dyDescent="0.25">
      <c r="AA296" s="37"/>
      <c r="AB296" s="38"/>
      <c r="AH296" s="37"/>
      <c r="AI296" s="37"/>
    </row>
    <row r="297" spans="27:35" x14ac:dyDescent="0.25">
      <c r="AA297" s="37"/>
      <c r="AB297" s="38"/>
      <c r="AH297" s="37"/>
      <c r="AI297" s="37"/>
    </row>
    <row r="298" spans="27:35" x14ac:dyDescent="0.25">
      <c r="AA298" s="37"/>
      <c r="AB298" s="38"/>
      <c r="AH298" s="37"/>
      <c r="AI298" s="37"/>
    </row>
    <row r="299" spans="27:35" x14ac:dyDescent="0.25">
      <c r="AA299" s="37"/>
      <c r="AB299" s="38"/>
      <c r="AH299" s="37"/>
      <c r="AI299" s="37"/>
    </row>
    <row r="300" spans="27:35" x14ac:dyDescent="0.25">
      <c r="AA300" s="37"/>
      <c r="AB300" s="38"/>
      <c r="AH300" s="37"/>
      <c r="AI300" s="37"/>
    </row>
    <row r="301" spans="27:35" x14ac:dyDescent="0.25">
      <c r="AA301" s="37"/>
      <c r="AB301" s="38"/>
      <c r="AH301" s="37"/>
      <c r="AI301" s="37"/>
    </row>
    <row r="302" spans="27:35" x14ac:dyDescent="0.25">
      <c r="AA302" s="37"/>
      <c r="AB302" s="38"/>
      <c r="AH302" s="37"/>
      <c r="AI302" s="37"/>
    </row>
    <row r="303" spans="27:35" x14ac:dyDescent="0.25">
      <c r="AA303" s="37"/>
      <c r="AB303" s="38"/>
      <c r="AH303" s="37"/>
      <c r="AI303" s="37"/>
    </row>
    <row r="304" spans="27:35" x14ac:dyDescent="0.25">
      <c r="AA304" s="37"/>
      <c r="AB304" s="38"/>
      <c r="AH304" s="37"/>
      <c r="AI304" s="37"/>
    </row>
    <row r="305" spans="27:35" x14ac:dyDescent="0.25">
      <c r="AA305" s="37"/>
      <c r="AB305" s="38"/>
      <c r="AH305" s="37"/>
      <c r="AI305" s="37"/>
    </row>
    <row r="306" spans="27:35" x14ac:dyDescent="0.25">
      <c r="AA306" s="37"/>
      <c r="AB306" s="38"/>
      <c r="AH306" s="37"/>
      <c r="AI306" s="37"/>
    </row>
    <row r="307" spans="27:35" x14ac:dyDescent="0.25">
      <c r="AA307" s="37"/>
      <c r="AB307" s="38"/>
      <c r="AH307" s="37"/>
      <c r="AI307" s="37"/>
    </row>
    <row r="308" spans="27:35" x14ac:dyDescent="0.25">
      <c r="AA308" s="37"/>
      <c r="AB308" s="38"/>
      <c r="AH308" s="37"/>
      <c r="AI308" s="37"/>
    </row>
    <row r="309" spans="27:35" x14ac:dyDescent="0.25">
      <c r="AA309" s="37"/>
      <c r="AB309" s="38"/>
      <c r="AH309" s="37"/>
      <c r="AI309" s="37"/>
    </row>
    <row r="310" spans="27:35" x14ac:dyDescent="0.25">
      <c r="AA310" s="37"/>
      <c r="AB310" s="38"/>
      <c r="AH310" s="37"/>
      <c r="AI310" s="37"/>
    </row>
    <row r="311" spans="27:35" x14ac:dyDescent="0.25">
      <c r="AA311" s="37"/>
      <c r="AB311" s="38"/>
      <c r="AH311" s="37"/>
      <c r="AI311" s="37"/>
    </row>
    <row r="312" spans="27:35" x14ac:dyDescent="0.25">
      <c r="AA312" s="37"/>
      <c r="AB312" s="38"/>
      <c r="AH312" s="37"/>
      <c r="AI312" s="37"/>
    </row>
    <row r="313" spans="27:35" x14ac:dyDescent="0.25">
      <c r="AA313" s="37"/>
      <c r="AB313" s="38"/>
      <c r="AH313" s="37"/>
      <c r="AI313" s="37"/>
    </row>
    <row r="314" spans="27:35" x14ac:dyDescent="0.25">
      <c r="AA314" s="37"/>
      <c r="AB314" s="38"/>
      <c r="AH314" s="37"/>
      <c r="AI314" s="37"/>
    </row>
    <row r="315" spans="27:35" x14ac:dyDescent="0.25">
      <c r="AA315" s="37"/>
      <c r="AB315" s="38"/>
      <c r="AH315" s="37"/>
      <c r="AI315" s="37"/>
    </row>
    <row r="316" spans="27:35" x14ac:dyDescent="0.25">
      <c r="AA316" s="37"/>
      <c r="AB316" s="38"/>
      <c r="AH316" s="37"/>
      <c r="AI316" s="37"/>
    </row>
    <row r="317" spans="27:35" x14ac:dyDescent="0.25">
      <c r="AA317" s="37"/>
      <c r="AB317" s="38"/>
      <c r="AH317" s="37"/>
      <c r="AI317" s="37"/>
    </row>
  </sheetData>
  <mergeCells count="376">
    <mergeCell ref="B154:N154"/>
    <mergeCell ref="B155:N155"/>
    <mergeCell ref="A115:F115"/>
    <mergeCell ref="N115:X116"/>
    <mergeCell ref="Y115:AF115"/>
    <mergeCell ref="A116:L116"/>
    <mergeCell ref="V120:AH120"/>
    <mergeCell ref="B129:I129"/>
    <mergeCell ref="A112:F112"/>
    <mergeCell ref="N112:X113"/>
    <mergeCell ref="Y112:AF112"/>
    <mergeCell ref="A113:L113"/>
    <mergeCell ref="A118:AI118"/>
    <mergeCell ref="A120:F120"/>
    <mergeCell ref="G120:H120"/>
    <mergeCell ref="K120:L120"/>
    <mergeCell ref="O120:P120"/>
    <mergeCell ref="S120:T120"/>
    <mergeCell ref="A114:L114"/>
    <mergeCell ref="N114:X114"/>
    <mergeCell ref="Y114:AF114"/>
    <mergeCell ref="X108:AE108"/>
    <mergeCell ref="AF108:AI108"/>
    <mergeCell ref="X109:AE109"/>
    <mergeCell ref="AF109:AI109"/>
    <mergeCell ref="A110:AI110"/>
    <mergeCell ref="N111:X111"/>
    <mergeCell ref="Y111:AF111"/>
    <mergeCell ref="X106:AE106"/>
    <mergeCell ref="AF106:AI106"/>
    <mergeCell ref="A105:E109"/>
    <mergeCell ref="F105:I109"/>
    <mergeCell ref="J105:M109"/>
    <mergeCell ref="N105:W109"/>
    <mergeCell ref="A104:E104"/>
    <mergeCell ref="F104:I104"/>
    <mergeCell ref="J104:M104"/>
    <mergeCell ref="N104:W104"/>
    <mergeCell ref="X107:AE107"/>
    <mergeCell ref="AF107:AI107"/>
    <mergeCell ref="X104:AE104"/>
    <mergeCell ref="AF104:AI104"/>
    <mergeCell ref="X105:AE105"/>
    <mergeCell ref="AF105:AI105"/>
    <mergeCell ref="A98:E98"/>
    <mergeCell ref="F98:I98"/>
    <mergeCell ref="J98:M98"/>
    <mergeCell ref="N98:W98"/>
    <mergeCell ref="X101:AE101"/>
    <mergeCell ref="AF101:AI101"/>
    <mergeCell ref="X98:AE98"/>
    <mergeCell ref="AF98:AI98"/>
    <mergeCell ref="X99:AE99"/>
    <mergeCell ref="AF99:AI99"/>
    <mergeCell ref="X100:AE100"/>
    <mergeCell ref="AF100:AI100"/>
    <mergeCell ref="A99:E103"/>
    <mergeCell ref="F99:I103"/>
    <mergeCell ref="J99:M103"/>
    <mergeCell ref="N99:W103"/>
    <mergeCell ref="X102:AE102"/>
    <mergeCell ref="AF102:AI102"/>
    <mergeCell ref="X103:AE103"/>
    <mergeCell ref="AF103:AI103"/>
    <mergeCell ref="A92:E92"/>
    <mergeCell ref="F92:I92"/>
    <mergeCell ref="J92:M92"/>
    <mergeCell ref="N92:W92"/>
    <mergeCell ref="X95:AE95"/>
    <mergeCell ref="AF95:AI95"/>
    <mergeCell ref="X92:AE92"/>
    <mergeCell ref="AF92:AI92"/>
    <mergeCell ref="X93:AE93"/>
    <mergeCell ref="AF93:AI93"/>
    <mergeCell ref="X94:AE94"/>
    <mergeCell ref="AF94:AI94"/>
    <mergeCell ref="A93:E97"/>
    <mergeCell ref="F93:I97"/>
    <mergeCell ref="J93:M97"/>
    <mergeCell ref="N93:W97"/>
    <mergeCell ref="X96:AE96"/>
    <mergeCell ref="AF96:AI96"/>
    <mergeCell ref="X97:AE97"/>
    <mergeCell ref="AF97:AI97"/>
    <mergeCell ref="A86:E86"/>
    <mergeCell ref="F86:I86"/>
    <mergeCell ref="J86:M86"/>
    <mergeCell ref="N86:W86"/>
    <mergeCell ref="X89:AE89"/>
    <mergeCell ref="AF89:AI89"/>
    <mergeCell ref="X86:AE86"/>
    <mergeCell ref="AF86:AI86"/>
    <mergeCell ref="X87:AE87"/>
    <mergeCell ref="AF87:AI87"/>
    <mergeCell ref="X88:AE88"/>
    <mergeCell ref="AF88:AI88"/>
    <mergeCell ref="A87:E91"/>
    <mergeCell ref="F87:I91"/>
    <mergeCell ref="J87:M91"/>
    <mergeCell ref="N87:W91"/>
    <mergeCell ref="X90:AE90"/>
    <mergeCell ref="AF90:AI90"/>
    <mergeCell ref="X91:AE91"/>
    <mergeCell ref="AF91:AI91"/>
    <mergeCell ref="A80:E80"/>
    <mergeCell ref="F80:I80"/>
    <mergeCell ref="J80:M80"/>
    <mergeCell ref="N80:W80"/>
    <mergeCell ref="X83:AE83"/>
    <mergeCell ref="AF83:AI83"/>
    <mergeCell ref="X80:AE80"/>
    <mergeCell ref="AF80:AI80"/>
    <mergeCell ref="X81:AE81"/>
    <mergeCell ref="AF81:AI81"/>
    <mergeCell ref="X82:AE82"/>
    <mergeCell ref="AF82:AI82"/>
    <mergeCell ref="A81:E85"/>
    <mergeCell ref="F81:I85"/>
    <mergeCell ref="J81:M85"/>
    <mergeCell ref="N81:W85"/>
    <mergeCell ref="X84:AE84"/>
    <mergeCell ref="AF84:AI84"/>
    <mergeCell ref="X85:AE85"/>
    <mergeCell ref="AF85:AI85"/>
    <mergeCell ref="A74:E74"/>
    <mergeCell ref="F74:I74"/>
    <mergeCell ref="J74:M74"/>
    <mergeCell ref="N74:W74"/>
    <mergeCell ref="X77:AE77"/>
    <mergeCell ref="AF77:AI77"/>
    <mergeCell ref="X74:AE74"/>
    <mergeCell ref="AF74:AI74"/>
    <mergeCell ref="X75:AE75"/>
    <mergeCell ref="AF75:AI75"/>
    <mergeCell ref="X76:AE76"/>
    <mergeCell ref="AF76:AI76"/>
    <mergeCell ref="A75:E79"/>
    <mergeCell ref="F75:I79"/>
    <mergeCell ref="J75:M79"/>
    <mergeCell ref="N75:W79"/>
    <mergeCell ref="X78:AE78"/>
    <mergeCell ref="AF78:AI78"/>
    <mergeCell ref="X79:AE79"/>
    <mergeCell ref="AF79:AI79"/>
    <mergeCell ref="A68:E68"/>
    <mergeCell ref="F68:I68"/>
    <mergeCell ref="J68:M68"/>
    <mergeCell ref="N68:W68"/>
    <mergeCell ref="X71:AE71"/>
    <mergeCell ref="AF71:AI71"/>
    <mergeCell ref="X68:AE68"/>
    <mergeCell ref="AF68:AI68"/>
    <mergeCell ref="X69:AE69"/>
    <mergeCell ref="AF69:AI69"/>
    <mergeCell ref="X70:AE70"/>
    <mergeCell ref="AF70:AI70"/>
    <mergeCell ref="A69:E73"/>
    <mergeCell ref="F69:I73"/>
    <mergeCell ref="J69:M73"/>
    <mergeCell ref="N69:W73"/>
    <mergeCell ref="X72:AE72"/>
    <mergeCell ref="AF72:AI72"/>
    <mergeCell ref="X73:AE73"/>
    <mergeCell ref="AF73:AI73"/>
    <mergeCell ref="A62:E62"/>
    <mergeCell ref="F62:I62"/>
    <mergeCell ref="J62:M62"/>
    <mergeCell ref="N62:W62"/>
    <mergeCell ref="X65:AE65"/>
    <mergeCell ref="AF65:AI65"/>
    <mergeCell ref="X62:AE62"/>
    <mergeCell ref="AF62:AI62"/>
    <mergeCell ref="X63:AE63"/>
    <mergeCell ref="AF63:AI63"/>
    <mergeCell ref="X64:AE64"/>
    <mergeCell ref="AF64:AI64"/>
    <mergeCell ref="A63:E67"/>
    <mergeCell ref="F63:I67"/>
    <mergeCell ref="J63:M67"/>
    <mergeCell ref="N63:W67"/>
    <mergeCell ref="X66:AE66"/>
    <mergeCell ref="AF66:AI66"/>
    <mergeCell ref="X67:AE67"/>
    <mergeCell ref="AF67:AI67"/>
    <mergeCell ref="A56:E56"/>
    <mergeCell ref="F56:I56"/>
    <mergeCell ref="J56:M56"/>
    <mergeCell ref="N56:W56"/>
    <mergeCell ref="X59:AE59"/>
    <mergeCell ref="AF59:AI59"/>
    <mergeCell ref="X56:AE56"/>
    <mergeCell ref="AF56:AI56"/>
    <mergeCell ref="X57:AE57"/>
    <mergeCell ref="AF57:AI57"/>
    <mergeCell ref="X58:AE58"/>
    <mergeCell ref="AF58:AI58"/>
    <mergeCell ref="A57:E61"/>
    <mergeCell ref="F57:I61"/>
    <mergeCell ref="J57:M61"/>
    <mergeCell ref="N57:W61"/>
    <mergeCell ref="X60:AE60"/>
    <mergeCell ref="AF60:AI60"/>
    <mergeCell ref="X61:AE61"/>
    <mergeCell ref="AF61:AI61"/>
    <mergeCell ref="X52:AE52"/>
    <mergeCell ref="AF52:AI52"/>
    <mergeCell ref="A51:E55"/>
    <mergeCell ref="F51:I55"/>
    <mergeCell ref="J51:M55"/>
    <mergeCell ref="N51:W55"/>
    <mergeCell ref="X54:AE54"/>
    <mergeCell ref="AF54:AI54"/>
    <mergeCell ref="X55:AE55"/>
    <mergeCell ref="AF55:AI55"/>
    <mergeCell ref="X53:AE53"/>
    <mergeCell ref="AF53:AI53"/>
    <mergeCell ref="X51:AE51"/>
    <mergeCell ref="AF51:AI51"/>
    <mergeCell ref="J45:M49"/>
    <mergeCell ref="N45:W49"/>
    <mergeCell ref="A50:E50"/>
    <mergeCell ref="F50:I50"/>
    <mergeCell ref="J50:M50"/>
    <mergeCell ref="N50:W50"/>
    <mergeCell ref="X47:AE47"/>
    <mergeCell ref="AF47:AI47"/>
    <mergeCell ref="X46:AE46"/>
    <mergeCell ref="AF46:AI46"/>
    <mergeCell ref="A45:E49"/>
    <mergeCell ref="F45:I49"/>
    <mergeCell ref="X48:AE48"/>
    <mergeCell ref="AF48:AI48"/>
    <mergeCell ref="X49:AE49"/>
    <mergeCell ref="AF49:AI49"/>
    <mergeCell ref="X41:AE41"/>
    <mergeCell ref="AF41:AI41"/>
    <mergeCell ref="X43:AE43"/>
    <mergeCell ref="AF43:AI43"/>
    <mergeCell ref="X50:AE50"/>
    <mergeCell ref="AF50:AI50"/>
    <mergeCell ref="X44:AE44"/>
    <mergeCell ref="AF44:AI44"/>
    <mergeCell ref="X45:AE45"/>
    <mergeCell ref="AF45:AI45"/>
    <mergeCell ref="A44:E44"/>
    <mergeCell ref="F44:I44"/>
    <mergeCell ref="J44:M44"/>
    <mergeCell ref="N44:W44"/>
    <mergeCell ref="A36:AI36"/>
    <mergeCell ref="X37:AE37"/>
    <mergeCell ref="AF37:AI37"/>
    <mergeCell ref="A38:E38"/>
    <mergeCell ref="F38:I38"/>
    <mergeCell ref="J38:M38"/>
    <mergeCell ref="N38:W38"/>
    <mergeCell ref="X38:AE38"/>
    <mergeCell ref="AF38:AI38"/>
    <mergeCell ref="A37:W37"/>
    <mergeCell ref="X39:AE39"/>
    <mergeCell ref="AF39:AI39"/>
    <mergeCell ref="X40:AE40"/>
    <mergeCell ref="AF40:AI40"/>
    <mergeCell ref="A39:E43"/>
    <mergeCell ref="F39:I43"/>
    <mergeCell ref="J39:M43"/>
    <mergeCell ref="N39:W43"/>
    <mergeCell ref="X42:AE42"/>
    <mergeCell ref="AF42:AI42"/>
    <mergeCell ref="A35:D35"/>
    <mergeCell ref="E35:M35"/>
    <mergeCell ref="N35:R35"/>
    <mergeCell ref="S35:W35"/>
    <mergeCell ref="X35:AE35"/>
    <mergeCell ref="AF35:AI35"/>
    <mergeCell ref="E34:H34"/>
    <mergeCell ref="I34:M34"/>
    <mergeCell ref="N34:R34"/>
    <mergeCell ref="S34:W34"/>
    <mergeCell ref="A29:D34"/>
    <mergeCell ref="E33:H33"/>
    <mergeCell ref="I33:M33"/>
    <mergeCell ref="N33:R33"/>
    <mergeCell ref="S33:W33"/>
    <mergeCell ref="AH28:AI28"/>
    <mergeCell ref="N31:R31"/>
    <mergeCell ref="S31:W31"/>
    <mergeCell ref="E32:H32"/>
    <mergeCell ref="I32:M32"/>
    <mergeCell ref="N32:R32"/>
    <mergeCell ref="S32:W32"/>
    <mergeCell ref="E29:H30"/>
    <mergeCell ref="I29:W29"/>
    <mergeCell ref="X29:AI29"/>
    <mergeCell ref="I30:M30"/>
    <mergeCell ref="N30:R30"/>
    <mergeCell ref="S30:W30"/>
    <mergeCell ref="X30:AI34"/>
    <mergeCell ref="E31:H31"/>
    <mergeCell ref="I31:M31"/>
    <mergeCell ref="AC28:AE28"/>
    <mergeCell ref="AF28:AG28"/>
    <mergeCell ref="A14:D28"/>
    <mergeCell ref="E28:L28"/>
    <mergeCell ref="M28:T28"/>
    <mergeCell ref="U28:AB28"/>
    <mergeCell ref="M21:T21"/>
    <mergeCell ref="U21:AB21"/>
    <mergeCell ref="E19:L19"/>
    <mergeCell ref="M19:T19"/>
    <mergeCell ref="U19:AB19"/>
    <mergeCell ref="AH19:AI19"/>
    <mergeCell ref="E18:L18"/>
    <mergeCell ref="M18:T18"/>
    <mergeCell ref="U18:AB18"/>
    <mergeCell ref="AC18:AE18"/>
    <mergeCell ref="AF18:AG18"/>
    <mergeCell ref="AH18:AI18"/>
    <mergeCell ref="E21:L21"/>
    <mergeCell ref="AC21:AE21"/>
    <mergeCell ref="AF21:AG21"/>
    <mergeCell ref="AH21:AI21"/>
    <mergeCell ref="E20:L20"/>
    <mergeCell ref="M20:T20"/>
    <mergeCell ref="U20:AB20"/>
    <mergeCell ref="AC20:AE20"/>
    <mergeCell ref="AF20:AG20"/>
    <mergeCell ref="AH20:AI20"/>
    <mergeCell ref="AC19:AE19"/>
    <mergeCell ref="AF19:AG19"/>
    <mergeCell ref="AH16:AI16"/>
    <mergeCell ref="E17:L17"/>
    <mergeCell ref="M17:T17"/>
    <mergeCell ref="U17:AB17"/>
    <mergeCell ref="AC17:AE17"/>
    <mergeCell ref="AF17:AG17"/>
    <mergeCell ref="AH17:AI17"/>
    <mergeCell ref="AH14:AI14"/>
    <mergeCell ref="E15:L15"/>
    <mergeCell ref="M15:T15"/>
    <mergeCell ref="U15:AB15"/>
    <mergeCell ref="AC15:AE15"/>
    <mergeCell ref="AF15:AG15"/>
    <mergeCell ref="AH15:AI15"/>
    <mergeCell ref="E14:L14"/>
    <mergeCell ref="M14:T14"/>
    <mergeCell ref="U14:AB14"/>
    <mergeCell ref="AC14:AE14"/>
    <mergeCell ref="AF14:AG14"/>
    <mergeCell ref="E16:L16"/>
    <mergeCell ref="M16:T16"/>
    <mergeCell ref="U16:AB16"/>
    <mergeCell ref="AC16:AE16"/>
    <mergeCell ref="AF16:AG16"/>
    <mergeCell ref="A1:AG1"/>
    <mergeCell ref="A2:AI2"/>
    <mergeCell ref="A3:AG3"/>
    <mergeCell ref="A4:R4"/>
    <mergeCell ref="S4:AI4"/>
    <mergeCell ref="BA5:BH5"/>
    <mergeCell ref="A12:AI12"/>
    <mergeCell ref="A13:D13"/>
    <mergeCell ref="E13:AI13"/>
    <mergeCell ref="AC5:AI5"/>
    <mergeCell ref="A8:D8"/>
    <mergeCell ref="E8:AI8"/>
    <mergeCell ref="A9:AI10"/>
    <mergeCell ref="A11:AI11"/>
    <mergeCell ref="A6:D6"/>
    <mergeCell ref="E6:AI6"/>
    <mergeCell ref="A7:D7"/>
    <mergeCell ref="E7:AI7"/>
    <mergeCell ref="A5:D5"/>
    <mergeCell ref="E5:J5"/>
    <mergeCell ref="K5:O5"/>
    <mergeCell ref="P5:W5"/>
    <mergeCell ref="X5:AB5"/>
  </mergeCells>
  <phoneticPr fontId="0" type="noConversion"/>
  <dataValidations count="3">
    <dataValidation type="list" allowBlank="1" showInputMessage="1" showErrorMessage="1" sqref="A3" xr:uid="{00000000-0002-0000-0300-000000000000}">
      <formula1>$A$126:$A$127</formula1>
    </dataValidation>
    <dataValidation type="list" allowBlank="1" showInputMessage="1" showErrorMessage="1" sqref="E8" xr:uid="{00000000-0002-0000-0300-000001000000}">
      <formula1>$B$156:$B$218</formula1>
    </dataValidation>
    <dataValidation type="list" allowBlank="1" showInputMessage="1" showErrorMessage="1" sqref="E7" xr:uid="{00000000-0002-0000-0300-000002000000}">
      <formula1>$B$131:$B$153</formula1>
    </dataValidation>
  </dataValidations>
  <hyperlinks>
    <hyperlink ref="S147" location="'Z1'!A1" display="D1" xr:uid="{00000000-0004-0000-0300-000000000000}"/>
    <hyperlink ref="S148" location="'Z2'!A1" display="D2" xr:uid="{00000000-0004-0000-0300-000001000000}"/>
    <hyperlink ref="S238" location="'Z3'!A1" display="O2" xr:uid="{00000000-0004-0000-0300-000002000000}"/>
    <hyperlink ref="S239" location="'Z4'!A1" display="O3" xr:uid="{00000000-0004-0000-0300-000003000000}"/>
    <hyperlink ref="S240" location="'Z5'!A1" display="O4" xr:uid="{00000000-0004-0000-0300-000004000000}"/>
    <hyperlink ref="S242" location="'Z6'!A1" display="P1" xr:uid="{00000000-0004-0000-0300-000005000000}"/>
    <hyperlink ref="S243" location="'Z7'!A1" display="P2" xr:uid="{00000000-0004-0000-0300-000006000000}"/>
    <hyperlink ref="S244" location="'AP1'!A1" display="P3" xr:uid="{00000000-0004-0000-0300-000007000000}"/>
    <hyperlink ref="S245" location="'AP2'!A1" display="P4" xr:uid="{00000000-0004-0000-0300-000008000000}"/>
    <hyperlink ref="S246" location="'AP3'!A1" display="P5" xr:uid="{00000000-0004-0000-0300-000009000000}"/>
    <hyperlink ref="S248" location="'AQ1'!A1" display="Q1" xr:uid="{00000000-0004-0000-0300-00000A000000}"/>
    <hyperlink ref="S249" location="'AQ2'!A1" display="Q2" xr:uid="{00000000-0004-0000-0300-00000B000000}"/>
    <hyperlink ref="S250" location="'AQ3'!A1" display="Q3" xr:uid="{00000000-0004-0000-0300-00000C000000}"/>
    <hyperlink ref="S251" location="'AQ4'!A1" display="Q4" xr:uid="{00000000-0004-0000-0300-00000D000000}"/>
    <hyperlink ref="S252" location="'AR1'!A1" display="Q5" xr:uid="{00000000-0004-0000-0300-00000E000000}"/>
    <hyperlink ref="S253" location="'AR2'!A1" display="Q6" xr:uid="{00000000-0004-0000-0300-00000F000000}"/>
    <hyperlink ref="S255" location="'AR3'!A1" display="R1" xr:uid="{00000000-0004-0000-0300-000010000000}"/>
    <hyperlink ref="S256" location="'AS1'!A1" display="R2" xr:uid="{00000000-0004-0000-0300-000011000000}"/>
    <hyperlink ref="S257" location="'AS2'!A1" display="R3" xr:uid="{00000000-0004-0000-0300-000012000000}"/>
    <hyperlink ref="S258" location="'AS3'!A1" display="R4" xr:uid="{00000000-0004-0000-0300-000013000000}"/>
    <hyperlink ref="S259" location="'AN2'!A1" display="R5" xr:uid="{00000000-0004-0000-0300-000014000000}"/>
    <hyperlink ref="S260" location="'AN1'!A1" display="R6" xr:uid="{00000000-0004-0000-0300-000015000000}"/>
    <hyperlink ref="S265" location="AM.5!A1" display="S1" xr:uid="{00000000-0004-0000-0300-000016000000}"/>
    <hyperlink ref="S266" location="AM.4!A1" display="S2" xr:uid="{00000000-0004-0000-0300-000017000000}"/>
    <hyperlink ref="S267" location="AM.3!A1" display="S3" xr:uid="{00000000-0004-0000-0300-000018000000}"/>
    <hyperlink ref="S268" location="AM.2!A1" display="S4" xr:uid="{00000000-0004-0000-0300-000019000000}"/>
    <hyperlink ref="S269" location="'AM1'!A1" display="S5" xr:uid="{00000000-0004-0000-0300-00001A000000}"/>
    <hyperlink ref="S270" location="'AL5'!A1" display="S6" xr:uid="{00000000-0004-0000-0300-00001B000000}"/>
    <hyperlink ref="S272" location="'AL4'!A1" display="T1" xr:uid="{00000000-0004-0000-0300-00001C000000}"/>
    <hyperlink ref="S273" location="'AL3'!A1" display="T2" xr:uid="{00000000-0004-0000-0300-00001D000000}"/>
    <hyperlink ref="S274" location="'AL2'!A1" display="T3" xr:uid="{00000000-0004-0000-0300-00001E000000}"/>
    <hyperlink ref="S275" location="'AL1'!A1" display="T4" xr:uid="{00000000-0004-0000-0300-00001F000000}"/>
    <hyperlink ref="S277" location="'AH6'!A1" display="U1" xr:uid="{00000000-0004-0000-0300-000020000000}"/>
    <hyperlink ref="S278" location="'AH5'!A1" display="U2" xr:uid="{00000000-0004-0000-0300-000021000000}"/>
    <hyperlink ref="S279" location="'AH4'!A1" display="U3" xr:uid="{00000000-0004-0000-0300-000022000000}"/>
    <hyperlink ref="S280" location="'AH3'!A1" display="U4" xr:uid="{00000000-0004-0000-0300-000023000000}"/>
    <hyperlink ref="S281" location="'AH2'!A1" display="U5" xr:uid="{00000000-0004-0000-0300-000024000000}"/>
    <hyperlink ref="S282" location="'AH1'!A1" display="U6" xr:uid="{00000000-0004-0000-0300-000025000000}"/>
    <hyperlink ref="S283" location="'AG8'!A1" display="U7" xr:uid="{00000000-0004-0000-0300-000026000000}"/>
    <hyperlink ref="S284" location="'AG7'!A1" display="U8" xr:uid="{00000000-0004-0000-0300-000027000000}"/>
    <hyperlink ref="S286" location="'AG6'!A1" display="V1" xr:uid="{00000000-0004-0000-0300-000028000000}"/>
    <hyperlink ref="S287" location="'AG5'!A1" display="V2" xr:uid="{00000000-0004-0000-0300-000029000000}"/>
    <hyperlink ref="S288" location="'AG4'!A1" display="V3" xr:uid="{00000000-0004-0000-0300-00002A000000}"/>
    <hyperlink ref="S289" location="'AG3'!A1" display="V4" xr:uid="{00000000-0004-0000-0300-00002B000000}"/>
    <hyperlink ref="S290" location="'AG2'!A1" display="V5" xr:uid="{00000000-0004-0000-0300-00002C000000}"/>
    <hyperlink ref="S291" location="'AG1'!A1" display="V6" xr:uid="{00000000-0004-0000-0300-00002D000000}"/>
    <hyperlink ref="S292" location="'AF6'!A1" display="V7" xr:uid="{00000000-0004-0000-0300-00002E000000}"/>
    <hyperlink ref="S293" location="'AF5'!A1" display="V8" xr:uid="{00000000-0004-0000-0300-00002F000000}"/>
    <hyperlink ref="S295" location="'AF4'!A1" display="W1" xr:uid="{00000000-0004-0000-0300-000030000000}"/>
    <hyperlink ref="S296" location="'AF3'!A1" display="W2" xr:uid="{00000000-0004-0000-0300-000031000000}"/>
    <hyperlink ref="S297" location="'AF2'!A1" display="W3" xr:uid="{00000000-0004-0000-0300-000032000000}"/>
    <hyperlink ref="S298" location="'AF1'!A1" display="W4" xr:uid="{00000000-0004-0000-0300-000033000000}"/>
    <hyperlink ref="S299" location="'AE5'!A1" display="W5" xr:uid="{00000000-0004-0000-0300-000034000000}"/>
    <hyperlink ref="S300" location="'AE4'!A1" display="W6" xr:uid="{00000000-0004-0000-0300-000035000000}"/>
    <hyperlink ref="S301" location="'AE3'!A1" display="W7" xr:uid="{00000000-0004-0000-0300-000036000000}"/>
    <hyperlink ref="S303" location="'AE2'!A1" display="X1" xr:uid="{00000000-0004-0000-0300-000037000000}"/>
    <hyperlink ref="S304" location="'AE1'!A1" display="X2" xr:uid="{00000000-0004-0000-0300-000038000000}"/>
    <hyperlink ref="S305" location="'AD5'!A1" display="X3" xr:uid="{00000000-0004-0000-0300-000039000000}"/>
    <hyperlink ref="S306" location="'AD4'!A1" display="X4" xr:uid="{00000000-0004-0000-0300-00003A000000}"/>
    <hyperlink ref="S307" location="'AD3'!A1" display="X5" xr:uid="{00000000-0004-0000-0300-00003B000000}"/>
    <hyperlink ref="S308" location="'AD2'!A1" display="X6" xr:uid="{00000000-0004-0000-0300-00003C000000}"/>
    <hyperlink ref="S310" location="'AD1'!A1" display="'Y1'!A1" xr:uid="{00000000-0004-0000-0300-00003D000000}"/>
    <hyperlink ref="S311" location="'AC4'!A1" display="Y2" xr:uid="{00000000-0004-0000-0300-00003E000000}"/>
    <hyperlink ref="S312" location="'AC3'!A1" display="Y3" xr:uid="{00000000-0004-0000-0300-00003F000000}"/>
    <hyperlink ref="S313" location="'AC2'!A1" display="Y4" xr:uid="{00000000-0004-0000-0300-000040000000}"/>
    <hyperlink ref="S314" location="'AC1'!A1" display="Y5" xr:uid="{00000000-0004-0000-0300-000041000000}"/>
    <hyperlink ref="S315" location="'AB5'!A1" display="Y6" xr:uid="{00000000-0004-0000-0300-000042000000}"/>
    <hyperlink ref="S316" location="'AB4'!A1" display="Y7" xr:uid="{00000000-0004-0000-0300-000043000000}"/>
    <hyperlink ref="S261" location="'AB3'!A1" display="R7" xr:uid="{00000000-0004-0000-0300-000044000000}"/>
    <hyperlink ref="S262" location="'AB2'!A1" display="R8" xr:uid="{00000000-0004-0000-0300-000045000000}"/>
    <hyperlink ref="S263" location="'AB1'!A1" display="R9" xr:uid="{00000000-0004-0000-0300-000046000000}"/>
    <hyperlink ref="S241" location="'AA8'!A1" display="'Elenco obiettivi '!A207" xr:uid="{00000000-0004-0000-0300-000047000000}"/>
    <hyperlink ref="S247" location="'AA7'!A1" display="informazioni!A218" xr:uid="{00000000-0004-0000-0300-000048000000}"/>
    <hyperlink ref="S254" location="'AA6'!A1" display="informazioni!A229" xr:uid="{00000000-0004-0000-0300-000049000000}"/>
    <hyperlink ref="S264" location="'AA5'!A1" display="informazioni!A240" xr:uid="{00000000-0004-0000-0300-00004A000000}"/>
    <hyperlink ref="S271" location="'AA4'!A1" display="informazioni!A251" xr:uid="{00000000-0004-0000-0300-00004B000000}"/>
    <hyperlink ref="S276" location="'AA3'!A1" display="informazioni!A262" xr:uid="{00000000-0004-0000-0300-00004C000000}"/>
    <hyperlink ref="S285" location="'AA2'!A1" display="informazioni!A273" xr:uid="{00000000-0004-0000-0300-00004D000000}"/>
    <hyperlink ref="S294" location="'AA1'!A1" display="informazioni!A284" xr:uid="{00000000-0004-0000-0300-00004E000000}"/>
    <hyperlink ref="S302" location="'AO1'!A1" display="informazioni!A295" xr:uid="{00000000-0004-0000-0300-00004F000000}"/>
    <hyperlink ref="S309" location="'AV3'!A1" display="0.1" xr:uid="{00000000-0004-0000-0300-000050000000}"/>
    <hyperlink ref="S317" location="'AV2'!A1" display="informazioni!A317" xr:uid="{00000000-0004-0000-0300-000051000000}"/>
    <hyperlink ref="S123" location="'AV1'!A1" display="B14" xr:uid="{00000000-0004-0000-0300-000052000000}"/>
    <hyperlink ref="S122" location="'AU3'!A1" display="B13" xr:uid="{00000000-0004-0000-0300-000053000000}"/>
    <hyperlink ref="S117" location="'AU2'!A1" display="B21" xr:uid="{00000000-0004-0000-0300-000054000000}"/>
    <hyperlink ref="S119" location="'AU1'!A1" display="B23" xr:uid="{00000000-0004-0000-0300-000055000000}"/>
    <hyperlink ref="S121" location="'AT3'!A1" display="B25" xr:uid="{00000000-0004-0000-0300-000056000000}"/>
  </hyperlinks>
  <pageMargins left="0.31496062992125984" right="0.11811023622047245" top="0.74803149606299213" bottom="0.74803149606299213" header="0.31496062992125984" footer="0.31496062992125984"/>
  <pageSetup paperSize="9" scale="53" orientation="portrait" horizontalDpi="300" verticalDpi="30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1:BH317"/>
  <sheetViews>
    <sheetView view="pageBreakPreview" topLeftCell="A15" zoomScale="80" zoomScaleNormal="80" zoomScaleSheetLayoutView="80" workbookViewId="0">
      <selection activeCell="A38" sqref="A38:E38"/>
    </sheetView>
  </sheetViews>
  <sheetFormatPr defaultColWidth="5.140625" defaultRowHeight="15" x14ac:dyDescent="0.25"/>
  <cols>
    <col min="1" max="26" width="5.28515625" style="37" customWidth="1"/>
    <col min="27" max="27" width="5.28515625" style="38" customWidth="1"/>
    <col min="28" max="33" width="5.28515625" style="37" customWidth="1"/>
    <col min="34" max="35" width="5.28515625" style="2" customWidth="1"/>
    <col min="36" max="16384" width="5.140625" style="2"/>
  </cols>
  <sheetData>
    <row r="1" spans="1:60" ht="3" customHeight="1" thickBot="1" x14ac:dyDescent="0.35">
      <c r="A1" s="423"/>
      <c r="B1" s="424"/>
      <c r="C1" s="424"/>
      <c r="D1" s="424"/>
      <c r="E1" s="424"/>
      <c r="F1" s="424"/>
      <c r="G1" s="424"/>
      <c r="H1" s="424"/>
      <c r="I1" s="424"/>
      <c r="J1" s="424"/>
      <c r="K1" s="424"/>
      <c r="L1" s="424"/>
      <c r="M1" s="424"/>
      <c r="N1" s="424"/>
      <c r="O1" s="424"/>
      <c r="P1" s="424"/>
      <c r="Q1" s="424"/>
      <c r="R1" s="424"/>
      <c r="S1" s="424"/>
      <c r="T1" s="424"/>
      <c r="U1" s="424"/>
      <c r="V1" s="424"/>
      <c r="W1" s="424"/>
      <c r="X1" s="424"/>
      <c r="Y1" s="424"/>
      <c r="Z1" s="424"/>
      <c r="AA1" s="424"/>
      <c r="AB1" s="424"/>
      <c r="AC1" s="424"/>
      <c r="AD1" s="424"/>
      <c r="AE1" s="424"/>
      <c r="AF1" s="424"/>
      <c r="AG1" s="425"/>
      <c r="AH1" s="1"/>
      <c r="AI1" s="1"/>
      <c r="AJ1" s="1"/>
      <c r="AK1" s="1"/>
    </row>
    <row r="2" spans="1:60" ht="30" customHeight="1" thickTop="1" thickBot="1" x14ac:dyDescent="0.35">
      <c r="A2" s="426" t="s">
        <v>223</v>
      </c>
      <c r="B2" s="426"/>
      <c r="C2" s="426"/>
      <c r="D2" s="426"/>
      <c r="E2" s="426"/>
      <c r="F2" s="426"/>
      <c r="G2" s="426"/>
      <c r="H2" s="426"/>
      <c r="I2" s="426"/>
      <c r="J2" s="426"/>
      <c r="K2" s="426"/>
      <c r="L2" s="426"/>
      <c r="M2" s="426"/>
      <c r="N2" s="426"/>
      <c r="O2" s="426"/>
      <c r="P2" s="426"/>
      <c r="Q2" s="426"/>
      <c r="R2" s="426"/>
      <c r="S2" s="426"/>
      <c r="T2" s="426"/>
      <c r="U2" s="426"/>
      <c r="V2" s="426"/>
      <c r="W2" s="426"/>
      <c r="X2" s="426"/>
      <c r="Y2" s="426"/>
      <c r="Z2" s="426"/>
      <c r="AA2" s="426"/>
      <c r="AB2" s="426"/>
      <c r="AC2" s="426"/>
      <c r="AD2" s="426"/>
      <c r="AE2" s="426"/>
      <c r="AF2" s="426"/>
      <c r="AG2" s="426"/>
      <c r="AH2" s="426"/>
      <c r="AI2" s="426"/>
      <c r="AJ2" s="1"/>
      <c r="AK2" s="1"/>
    </row>
    <row r="3" spans="1:60" s="5" customFormat="1" ht="35.25" customHeight="1" thickTop="1" thickBot="1" x14ac:dyDescent="0.35">
      <c r="A3" s="427" t="s">
        <v>3</v>
      </c>
      <c r="B3" s="428"/>
      <c r="C3" s="428"/>
      <c r="D3" s="428"/>
      <c r="E3" s="428"/>
      <c r="F3" s="428"/>
      <c r="G3" s="428"/>
      <c r="H3" s="428"/>
      <c r="I3" s="428"/>
      <c r="J3" s="428"/>
      <c r="K3" s="428"/>
      <c r="L3" s="428"/>
      <c r="M3" s="428"/>
      <c r="N3" s="428"/>
      <c r="O3" s="428"/>
      <c r="P3" s="428"/>
      <c r="Q3" s="428"/>
      <c r="R3" s="428"/>
      <c r="S3" s="428"/>
      <c r="T3" s="428"/>
      <c r="U3" s="428"/>
      <c r="V3" s="428"/>
      <c r="W3" s="428"/>
      <c r="X3" s="428"/>
      <c r="Y3" s="428"/>
      <c r="Z3" s="428"/>
      <c r="AA3" s="428"/>
      <c r="AB3" s="428"/>
      <c r="AC3" s="428"/>
      <c r="AD3" s="428"/>
      <c r="AE3" s="428"/>
      <c r="AF3" s="428"/>
      <c r="AG3" s="429"/>
      <c r="AH3" s="3" t="s">
        <v>4</v>
      </c>
      <c r="AI3" s="3" t="e">
        <f>'Elenco P.O.'!#REF!</f>
        <v>#REF!</v>
      </c>
      <c r="AJ3" s="4"/>
      <c r="AK3" s="4"/>
    </row>
    <row r="4" spans="1:60" s="5" customFormat="1" ht="33" customHeight="1" thickTop="1" thickBot="1" x14ac:dyDescent="0.35">
      <c r="A4" s="430" t="s">
        <v>5</v>
      </c>
      <c r="B4" s="430"/>
      <c r="C4" s="430"/>
      <c r="D4" s="430"/>
      <c r="E4" s="430"/>
      <c r="F4" s="430"/>
      <c r="G4" s="430"/>
      <c r="H4" s="430"/>
      <c r="I4" s="430"/>
      <c r="J4" s="430"/>
      <c r="K4" s="430"/>
      <c r="L4" s="430"/>
      <c r="M4" s="430"/>
      <c r="N4" s="430"/>
      <c r="O4" s="430"/>
      <c r="P4" s="430"/>
      <c r="Q4" s="430"/>
      <c r="R4" s="430"/>
      <c r="S4" s="430">
        <f>'Elenco P.O.'!C1</f>
        <v>0</v>
      </c>
      <c r="T4" s="430"/>
      <c r="U4" s="430"/>
      <c r="V4" s="430"/>
      <c r="W4" s="430"/>
      <c r="X4" s="430"/>
      <c r="Y4" s="430"/>
      <c r="Z4" s="430"/>
      <c r="AA4" s="430"/>
      <c r="AB4" s="430"/>
      <c r="AC4" s="430"/>
      <c r="AD4" s="430"/>
      <c r="AE4" s="430"/>
      <c r="AF4" s="430"/>
      <c r="AG4" s="430"/>
      <c r="AH4" s="430"/>
      <c r="AI4" s="430"/>
      <c r="AJ4" s="4"/>
      <c r="AK4" s="4"/>
    </row>
    <row r="5" spans="1:60" s="7" customFormat="1" ht="35.25" customHeight="1" thickTop="1" thickBot="1" x14ac:dyDescent="0.35">
      <c r="A5" s="426" t="s">
        <v>6</v>
      </c>
      <c r="B5" s="426"/>
      <c r="C5" s="426"/>
      <c r="D5" s="426"/>
      <c r="E5" s="435" t="s">
        <v>7</v>
      </c>
      <c r="F5" s="435"/>
      <c r="G5" s="435"/>
      <c r="H5" s="435"/>
      <c r="I5" s="435"/>
      <c r="J5" s="435"/>
      <c r="K5" s="426" t="s">
        <v>8</v>
      </c>
      <c r="L5" s="426"/>
      <c r="M5" s="426"/>
      <c r="N5" s="426"/>
      <c r="O5" s="426"/>
      <c r="P5" s="435"/>
      <c r="Q5" s="435"/>
      <c r="R5" s="435"/>
      <c r="S5" s="435"/>
      <c r="T5" s="435"/>
      <c r="U5" s="435"/>
      <c r="V5" s="435"/>
      <c r="W5" s="435"/>
      <c r="X5" s="426" t="s">
        <v>9</v>
      </c>
      <c r="Y5" s="426"/>
      <c r="Z5" s="426"/>
      <c r="AA5" s="426"/>
      <c r="AB5" s="426"/>
      <c r="AC5" s="435" t="s">
        <v>10</v>
      </c>
      <c r="AD5" s="435"/>
      <c r="AE5" s="435"/>
      <c r="AF5" s="435"/>
      <c r="AG5" s="435"/>
      <c r="AH5" s="435"/>
      <c r="AI5" s="435"/>
      <c r="AJ5" s="6"/>
      <c r="AK5" s="6"/>
      <c r="BA5" s="431" t="s">
        <v>11</v>
      </c>
      <c r="BB5" s="431"/>
      <c r="BC5" s="431"/>
      <c r="BD5" s="431"/>
      <c r="BE5" s="431"/>
      <c r="BF5" s="431"/>
      <c r="BG5" s="431"/>
      <c r="BH5" s="431"/>
    </row>
    <row r="6" spans="1:60" s="5" customFormat="1" ht="33" customHeight="1" thickTop="1" thickBot="1" x14ac:dyDescent="0.35">
      <c r="A6" s="426" t="s">
        <v>12</v>
      </c>
      <c r="B6" s="426"/>
      <c r="C6" s="426"/>
      <c r="D6" s="426"/>
      <c r="E6" s="443"/>
      <c r="F6" s="443"/>
      <c r="G6" s="443"/>
      <c r="H6" s="443"/>
      <c r="I6" s="443"/>
      <c r="J6" s="443"/>
      <c r="K6" s="443"/>
      <c r="L6" s="443"/>
      <c r="M6" s="443"/>
      <c r="N6" s="443"/>
      <c r="O6" s="443"/>
      <c r="P6" s="443"/>
      <c r="Q6" s="443"/>
      <c r="R6" s="443"/>
      <c r="S6" s="443"/>
      <c r="T6" s="443"/>
      <c r="U6" s="443"/>
      <c r="V6" s="443"/>
      <c r="W6" s="443"/>
      <c r="X6" s="443"/>
      <c r="Y6" s="443"/>
      <c r="Z6" s="443"/>
      <c r="AA6" s="443"/>
      <c r="AB6" s="443"/>
      <c r="AC6" s="443"/>
      <c r="AD6" s="443"/>
      <c r="AE6" s="443"/>
      <c r="AF6" s="443"/>
      <c r="AG6" s="443"/>
      <c r="AH6" s="443"/>
      <c r="AI6" s="443"/>
      <c r="AJ6" s="4"/>
      <c r="AK6" s="4"/>
    </row>
    <row r="7" spans="1:60" s="5" customFormat="1" ht="33.75" customHeight="1" thickTop="1" thickBot="1" x14ac:dyDescent="0.35">
      <c r="A7" s="426" t="s">
        <v>13</v>
      </c>
      <c r="B7" s="426"/>
      <c r="C7" s="426"/>
      <c r="D7" s="426"/>
      <c r="E7" s="436"/>
      <c r="F7" s="436"/>
      <c r="G7" s="436"/>
      <c r="H7" s="436"/>
      <c r="I7" s="436"/>
      <c r="J7" s="436"/>
      <c r="K7" s="436"/>
      <c r="L7" s="436"/>
      <c r="M7" s="436"/>
      <c r="N7" s="436"/>
      <c r="O7" s="436"/>
      <c r="P7" s="436"/>
      <c r="Q7" s="436"/>
      <c r="R7" s="436"/>
      <c r="S7" s="436"/>
      <c r="T7" s="436"/>
      <c r="U7" s="436"/>
      <c r="V7" s="436"/>
      <c r="W7" s="436"/>
      <c r="X7" s="436"/>
      <c r="Y7" s="436"/>
      <c r="Z7" s="436"/>
      <c r="AA7" s="436"/>
      <c r="AB7" s="436"/>
      <c r="AC7" s="436"/>
      <c r="AD7" s="436"/>
      <c r="AE7" s="436"/>
      <c r="AF7" s="436"/>
      <c r="AG7" s="436"/>
      <c r="AH7" s="436"/>
      <c r="AI7" s="436"/>
      <c r="AJ7" s="4"/>
      <c r="AK7" s="4"/>
    </row>
    <row r="8" spans="1:60" s="5" customFormat="1" ht="33.75" customHeight="1" thickTop="1" thickBot="1" x14ac:dyDescent="0.35">
      <c r="A8" s="426" t="s">
        <v>14</v>
      </c>
      <c r="B8" s="426"/>
      <c r="C8" s="426"/>
      <c r="D8" s="426"/>
      <c r="E8" s="436"/>
      <c r="F8" s="436"/>
      <c r="G8" s="436"/>
      <c r="H8" s="436"/>
      <c r="I8" s="436"/>
      <c r="J8" s="436"/>
      <c r="K8" s="436"/>
      <c r="L8" s="436"/>
      <c r="M8" s="436"/>
      <c r="N8" s="436"/>
      <c r="O8" s="436"/>
      <c r="P8" s="436"/>
      <c r="Q8" s="436"/>
      <c r="R8" s="436"/>
      <c r="S8" s="436"/>
      <c r="T8" s="436"/>
      <c r="U8" s="436"/>
      <c r="V8" s="436"/>
      <c r="W8" s="436"/>
      <c r="X8" s="436"/>
      <c r="Y8" s="436"/>
      <c r="Z8" s="436"/>
      <c r="AA8" s="436"/>
      <c r="AB8" s="436"/>
      <c r="AC8" s="436"/>
      <c r="AD8" s="436"/>
      <c r="AE8" s="436"/>
      <c r="AF8" s="436"/>
      <c r="AG8" s="436"/>
      <c r="AH8" s="436"/>
      <c r="AI8" s="436"/>
      <c r="AJ8" s="4"/>
      <c r="AK8" s="4"/>
    </row>
    <row r="9" spans="1:60" s="5" customFormat="1" ht="15" customHeight="1" thickTop="1" x14ac:dyDescent="0.25">
      <c r="A9" s="432" t="s">
        <v>15</v>
      </c>
      <c r="B9" s="433"/>
      <c r="C9" s="433"/>
      <c r="D9" s="433"/>
      <c r="E9" s="433"/>
      <c r="F9" s="433"/>
      <c r="G9" s="433"/>
      <c r="H9" s="433"/>
      <c r="I9" s="433"/>
      <c r="J9" s="433"/>
      <c r="K9" s="433"/>
      <c r="L9" s="433"/>
      <c r="M9" s="433"/>
      <c r="N9" s="433"/>
      <c r="O9" s="433"/>
      <c r="P9" s="433"/>
      <c r="Q9" s="433"/>
      <c r="R9" s="433"/>
      <c r="S9" s="433"/>
      <c r="T9" s="433"/>
      <c r="U9" s="433"/>
      <c r="V9" s="433"/>
      <c r="W9" s="433"/>
      <c r="X9" s="433"/>
      <c r="Y9" s="433"/>
      <c r="Z9" s="433"/>
      <c r="AA9" s="433"/>
      <c r="AB9" s="433"/>
      <c r="AC9" s="433"/>
      <c r="AD9" s="433"/>
      <c r="AE9" s="433"/>
      <c r="AF9" s="433"/>
      <c r="AG9" s="433"/>
      <c r="AH9" s="433"/>
      <c r="AI9" s="434"/>
      <c r="AJ9" s="4"/>
      <c r="AK9" s="4"/>
    </row>
    <row r="10" spans="1:60" s="5" customFormat="1" ht="17.25" customHeight="1" thickBot="1" x14ac:dyDescent="0.3">
      <c r="A10" s="437"/>
      <c r="B10" s="438"/>
      <c r="C10" s="438"/>
      <c r="D10" s="438"/>
      <c r="E10" s="438"/>
      <c r="F10" s="438"/>
      <c r="G10" s="438"/>
      <c r="H10" s="438"/>
      <c r="I10" s="438"/>
      <c r="J10" s="438"/>
      <c r="K10" s="438"/>
      <c r="L10" s="438"/>
      <c r="M10" s="438"/>
      <c r="N10" s="438"/>
      <c r="O10" s="438"/>
      <c r="P10" s="438"/>
      <c r="Q10" s="438"/>
      <c r="R10" s="438"/>
      <c r="S10" s="438"/>
      <c r="T10" s="438"/>
      <c r="U10" s="438"/>
      <c r="V10" s="438"/>
      <c r="W10" s="438"/>
      <c r="X10" s="438"/>
      <c r="Y10" s="438"/>
      <c r="Z10" s="438"/>
      <c r="AA10" s="438"/>
      <c r="AB10" s="438"/>
      <c r="AC10" s="438"/>
      <c r="AD10" s="438"/>
      <c r="AE10" s="438"/>
      <c r="AF10" s="438"/>
      <c r="AG10" s="438"/>
      <c r="AH10" s="438"/>
      <c r="AI10" s="439"/>
      <c r="AJ10" s="4"/>
      <c r="AK10" s="4"/>
    </row>
    <row r="11" spans="1:60" s="5" customFormat="1" ht="45" customHeight="1" thickTop="1" thickBot="1" x14ac:dyDescent="0.35">
      <c r="A11" s="440"/>
      <c r="B11" s="441"/>
      <c r="C11" s="441"/>
      <c r="D11" s="441"/>
      <c r="E11" s="441"/>
      <c r="F11" s="441"/>
      <c r="G11" s="441"/>
      <c r="H11" s="441"/>
      <c r="I11" s="441"/>
      <c r="J11" s="441"/>
      <c r="K11" s="441"/>
      <c r="L11" s="441"/>
      <c r="M11" s="441"/>
      <c r="N11" s="441"/>
      <c r="O11" s="441"/>
      <c r="P11" s="441"/>
      <c r="Q11" s="441"/>
      <c r="R11" s="441"/>
      <c r="S11" s="441"/>
      <c r="T11" s="441"/>
      <c r="U11" s="441"/>
      <c r="V11" s="441"/>
      <c r="W11" s="441"/>
      <c r="X11" s="441"/>
      <c r="Y11" s="441"/>
      <c r="Z11" s="441"/>
      <c r="AA11" s="441"/>
      <c r="AB11" s="441"/>
      <c r="AC11" s="441"/>
      <c r="AD11" s="441"/>
      <c r="AE11" s="441"/>
      <c r="AF11" s="441"/>
      <c r="AG11" s="441"/>
      <c r="AH11" s="441"/>
      <c r="AI11" s="442"/>
      <c r="AJ11" s="4"/>
      <c r="AK11" s="4"/>
    </row>
    <row r="12" spans="1:60" s="5" customFormat="1" ht="21" customHeight="1" thickTop="1" thickBot="1" x14ac:dyDescent="0.35">
      <c r="A12" s="427" t="s">
        <v>16</v>
      </c>
      <c r="B12" s="428"/>
      <c r="C12" s="428"/>
      <c r="D12" s="428"/>
      <c r="E12" s="428"/>
      <c r="F12" s="428"/>
      <c r="G12" s="428"/>
      <c r="H12" s="428"/>
      <c r="I12" s="428"/>
      <c r="J12" s="428"/>
      <c r="K12" s="428"/>
      <c r="L12" s="428"/>
      <c r="M12" s="428"/>
      <c r="N12" s="428"/>
      <c r="O12" s="428"/>
      <c r="P12" s="428"/>
      <c r="Q12" s="428"/>
      <c r="R12" s="428"/>
      <c r="S12" s="428"/>
      <c r="T12" s="428"/>
      <c r="U12" s="428"/>
      <c r="V12" s="428"/>
      <c r="W12" s="428"/>
      <c r="X12" s="428"/>
      <c r="Y12" s="428"/>
      <c r="Z12" s="428"/>
      <c r="AA12" s="428"/>
      <c r="AB12" s="428"/>
      <c r="AC12" s="428"/>
      <c r="AD12" s="428"/>
      <c r="AE12" s="428"/>
      <c r="AF12" s="428"/>
      <c r="AG12" s="428"/>
      <c r="AH12" s="428"/>
      <c r="AI12" s="429"/>
      <c r="AJ12" s="8"/>
      <c r="AK12" s="8"/>
    </row>
    <row r="13" spans="1:60" s="5" customFormat="1" ht="43.5" customHeight="1" thickTop="1" thickBot="1" x14ac:dyDescent="0.35">
      <c r="A13" s="427" t="s">
        <v>17</v>
      </c>
      <c r="B13" s="428"/>
      <c r="C13" s="428"/>
      <c r="D13" s="429"/>
      <c r="E13" s="432" t="e">
        <f>'Elenco P.O.'!#REF!</f>
        <v>#REF!</v>
      </c>
      <c r="F13" s="433"/>
      <c r="G13" s="433"/>
      <c r="H13" s="433"/>
      <c r="I13" s="433"/>
      <c r="J13" s="433"/>
      <c r="K13" s="433"/>
      <c r="L13" s="433"/>
      <c r="M13" s="433"/>
      <c r="N13" s="433"/>
      <c r="O13" s="433"/>
      <c r="P13" s="433"/>
      <c r="Q13" s="433"/>
      <c r="R13" s="433"/>
      <c r="S13" s="433"/>
      <c r="T13" s="433"/>
      <c r="U13" s="433"/>
      <c r="V13" s="433"/>
      <c r="W13" s="433"/>
      <c r="X13" s="433"/>
      <c r="Y13" s="433"/>
      <c r="Z13" s="433"/>
      <c r="AA13" s="433"/>
      <c r="AB13" s="433"/>
      <c r="AC13" s="433"/>
      <c r="AD13" s="433"/>
      <c r="AE13" s="433"/>
      <c r="AF13" s="433"/>
      <c r="AG13" s="433"/>
      <c r="AH13" s="433"/>
      <c r="AI13" s="434"/>
      <c r="AJ13" s="4"/>
      <c r="AK13" s="4"/>
    </row>
    <row r="14" spans="1:60" s="5" customFormat="1" ht="16.5" thickTop="1" x14ac:dyDescent="0.25">
      <c r="A14" s="432" t="s">
        <v>18</v>
      </c>
      <c r="B14" s="433"/>
      <c r="C14" s="433"/>
      <c r="D14" s="433"/>
      <c r="E14" s="447" t="s">
        <v>219</v>
      </c>
      <c r="F14" s="449"/>
      <c r="G14" s="449"/>
      <c r="H14" s="449"/>
      <c r="I14" s="449"/>
      <c r="J14" s="449"/>
      <c r="K14" s="449"/>
      <c r="L14" s="449"/>
      <c r="M14" s="447" t="s">
        <v>220</v>
      </c>
      <c r="N14" s="449"/>
      <c r="O14" s="449"/>
      <c r="P14" s="449"/>
      <c r="Q14" s="449"/>
      <c r="R14" s="449"/>
      <c r="S14" s="449"/>
      <c r="T14" s="449"/>
      <c r="U14" s="447" t="s">
        <v>221</v>
      </c>
      <c r="V14" s="449"/>
      <c r="W14" s="449"/>
      <c r="X14" s="449"/>
      <c r="Y14" s="449"/>
      <c r="Z14" s="449"/>
      <c r="AA14" s="449"/>
      <c r="AB14" s="449"/>
      <c r="AC14" s="447" t="s">
        <v>222</v>
      </c>
      <c r="AD14" s="449"/>
      <c r="AE14" s="448"/>
      <c r="AF14" s="447">
        <v>2018</v>
      </c>
      <c r="AG14" s="448"/>
      <c r="AH14" s="447">
        <v>2017</v>
      </c>
      <c r="AI14" s="448"/>
      <c r="AJ14" s="4"/>
      <c r="AK14" s="4"/>
      <c r="AV14" s="4"/>
      <c r="AW14" s="4"/>
      <c r="AX14" s="4"/>
    </row>
    <row r="15" spans="1:60" s="5" customFormat="1" ht="15.75" x14ac:dyDescent="0.25">
      <c r="A15" s="450"/>
      <c r="B15" s="451"/>
      <c r="C15" s="451"/>
      <c r="D15" s="452"/>
      <c r="E15" s="444"/>
      <c r="F15" s="446"/>
      <c r="G15" s="446"/>
      <c r="H15" s="446"/>
      <c r="I15" s="446"/>
      <c r="J15" s="446"/>
      <c r="K15" s="446"/>
      <c r="L15" s="446"/>
      <c r="M15" s="444"/>
      <c r="N15" s="446"/>
      <c r="O15" s="446"/>
      <c r="P15" s="446"/>
      <c r="Q15" s="446"/>
      <c r="R15" s="446"/>
      <c r="S15" s="446"/>
      <c r="T15" s="446"/>
      <c r="U15" s="444"/>
      <c r="V15" s="446"/>
      <c r="W15" s="446"/>
      <c r="X15" s="446"/>
      <c r="Y15" s="446"/>
      <c r="Z15" s="446"/>
      <c r="AA15" s="446"/>
      <c r="AB15" s="446"/>
      <c r="AC15" s="444"/>
      <c r="AD15" s="446"/>
      <c r="AE15" s="445"/>
      <c r="AF15" s="444"/>
      <c r="AG15" s="445"/>
      <c r="AH15" s="444"/>
      <c r="AI15" s="445"/>
      <c r="AJ15" s="4"/>
      <c r="AK15" s="4"/>
      <c r="AV15" s="4"/>
      <c r="AW15" s="4"/>
      <c r="AX15" s="4"/>
    </row>
    <row r="16" spans="1:60" s="5" customFormat="1" ht="15.75" x14ac:dyDescent="0.25">
      <c r="A16" s="450"/>
      <c r="B16" s="451"/>
      <c r="C16" s="451"/>
      <c r="D16" s="452"/>
      <c r="E16" s="444"/>
      <c r="F16" s="446"/>
      <c r="G16" s="446"/>
      <c r="H16" s="446"/>
      <c r="I16" s="446"/>
      <c r="J16" s="446"/>
      <c r="K16" s="446"/>
      <c r="L16" s="446"/>
      <c r="M16" s="444"/>
      <c r="N16" s="446"/>
      <c r="O16" s="446"/>
      <c r="P16" s="446"/>
      <c r="Q16" s="446"/>
      <c r="R16" s="446"/>
      <c r="S16" s="446"/>
      <c r="T16" s="446"/>
      <c r="U16" s="444"/>
      <c r="V16" s="446"/>
      <c r="W16" s="446"/>
      <c r="X16" s="446"/>
      <c r="Y16" s="446"/>
      <c r="Z16" s="446"/>
      <c r="AA16" s="446"/>
      <c r="AB16" s="446"/>
      <c r="AC16" s="444"/>
      <c r="AD16" s="446"/>
      <c r="AE16" s="445"/>
      <c r="AF16" s="444"/>
      <c r="AG16" s="445"/>
      <c r="AH16" s="444"/>
      <c r="AI16" s="445"/>
      <c r="AJ16" s="4"/>
      <c r="AK16" s="4"/>
      <c r="AV16" s="4"/>
      <c r="AW16" s="4"/>
      <c r="AX16" s="4"/>
    </row>
    <row r="17" spans="1:50" s="5" customFormat="1" ht="15.75" x14ac:dyDescent="0.25">
      <c r="A17" s="450"/>
      <c r="B17" s="451"/>
      <c r="C17" s="451"/>
      <c r="D17" s="452"/>
      <c r="E17" s="444"/>
      <c r="F17" s="446"/>
      <c r="G17" s="446"/>
      <c r="H17" s="446"/>
      <c r="I17" s="446"/>
      <c r="J17" s="446"/>
      <c r="K17" s="446"/>
      <c r="L17" s="446"/>
      <c r="M17" s="444"/>
      <c r="N17" s="446"/>
      <c r="O17" s="446"/>
      <c r="P17" s="446"/>
      <c r="Q17" s="446"/>
      <c r="R17" s="446"/>
      <c r="S17" s="446"/>
      <c r="T17" s="446"/>
      <c r="U17" s="444"/>
      <c r="V17" s="446"/>
      <c r="W17" s="446"/>
      <c r="X17" s="446"/>
      <c r="Y17" s="446"/>
      <c r="Z17" s="446"/>
      <c r="AA17" s="446"/>
      <c r="AB17" s="446"/>
      <c r="AC17" s="444"/>
      <c r="AD17" s="446"/>
      <c r="AE17" s="445"/>
      <c r="AF17" s="444"/>
      <c r="AG17" s="445"/>
      <c r="AH17" s="444"/>
      <c r="AI17" s="445"/>
      <c r="AJ17" s="4"/>
      <c r="AK17" s="4"/>
      <c r="AV17" s="4"/>
      <c r="AW17" s="4"/>
      <c r="AX17" s="4"/>
    </row>
    <row r="18" spans="1:50" s="5" customFormat="1" ht="15.75" x14ac:dyDescent="0.25">
      <c r="A18" s="450"/>
      <c r="B18" s="451"/>
      <c r="C18" s="451"/>
      <c r="D18" s="452"/>
      <c r="E18" s="444"/>
      <c r="F18" s="446"/>
      <c r="G18" s="446"/>
      <c r="H18" s="446"/>
      <c r="I18" s="446"/>
      <c r="J18" s="446"/>
      <c r="K18" s="446"/>
      <c r="L18" s="446"/>
      <c r="M18" s="444"/>
      <c r="N18" s="446"/>
      <c r="O18" s="446"/>
      <c r="P18" s="446"/>
      <c r="Q18" s="446"/>
      <c r="R18" s="446"/>
      <c r="S18" s="446"/>
      <c r="T18" s="446"/>
      <c r="U18" s="444"/>
      <c r="V18" s="446"/>
      <c r="W18" s="446"/>
      <c r="X18" s="446"/>
      <c r="Y18" s="446"/>
      <c r="Z18" s="446"/>
      <c r="AA18" s="446"/>
      <c r="AB18" s="446"/>
      <c r="AC18" s="444"/>
      <c r="AD18" s="446"/>
      <c r="AE18" s="445"/>
      <c r="AF18" s="444"/>
      <c r="AG18" s="445"/>
      <c r="AH18" s="444"/>
      <c r="AI18" s="445"/>
      <c r="AJ18" s="4"/>
      <c r="AK18" s="4"/>
      <c r="AV18" s="4"/>
      <c r="AW18" s="4"/>
      <c r="AX18" s="4"/>
    </row>
    <row r="19" spans="1:50" s="5" customFormat="1" ht="15.75" x14ac:dyDescent="0.25">
      <c r="A19" s="450"/>
      <c r="B19" s="451"/>
      <c r="C19" s="451"/>
      <c r="D19" s="452"/>
      <c r="E19" s="444"/>
      <c r="F19" s="446"/>
      <c r="G19" s="446"/>
      <c r="H19" s="446"/>
      <c r="I19" s="446"/>
      <c r="J19" s="446"/>
      <c r="K19" s="446"/>
      <c r="L19" s="446"/>
      <c r="M19" s="444"/>
      <c r="N19" s="446"/>
      <c r="O19" s="446"/>
      <c r="P19" s="446"/>
      <c r="Q19" s="446"/>
      <c r="R19" s="446"/>
      <c r="S19" s="446"/>
      <c r="T19" s="446"/>
      <c r="U19" s="444"/>
      <c r="V19" s="446"/>
      <c r="W19" s="446"/>
      <c r="X19" s="446"/>
      <c r="Y19" s="446"/>
      <c r="Z19" s="446"/>
      <c r="AA19" s="446"/>
      <c r="AB19" s="446"/>
      <c r="AC19" s="444"/>
      <c r="AD19" s="446"/>
      <c r="AE19" s="445"/>
      <c r="AF19" s="444"/>
      <c r="AG19" s="445"/>
      <c r="AH19" s="444"/>
      <c r="AI19" s="445"/>
      <c r="AJ19" s="4"/>
      <c r="AK19" s="4"/>
      <c r="AV19" s="4"/>
      <c r="AW19" s="4"/>
      <c r="AX19" s="4"/>
    </row>
    <row r="20" spans="1:50" s="5" customFormat="1" ht="15.75" x14ac:dyDescent="0.25">
      <c r="A20" s="450"/>
      <c r="B20" s="451"/>
      <c r="C20" s="451"/>
      <c r="D20" s="452"/>
      <c r="E20" s="444"/>
      <c r="F20" s="446"/>
      <c r="G20" s="446"/>
      <c r="H20" s="446"/>
      <c r="I20" s="446"/>
      <c r="J20" s="446"/>
      <c r="K20" s="446"/>
      <c r="L20" s="446"/>
      <c r="M20" s="444"/>
      <c r="N20" s="446"/>
      <c r="O20" s="446"/>
      <c r="P20" s="446"/>
      <c r="Q20" s="446"/>
      <c r="R20" s="446"/>
      <c r="S20" s="446"/>
      <c r="T20" s="446"/>
      <c r="U20" s="444"/>
      <c r="V20" s="446"/>
      <c r="W20" s="446"/>
      <c r="X20" s="446"/>
      <c r="Y20" s="446"/>
      <c r="Z20" s="446"/>
      <c r="AA20" s="446"/>
      <c r="AB20" s="446"/>
      <c r="AC20" s="444"/>
      <c r="AD20" s="446"/>
      <c r="AE20" s="445"/>
      <c r="AF20" s="444"/>
      <c r="AG20" s="445"/>
      <c r="AH20" s="444"/>
      <c r="AI20" s="445"/>
      <c r="AJ20" s="4"/>
      <c r="AK20" s="4"/>
      <c r="AV20" s="4"/>
      <c r="AW20" s="4"/>
      <c r="AX20" s="4"/>
    </row>
    <row r="21" spans="1:50" s="5" customFormat="1" ht="15.75" x14ac:dyDescent="0.25">
      <c r="A21" s="450"/>
      <c r="B21" s="451"/>
      <c r="C21" s="451"/>
      <c r="D21" s="452"/>
      <c r="E21" s="444"/>
      <c r="F21" s="446"/>
      <c r="G21" s="446"/>
      <c r="H21" s="446"/>
      <c r="I21" s="446"/>
      <c r="J21" s="446"/>
      <c r="K21" s="446"/>
      <c r="L21" s="446"/>
      <c r="M21" s="444"/>
      <c r="N21" s="446"/>
      <c r="O21" s="446"/>
      <c r="P21" s="446"/>
      <c r="Q21" s="446"/>
      <c r="R21" s="446"/>
      <c r="S21" s="446"/>
      <c r="T21" s="446"/>
      <c r="U21" s="444"/>
      <c r="V21" s="446"/>
      <c r="W21" s="446"/>
      <c r="X21" s="446"/>
      <c r="Y21" s="446"/>
      <c r="Z21" s="446"/>
      <c r="AA21" s="446"/>
      <c r="AB21" s="446"/>
      <c r="AC21" s="444"/>
      <c r="AD21" s="446"/>
      <c r="AE21" s="445"/>
      <c r="AF21" s="444"/>
      <c r="AG21" s="445"/>
      <c r="AH21" s="444"/>
      <c r="AI21" s="445"/>
      <c r="AJ21" s="4"/>
      <c r="AK21" s="4"/>
      <c r="AV21" s="4"/>
      <c r="AW21" s="4"/>
      <c r="AX21" s="4"/>
    </row>
    <row r="22" spans="1:50" s="5" customFormat="1" ht="15.75" x14ac:dyDescent="0.25">
      <c r="A22" s="450"/>
      <c r="B22" s="451"/>
      <c r="C22" s="451"/>
      <c r="D22" s="452"/>
      <c r="E22" s="64"/>
      <c r="F22" s="65"/>
      <c r="G22" s="65"/>
      <c r="H22" s="65"/>
      <c r="I22" s="65"/>
      <c r="J22" s="65"/>
      <c r="K22" s="65"/>
      <c r="L22" s="65"/>
      <c r="M22" s="64"/>
      <c r="N22" s="65"/>
      <c r="O22" s="65"/>
      <c r="P22" s="65"/>
      <c r="Q22" s="65"/>
      <c r="R22" s="65"/>
      <c r="S22" s="65"/>
      <c r="T22" s="65"/>
      <c r="U22" s="64"/>
      <c r="V22" s="65"/>
      <c r="W22" s="65"/>
      <c r="X22" s="65"/>
      <c r="Y22" s="65"/>
      <c r="Z22" s="65"/>
      <c r="AA22" s="65"/>
      <c r="AB22" s="65"/>
      <c r="AC22" s="64"/>
      <c r="AD22" s="65"/>
      <c r="AE22" s="66"/>
      <c r="AF22" s="64"/>
      <c r="AG22" s="66"/>
      <c r="AH22" s="64"/>
      <c r="AI22" s="66"/>
      <c r="AJ22" s="4"/>
      <c r="AK22" s="4"/>
      <c r="AV22" s="4"/>
      <c r="AW22" s="4"/>
      <c r="AX22" s="4"/>
    </row>
    <row r="23" spans="1:50" s="5" customFormat="1" ht="15.75" x14ac:dyDescent="0.25">
      <c r="A23" s="450"/>
      <c r="B23" s="451"/>
      <c r="C23" s="451"/>
      <c r="D23" s="452"/>
      <c r="E23" s="64"/>
      <c r="F23" s="65"/>
      <c r="G23" s="65"/>
      <c r="H23" s="65"/>
      <c r="I23" s="65"/>
      <c r="J23" s="65"/>
      <c r="K23" s="65"/>
      <c r="L23" s="65"/>
      <c r="M23" s="64"/>
      <c r="N23" s="65"/>
      <c r="O23" s="65"/>
      <c r="P23" s="65"/>
      <c r="Q23" s="65"/>
      <c r="R23" s="65"/>
      <c r="S23" s="65"/>
      <c r="T23" s="65"/>
      <c r="U23" s="64"/>
      <c r="V23" s="65"/>
      <c r="W23" s="65"/>
      <c r="X23" s="65"/>
      <c r="Y23" s="65"/>
      <c r="Z23" s="65"/>
      <c r="AA23" s="65"/>
      <c r="AB23" s="65"/>
      <c r="AC23" s="64"/>
      <c r="AD23" s="65"/>
      <c r="AE23" s="66"/>
      <c r="AF23" s="64"/>
      <c r="AG23" s="66"/>
      <c r="AH23" s="64"/>
      <c r="AI23" s="66"/>
      <c r="AJ23" s="4"/>
      <c r="AK23" s="4"/>
      <c r="AV23" s="4"/>
      <c r="AW23" s="4"/>
      <c r="AX23" s="4"/>
    </row>
    <row r="24" spans="1:50" s="5" customFormat="1" ht="15.75" x14ac:dyDescent="0.25">
      <c r="A24" s="450"/>
      <c r="B24" s="451"/>
      <c r="C24" s="451"/>
      <c r="D24" s="452"/>
      <c r="E24" s="64"/>
      <c r="F24" s="65"/>
      <c r="G24" s="65"/>
      <c r="H24" s="65"/>
      <c r="I24" s="65"/>
      <c r="J24" s="65"/>
      <c r="K24" s="65"/>
      <c r="L24" s="65"/>
      <c r="M24" s="64"/>
      <c r="N24" s="65"/>
      <c r="O24" s="65"/>
      <c r="P24" s="65"/>
      <c r="Q24" s="65"/>
      <c r="R24" s="65"/>
      <c r="S24" s="65"/>
      <c r="T24" s="65"/>
      <c r="U24" s="64"/>
      <c r="V24" s="65"/>
      <c r="W24" s="65"/>
      <c r="X24" s="65"/>
      <c r="Y24" s="65"/>
      <c r="Z24" s="65"/>
      <c r="AA24" s="65"/>
      <c r="AB24" s="65"/>
      <c r="AC24" s="64"/>
      <c r="AD24" s="65"/>
      <c r="AE24" s="66"/>
      <c r="AF24" s="64"/>
      <c r="AG24" s="66"/>
      <c r="AH24" s="64"/>
      <c r="AI24" s="66"/>
      <c r="AJ24" s="4"/>
      <c r="AK24" s="4"/>
      <c r="AV24" s="4"/>
      <c r="AW24" s="4"/>
      <c r="AX24" s="4"/>
    </row>
    <row r="25" spans="1:50" s="5" customFormat="1" ht="15.75" x14ac:dyDescent="0.25">
      <c r="A25" s="450"/>
      <c r="B25" s="451"/>
      <c r="C25" s="451"/>
      <c r="D25" s="452"/>
      <c r="E25" s="64"/>
      <c r="F25" s="65"/>
      <c r="G25" s="65"/>
      <c r="H25" s="65"/>
      <c r="I25" s="65"/>
      <c r="J25" s="65"/>
      <c r="K25" s="65"/>
      <c r="L25" s="65"/>
      <c r="M25" s="64"/>
      <c r="N25" s="65"/>
      <c r="O25" s="65"/>
      <c r="P25" s="65"/>
      <c r="Q25" s="65"/>
      <c r="R25" s="65"/>
      <c r="S25" s="65"/>
      <c r="T25" s="65"/>
      <c r="U25" s="64"/>
      <c r="V25" s="65"/>
      <c r="W25" s="65"/>
      <c r="X25" s="65"/>
      <c r="Y25" s="65"/>
      <c r="Z25" s="65"/>
      <c r="AA25" s="65"/>
      <c r="AB25" s="65"/>
      <c r="AC25" s="64"/>
      <c r="AD25" s="65"/>
      <c r="AE25" s="66"/>
      <c r="AF25" s="64"/>
      <c r="AG25" s="66"/>
      <c r="AH25" s="64"/>
      <c r="AI25" s="66"/>
      <c r="AJ25" s="4"/>
      <c r="AK25" s="4"/>
      <c r="AV25" s="4"/>
      <c r="AW25" s="4"/>
      <c r="AX25" s="4"/>
    </row>
    <row r="26" spans="1:50" s="5" customFormat="1" ht="15.75" x14ac:dyDescent="0.25">
      <c r="A26" s="450"/>
      <c r="B26" s="451"/>
      <c r="C26" s="451"/>
      <c r="D26" s="452"/>
      <c r="E26" s="64"/>
      <c r="F26" s="65"/>
      <c r="G26" s="65"/>
      <c r="H26" s="65"/>
      <c r="I26" s="65"/>
      <c r="J26" s="65"/>
      <c r="K26" s="65"/>
      <c r="L26" s="65"/>
      <c r="M26" s="64"/>
      <c r="N26" s="65"/>
      <c r="O26" s="65"/>
      <c r="P26" s="65"/>
      <c r="Q26" s="65"/>
      <c r="R26" s="65"/>
      <c r="S26" s="65"/>
      <c r="T26" s="65"/>
      <c r="U26" s="64"/>
      <c r="V26" s="65"/>
      <c r="W26" s="65"/>
      <c r="X26" s="65"/>
      <c r="Y26" s="65"/>
      <c r="Z26" s="65"/>
      <c r="AA26" s="65"/>
      <c r="AB26" s="65"/>
      <c r="AC26" s="64"/>
      <c r="AD26" s="65"/>
      <c r="AE26" s="66"/>
      <c r="AF26" s="64"/>
      <c r="AG26" s="66"/>
      <c r="AH26" s="64"/>
      <c r="AI26" s="66"/>
      <c r="AJ26" s="4"/>
      <c r="AK26" s="4"/>
      <c r="AV26" s="4"/>
      <c r="AW26" s="4"/>
      <c r="AX26" s="4"/>
    </row>
    <row r="27" spans="1:50" s="5" customFormat="1" ht="15.75" x14ac:dyDescent="0.25">
      <c r="A27" s="450"/>
      <c r="B27" s="451"/>
      <c r="C27" s="451"/>
      <c r="D27" s="452"/>
      <c r="E27" s="64"/>
      <c r="F27" s="65"/>
      <c r="G27" s="65"/>
      <c r="H27" s="65"/>
      <c r="I27" s="65"/>
      <c r="J27" s="65"/>
      <c r="K27" s="65"/>
      <c r="L27" s="65"/>
      <c r="M27" s="64"/>
      <c r="N27" s="65"/>
      <c r="O27" s="65"/>
      <c r="P27" s="65"/>
      <c r="Q27" s="65"/>
      <c r="R27" s="65"/>
      <c r="S27" s="65"/>
      <c r="T27" s="65"/>
      <c r="U27" s="64"/>
      <c r="V27" s="65"/>
      <c r="W27" s="65"/>
      <c r="X27" s="65"/>
      <c r="Y27" s="65"/>
      <c r="Z27" s="65"/>
      <c r="AA27" s="65"/>
      <c r="AB27" s="65"/>
      <c r="AC27" s="64"/>
      <c r="AD27" s="65"/>
      <c r="AE27" s="66"/>
      <c r="AF27" s="64"/>
      <c r="AG27" s="66"/>
      <c r="AH27" s="64"/>
      <c r="AI27" s="66"/>
      <c r="AJ27" s="4"/>
      <c r="AK27" s="4"/>
      <c r="AV27" s="4"/>
      <c r="AW27" s="4"/>
      <c r="AX27" s="4"/>
    </row>
    <row r="28" spans="1:50" s="5" customFormat="1" ht="16.5" thickBot="1" x14ac:dyDescent="0.3">
      <c r="A28" s="437"/>
      <c r="B28" s="438"/>
      <c r="C28" s="438"/>
      <c r="D28" s="439"/>
      <c r="E28" s="444"/>
      <c r="F28" s="446"/>
      <c r="G28" s="446"/>
      <c r="H28" s="446"/>
      <c r="I28" s="446"/>
      <c r="J28" s="446"/>
      <c r="K28" s="446"/>
      <c r="L28" s="446"/>
      <c r="M28" s="444"/>
      <c r="N28" s="446"/>
      <c r="O28" s="446"/>
      <c r="P28" s="446"/>
      <c r="Q28" s="446"/>
      <c r="R28" s="446"/>
      <c r="S28" s="446"/>
      <c r="T28" s="446"/>
      <c r="U28" s="444"/>
      <c r="V28" s="446"/>
      <c r="W28" s="446"/>
      <c r="X28" s="446"/>
      <c r="Y28" s="446"/>
      <c r="Z28" s="446"/>
      <c r="AA28" s="446"/>
      <c r="AB28" s="446"/>
      <c r="AC28" s="444"/>
      <c r="AD28" s="446"/>
      <c r="AE28" s="445"/>
      <c r="AF28" s="444"/>
      <c r="AG28" s="445"/>
      <c r="AH28" s="444"/>
      <c r="AI28" s="445"/>
      <c r="AJ28" s="4"/>
      <c r="AK28" s="4"/>
      <c r="AV28" s="4"/>
      <c r="AW28" s="4"/>
      <c r="AX28" s="4"/>
    </row>
    <row r="29" spans="1:50" s="5" customFormat="1" ht="15.75" customHeight="1" thickTop="1" thickBot="1" x14ac:dyDescent="0.3">
      <c r="A29" s="426" t="s">
        <v>19</v>
      </c>
      <c r="B29" s="426"/>
      <c r="C29" s="426"/>
      <c r="D29" s="426"/>
      <c r="E29" s="426" t="s">
        <v>20</v>
      </c>
      <c r="F29" s="426"/>
      <c r="G29" s="426"/>
      <c r="H29" s="426"/>
      <c r="I29" s="427" t="s">
        <v>21</v>
      </c>
      <c r="J29" s="428"/>
      <c r="K29" s="428"/>
      <c r="L29" s="428"/>
      <c r="M29" s="428"/>
      <c r="N29" s="428"/>
      <c r="O29" s="428"/>
      <c r="P29" s="428"/>
      <c r="Q29" s="428"/>
      <c r="R29" s="428"/>
      <c r="S29" s="428"/>
      <c r="T29" s="428"/>
      <c r="U29" s="428"/>
      <c r="V29" s="428"/>
      <c r="W29" s="429"/>
      <c r="X29" s="426" t="s">
        <v>22</v>
      </c>
      <c r="Y29" s="426"/>
      <c r="Z29" s="426"/>
      <c r="AA29" s="426"/>
      <c r="AB29" s="426"/>
      <c r="AC29" s="426"/>
      <c r="AD29" s="426"/>
      <c r="AE29" s="426"/>
      <c r="AF29" s="426"/>
      <c r="AG29" s="426"/>
      <c r="AH29" s="426"/>
      <c r="AI29" s="426"/>
      <c r="AJ29" s="4"/>
      <c r="AK29" s="4"/>
    </row>
    <row r="30" spans="1:50" s="5" customFormat="1" ht="15.75" customHeight="1" thickTop="1" thickBot="1" x14ac:dyDescent="0.3">
      <c r="A30" s="426"/>
      <c r="B30" s="426"/>
      <c r="C30" s="426"/>
      <c r="D30" s="426"/>
      <c r="E30" s="426"/>
      <c r="F30" s="426"/>
      <c r="G30" s="426"/>
      <c r="H30" s="426"/>
      <c r="I30" s="427" t="s">
        <v>23</v>
      </c>
      <c r="J30" s="428"/>
      <c r="K30" s="428"/>
      <c r="L30" s="428"/>
      <c r="M30" s="429"/>
      <c r="N30" s="427" t="s">
        <v>24</v>
      </c>
      <c r="O30" s="428"/>
      <c r="P30" s="428"/>
      <c r="Q30" s="428"/>
      <c r="R30" s="429"/>
      <c r="S30" s="427" t="s">
        <v>25</v>
      </c>
      <c r="T30" s="428"/>
      <c r="U30" s="428"/>
      <c r="V30" s="428"/>
      <c r="W30" s="429"/>
      <c r="X30" s="453">
        <f>IF(I31="X",5)+IF(I32="X",5)+IF(I33="X",5)+IF(I34="X",1)+IF(N31="X",3)+IF(N32="X",3)+IF(N33="X",3)+IF(N34="X",3)+IF(S31="X",1)+IF(S32="X",1)+IF(S33="X",1)+IF(S34="X",5)</f>
        <v>0</v>
      </c>
      <c r="Y30" s="454"/>
      <c r="Z30" s="454"/>
      <c r="AA30" s="454"/>
      <c r="AB30" s="454"/>
      <c r="AC30" s="454"/>
      <c r="AD30" s="454"/>
      <c r="AE30" s="454"/>
      <c r="AF30" s="454"/>
      <c r="AG30" s="454"/>
      <c r="AH30" s="454"/>
      <c r="AI30" s="455"/>
      <c r="AJ30" s="4"/>
      <c r="AK30" s="4"/>
    </row>
    <row r="31" spans="1:50" s="5" customFormat="1" ht="18.75" customHeight="1" thickTop="1" thickBot="1" x14ac:dyDescent="0.3">
      <c r="A31" s="426"/>
      <c r="B31" s="426"/>
      <c r="C31" s="426"/>
      <c r="D31" s="426"/>
      <c r="E31" s="426" t="s">
        <v>26</v>
      </c>
      <c r="F31" s="426"/>
      <c r="G31" s="426"/>
      <c r="H31" s="426"/>
      <c r="I31" s="440"/>
      <c r="J31" s="441"/>
      <c r="K31" s="441"/>
      <c r="L31" s="441"/>
      <c r="M31" s="442"/>
      <c r="N31" s="440"/>
      <c r="O31" s="441"/>
      <c r="P31" s="441"/>
      <c r="Q31" s="441"/>
      <c r="R31" s="442"/>
      <c r="S31" s="440"/>
      <c r="T31" s="441"/>
      <c r="U31" s="441"/>
      <c r="V31" s="441"/>
      <c r="W31" s="442"/>
      <c r="X31" s="456"/>
      <c r="Y31" s="457"/>
      <c r="Z31" s="457"/>
      <c r="AA31" s="457"/>
      <c r="AB31" s="457"/>
      <c r="AC31" s="457"/>
      <c r="AD31" s="457"/>
      <c r="AE31" s="457"/>
      <c r="AF31" s="457"/>
      <c r="AG31" s="457"/>
      <c r="AH31" s="457"/>
      <c r="AI31" s="458"/>
      <c r="AJ31" s="4"/>
      <c r="AK31" s="4"/>
    </row>
    <row r="32" spans="1:50" s="5" customFormat="1" ht="17.25" customHeight="1" thickTop="1" thickBot="1" x14ac:dyDescent="0.3">
      <c r="A32" s="426"/>
      <c r="B32" s="426"/>
      <c r="C32" s="426"/>
      <c r="D32" s="426"/>
      <c r="E32" s="426" t="s">
        <v>27</v>
      </c>
      <c r="F32" s="426"/>
      <c r="G32" s="426"/>
      <c r="H32" s="426"/>
      <c r="I32" s="440"/>
      <c r="J32" s="441"/>
      <c r="K32" s="441"/>
      <c r="L32" s="441"/>
      <c r="M32" s="442"/>
      <c r="N32" s="440"/>
      <c r="O32" s="441"/>
      <c r="P32" s="441"/>
      <c r="Q32" s="441"/>
      <c r="R32" s="442"/>
      <c r="S32" s="440"/>
      <c r="T32" s="441"/>
      <c r="U32" s="441"/>
      <c r="V32" s="441"/>
      <c r="W32" s="442"/>
      <c r="X32" s="456"/>
      <c r="Y32" s="457"/>
      <c r="Z32" s="457"/>
      <c r="AA32" s="457"/>
      <c r="AB32" s="457"/>
      <c r="AC32" s="457"/>
      <c r="AD32" s="457"/>
      <c r="AE32" s="457"/>
      <c r="AF32" s="457"/>
      <c r="AG32" s="457"/>
      <c r="AH32" s="457"/>
      <c r="AI32" s="458"/>
      <c r="AJ32" s="4"/>
      <c r="AK32" s="4"/>
    </row>
    <row r="33" spans="1:37" s="5" customFormat="1" ht="20.25" customHeight="1" thickTop="1" thickBot="1" x14ac:dyDescent="0.3">
      <c r="A33" s="426"/>
      <c r="B33" s="426"/>
      <c r="C33" s="426"/>
      <c r="D33" s="426"/>
      <c r="E33" s="426" t="s">
        <v>28</v>
      </c>
      <c r="F33" s="426"/>
      <c r="G33" s="426"/>
      <c r="H33" s="426"/>
      <c r="I33" s="440"/>
      <c r="J33" s="441"/>
      <c r="K33" s="441"/>
      <c r="L33" s="441"/>
      <c r="M33" s="442"/>
      <c r="N33" s="440"/>
      <c r="O33" s="441"/>
      <c r="P33" s="441"/>
      <c r="Q33" s="441"/>
      <c r="R33" s="442"/>
      <c r="S33" s="440"/>
      <c r="T33" s="441"/>
      <c r="U33" s="441"/>
      <c r="V33" s="441"/>
      <c r="W33" s="442"/>
      <c r="X33" s="456"/>
      <c r="Y33" s="457"/>
      <c r="Z33" s="457"/>
      <c r="AA33" s="457"/>
      <c r="AB33" s="457"/>
      <c r="AC33" s="457"/>
      <c r="AD33" s="457"/>
      <c r="AE33" s="457"/>
      <c r="AF33" s="457"/>
      <c r="AG33" s="457"/>
      <c r="AH33" s="457"/>
      <c r="AI33" s="458"/>
      <c r="AJ33" s="4"/>
      <c r="AK33" s="4"/>
    </row>
    <row r="34" spans="1:37" s="5" customFormat="1" ht="17.25" customHeight="1" thickTop="1" thickBot="1" x14ac:dyDescent="0.3">
      <c r="A34" s="426"/>
      <c r="B34" s="426"/>
      <c r="C34" s="426"/>
      <c r="D34" s="426"/>
      <c r="E34" s="426" t="s">
        <v>29</v>
      </c>
      <c r="F34" s="426"/>
      <c r="G34" s="426"/>
      <c r="H34" s="426"/>
      <c r="I34" s="440"/>
      <c r="J34" s="441"/>
      <c r="K34" s="441"/>
      <c r="L34" s="441"/>
      <c r="M34" s="442"/>
      <c r="N34" s="440"/>
      <c r="O34" s="441"/>
      <c r="P34" s="441"/>
      <c r="Q34" s="441"/>
      <c r="R34" s="442"/>
      <c r="S34" s="440"/>
      <c r="T34" s="441"/>
      <c r="U34" s="441"/>
      <c r="V34" s="441"/>
      <c r="W34" s="442"/>
      <c r="X34" s="459"/>
      <c r="Y34" s="460"/>
      <c r="Z34" s="460"/>
      <c r="AA34" s="460"/>
      <c r="AB34" s="460"/>
      <c r="AC34" s="460"/>
      <c r="AD34" s="460"/>
      <c r="AE34" s="460"/>
      <c r="AF34" s="460"/>
      <c r="AG34" s="460"/>
      <c r="AH34" s="460"/>
      <c r="AI34" s="461"/>
      <c r="AJ34" s="4"/>
      <c r="AK34" s="4"/>
    </row>
    <row r="35" spans="1:37" s="10" customFormat="1" ht="45.75" customHeight="1" thickTop="1" thickBot="1" x14ac:dyDescent="0.35">
      <c r="A35" s="462" t="s">
        <v>30</v>
      </c>
      <c r="B35" s="462"/>
      <c r="C35" s="462"/>
      <c r="D35" s="462"/>
      <c r="E35" s="463">
        <v>100</v>
      </c>
      <c r="F35" s="463"/>
      <c r="G35" s="463"/>
      <c r="H35" s="463"/>
      <c r="I35" s="463"/>
      <c r="J35" s="463"/>
      <c r="K35" s="463"/>
      <c r="L35" s="463"/>
      <c r="M35" s="463"/>
      <c r="N35" s="462" t="s">
        <v>31</v>
      </c>
      <c r="O35" s="462"/>
      <c r="P35" s="462"/>
      <c r="Q35" s="462"/>
      <c r="R35" s="462"/>
      <c r="S35" s="463">
        <v>100</v>
      </c>
      <c r="T35" s="463"/>
      <c r="U35" s="463"/>
      <c r="V35" s="463"/>
      <c r="W35" s="463"/>
      <c r="X35" s="462" t="s">
        <v>32</v>
      </c>
      <c r="Y35" s="462"/>
      <c r="Z35" s="462"/>
      <c r="AA35" s="462"/>
      <c r="AB35" s="462"/>
      <c r="AC35" s="462"/>
      <c r="AD35" s="462"/>
      <c r="AE35" s="462"/>
      <c r="AF35" s="464">
        <f>S35/E35</f>
        <v>1</v>
      </c>
      <c r="AG35" s="464"/>
      <c r="AH35" s="464"/>
      <c r="AI35" s="464"/>
      <c r="AJ35" s="9"/>
      <c r="AK35" s="9"/>
    </row>
    <row r="36" spans="1:37" ht="22.5" customHeight="1" thickTop="1" thickBot="1" x14ac:dyDescent="0.35">
      <c r="A36" s="426" t="s">
        <v>33</v>
      </c>
      <c r="B36" s="426"/>
      <c r="C36" s="426"/>
      <c r="D36" s="426"/>
      <c r="E36" s="426"/>
      <c r="F36" s="426"/>
      <c r="G36" s="426"/>
      <c r="H36" s="426"/>
      <c r="I36" s="426"/>
      <c r="J36" s="426"/>
      <c r="K36" s="426"/>
      <c r="L36" s="426"/>
      <c r="M36" s="426"/>
      <c r="N36" s="426"/>
      <c r="O36" s="426"/>
      <c r="P36" s="426"/>
      <c r="Q36" s="426"/>
      <c r="R36" s="426"/>
      <c r="S36" s="426"/>
      <c r="T36" s="426"/>
      <c r="U36" s="426"/>
      <c r="V36" s="426"/>
      <c r="W36" s="426"/>
      <c r="X36" s="426"/>
      <c r="Y36" s="426"/>
      <c r="Z36" s="426"/>
      <c r="AA36" s="426"/>
      <c r="AB36" s="426"/>
      <c r="AC36" s="426"/>
      <c r="AD36" s="426"/>
      <c r="AE36" s="426"/>
      <c r="AF36" s="426"/>
      <c r="AG36" s="426"/>
      <c r="AH36" s="426"/>
      <c r="AI36" s="426"/>
      <c r="AJ36" s="11"/>
      <c r="AK36" s="1"/>
    </row>
    <row r="37" spans="1:37" ht="30" customHeight="1" thickTop="1" thickBot="1" x14ac:dyDescent="0.3">
      <c r="A37" s="427" t="s">
        <v>34</v>
      </c>
      <c r="B37" s="428"/>
      <c r="C37" s="428"/>
      <c r="D37" s="428"/>
      <c r="E37" s="428"/>
      <c r="F37" s="428"/>
      <c r="G37" s="428"/>
      <c r="H37" s="428"/>
      <c r="I37" s="428"/>
      <c r="J37" s="428"/>
      <c r="K37" s="428"/>
      <c r="L37" s="428"/>
      <c r="M37" s="428"/>
      <c r="N37" s="428"/>
      <c r="O37" s="428"/>
      <c r="P37" s="428"/>
      <c r="Q37" s="428"/>
      <c r="R37" s="428"/>
      <c r="S37" s="428"/>
      <c r="T37" s="428"/>
      <c r="U37" s="428"/>
      <c r="V37" s="428"/>
      <c r="W37" s="429"/>
      <c r="X37" s="427" t="s">
        <v>35</v>
      </c>
      <c r="Y37" s="428"/>
      <c r="Z37" s="428"/>
      <c r="AA37" s="428"/>
      <c r="AB37" s="428"/>
      <c r="AC37" s="428"/>
      <c r="AD37" s="428"/>
      <c r="AE37" s="428"/>
      <c r="AF37" s="427" t="s">
        <v>36</v>
      </c>
      <c r="AG37" s="428"/>
      <c r="AH37" s="428"/>
      <c r="AI37" s="429"/>
      <c r="AJ37" s="1"/>
      <c r="AK37" s="1"/>
    </row>
    <row r="38" spans="1:37" ht="31.5" customHeight="1" thickTop="1" thickBot="1" x14ac:dyDescent="0.3">
      <c r="A38" s="426" t="s">
        <v>37</v>
      </c>
      <c r="B38" s="426"/>
      <c r="C38" s="426"/>
      <c r="D38" s="426"/>
      <c r="E38" s="426"/>
      <c r="F38" s="426" t="s">
        <v>38</v>
      </c>
      <c r="G38" s="426"/>
      <c r="H38" s="426"/>
      <c r="I38" s="426"/>
      <c r="J38" s="426" t="s">
        <v>39</v>
      </c>
      <c r="K38" s="426"/>
      <c r="L38" s="426"/>
      <c r="M38" s="426"/>
      <c r="N38" s="426" t="s">
        <v>40</v>
      </c>
      <c r="O38" s="426"/>
      <c r="P38" s="426"/>
      <c r="Q38" s="426"/>
      <c r="R38" s="426"/>
      <c r="S38" s="426"/>
      <c r="T38" s="426"/>
      <c r="U38" s="426"/>
      <c r="V38" s="426"/>
      <c r="W38" s="426"/>
      <c r="X38" s="426" t="s">
        <v>41</v>
      </c>
      <c r="Y38" s="426"/>
      <c r="Z38" s="426"/>
      <c r="AA38" s="426"/>
      <c r="AB38" s="426"/>
      <c r="AC38" s="426"/>
      <c r="AD38" s="426"/>
      <c r="AE38" s="426"/>
      <c r="AF38" s="426" t="s">
        <v>42</v>
      </c>
      <c r="AG38" s="426"/>
      <c r="AH38" s="426"/>
      <c r="AI38" s="426"/>
      <c r="AJ38" s="1"/>
      <c r="AK38" s="1"/>
    </row>
    <row r="39" spans="1:37" ht="16.5" thickTop="1" thickBot="1" x14ac:dyDescent="0.3">
      <c r="A39" s="465">
        <v>1</v>
      </c>
      <c r="B39" s="465"/>
      <c r="C39" s="465"/>
      <c r="D39" s="465"/>
      <c r="E39" s="465"/>
      <c r="F39" s="466"/>
      <c r="G39" s="466"/>
      <c r="H39" s="466"/>
      <c r="I39" s="466"/>
      <c r="J39" s="465">
        <f>F39*$X$30</f>
        <v>0</v>
      </c>
      <c r="K39" s="465"/>
      <c r="L39" s="465"/>
      <c r="M39" s="465"/>
      <c r="N39" s="465"/>
      <c r="O39" s="465"/>
      <c r="P39" s="465"/>
      <c r="Q39" s="465"/>
      <c r="R39" s="465"/>
      <c r="S39" s="465"/>
      <c r="T39" s="465"/>
      <c r="U39" s="465"/>
      <c r="V39" s="465"/>
      <c r="W39" s="465"/>
      <c r="X39" s="465"/>
      <c r="Y39" s="465"/>
      <c r="Z39" s="465"/>
      <c r="AA39" s="465"/>
      <c r="AB39" s="465"/>
      <c r="AC39" s="465"/>
      <c r="AD39" s="465"/>
      <c r="AE39" s="465"/>
      <c r="AF39" s="465"/>
      <c r="AG39" s="465"/>
      <c r="AH39" s="465"/>
      <c r="AI39" s="465"/>
      <c r="AJ39" s="1"/>
      <c r="AK39" s="1"/>
    </row>
    <row r="40" spans="1:37" ht="16.5" thickTop="1" thickBot="1" x14ac:dyDescent="0.3">
      <c r="A40" s="465"/>
      <c r="B40" s="465"/>
      <c r="C40" s="465"/>
      <c r="D40" s="465"/>
      <c r="E40" s="465"/>
      <c r="F40" s="466"/>
      <c r="G40" s="466"/>
      <c r="H40" s="466"/>
      <c r="I40" s="466"/>
      <c r="J40" s="465"/>
      <c r="K40" s="465"/>
      <c r="L40" s="465"/>
      <c r="M40" s="465"/>
      <c r="N40" s="465"/>
      <c r="O40" s="465"/>
      <c r="P40" s="465"/>
      <c r="Q40" s="465"/>
      <c r="R40" s="465"/>
      <c r="S40" s="465"/>
      <c r="T40" s="465"/>
      <c r="U40" s="465"/>
      <c r="V40" s="465"/>
      <c r="W40" s="465"/>
      <c r="X40" s="465"/>
      <c r="Y40" s="465"/>
      <c r="Z40" s="465"/>
      <c r="AA40" s="465"/>
      <c r="AB40" s="465"/>
      <c r="AC40" s="465"/>
      <c r="AD40" s="465"/>
      <c r="AE40" s="465"/>
      <c r="AF40" s="465"/>
      <c r="AG40" s="465"/>
      <c r="AH40" s="465"/>
      <c r="AI40" s="465"/>
      <c r="AJ40" s="1"/>
      <c r="AK40" s="1"/>
    </row>
    <row r="41" spans="1:37" ht="16.5" thickTop="1" thickBot="1" x14ac:dyDescent="0.3">
      <c r="A41" s="465"/>
      <c r="B41" s="465"/>
      <c r="C41" s="465"/>
      <c r="D41" s="465"/>
      <c r="E41" s="465"/>
      <c r="F41" s="466"/>
      <c r="G41" s="466"/>
      <c r="H41" s="466"/>
      <c r="I41" s="466"/>
      <c r="J41" s="465"/>
      <c r="K41" s="465"/>
      <c r="L41" s="465"/>
      <c r="M41" s="465"/>
      <c r="N41" s="465"/>
      <c r="O41" s="465"/>
      <c r="P41" s="465"/>
      <c r="Q41" s="465"/>
      <c r="R41" s="465"/>
      <c r="S41" s="465"/>
      <c r="T41" s="465"/>
      <c r="U41" s="465"/>
      <c r="V41" s="465"/>
      <c r="W41" s="465"/>
      <c r="X41" s="465"/>
      <c r="Y41" s="465"/>
      <c r="Z41" s="465"/>
      <c r="AA41" s="465"/>
      <c r="AB41" s="465"/>
      <c r="AC41" s="465"/>
      <c r="AD41" s="465"/>
      <c r="AE41" s="465"/>
      <c r="AF41" s="465"/>
      <c r="AG41" s="465"/>
      <c r="AH41" s="465"/>
      <c r="AI41" s="465"/>
      <c r="AJ41" s="1"/>
      <c r="AK41" s="1"/>
    </row>
    <row r="42" spans="1:37" ht="16.5" thickTop="1" thickBot="1" x14ac:dyDescent="0.3">
      <c r="A42" s="465"/>
      <c r="B42" s="465"/>
      <c r="C42" s="465"/>
      <c r="D42" s="465"/>
      <c r="E42" s="465"/>
      <c r="F42" s="466"/>
      <c r="G42" s="466"/>
      <c r="H42" s="466"/>
      <c r="I42" s="466"/>
      <c r="J42" s="465"/>
      <c r="K42" s="465"/>
      <c r="L42" s="465"/>
      <c r="M42" s="465"/>
      <c r="N42" s="465"/>
      <c r="O42" s="465"/>
      <c r="P42" s="465"/>
      <c r="Q42" s="465"/>
      <c r="R42" s="465"/>
      <c r="S42" s="465"/>
      <c r="T42" s="465"/>
      <c r="U42" s="465"/>
      <c r="V42" s="465"/>
      <c r="W42" s="465"/>
      <c r="X42" s="465"/>
      <c r="Y42" s="465"/>
      <c r="Z42" s="465"/>
      <c r="AA42" s="465"/>
      <c r="AB42" s="465"/>
      <c r="AC42" s="465"/>
      <c r="AD42" s="465"/>
      <c r="AE42" s="465"/>
      <c r="AF42" s="465"/>
      <c r="AG42" s="465"/>
      <c r="AH42" s="465"/>
      <c r="AI42" s="465"/>
      <c r="AJ42" s="1"/>
      <c r="AK42" s="1"/>
    </row>
    <row r="43" spans="1:37" ht="16.5" thickTop="1" thickBot="1" x14ac:dyDescent="0.3">
      <c r="A43" s="465"/>
      <c r="B43" s="465"/>
      <c r="C43" s="465"/>
      <c r="D43" s="465"/>
      <c r="E43" s="465"/>
      <c r="F43" s="466"/>
      <c r="G43" s="466"/>
      <c r="H43" s="466"/>
      <c r="I43" s="466"/>
      <c r="J43" s="465"/>
      <c r="K43" s="465"/>
      <c r="L43" s="465"/>
      <c r="M43" s="465"/>
      <c r="N43" s="465"/>
      <c r="O43" s="465"/>
      <c r="P43" s="465"/>
      <c r="Q43" s="465"/>
      <c r="R43" s="465"/>
      <c r="S43" s="465"/>
      <c r="T43" s="465"/>
      <c r="U43" s="465"/>
      <c r="V43" s="465"/>
      <c r="W43" s="465"/>
      <c r="X43" s="465"/>
      <c r="Y43" s="465"/>
      <c r="Z43" s="465"/>
      <c r="AA43" s="465"/>
      <c r="AB43" s="465"/>
      <c r="AC43" s="465"/>
      <c r="AD43" s="465"/>
      <c r="AE43" s="465"/>
      <c r="AF43" s="465"/>
      <c r="AG43" s="465"/>
      <c r="AH43" s="465"/>
      <c r="AI43" s="465"/>
      <c r="AJ43" s="1"/>
      <c r="AK43" s="1"/>
    </row>
    <row r="44" spans="1:37" ht="31.5" customHeight="1" thickTop="1" thickBot="1" x14ac:dyDescent="0.3">
      <c r="A44" s="426" t="s">
        <v>37</v>
      </c>
      <c r="B44" s="426"/>
      <c r="C44" s="426"/>
      <c r="D44" s="426"/>
      <c r="E44" s="426"/>
      <c r="F44" s="426" t="s">
        <v>38</v>
      </c>
      <c r="G44" s="426"/>
      <c r="H44" s="426"/>
      <c r="I44" s="426"/>
      <c r="J44" s="426" t="s">
        <v>39</v>
      </c>
      <c r="K44" s="426"/>
      <c r="L44" s="426"/>
      <c r="M44" s="426"/>
      <c r="N44" s="426" t="s">
        <v>40</v>
      </c>
      <c r="O44" s="426"/>
      <c r="P44" s="426"/>
      <c r="Q44" s="426"/>
      <c r="R44" s="426"/>
      <c r="S44" s="426"/>
      <c r="T44" s="426"/>
      <c r="U44" s="426"/>
      <c r="V44" s="426"/>
      <c r="W44" s="426"/>
      <c r="X44" s="426" t="s">
        <v>41</v>
      </c>
      <c r="Y44" s="426"/>
      <c r="Z44" s="426"/>
      <c r="AA44" s="426"/>
      <c r="AB44" s="426"/>
      <c r="AC44" s="426"/>
      <c r="AD44" s="426"/>
      <c r="AE44" s="426"/>
      <c r="AF44" s="426" t="s">
        <v>42</v>
      </c>
      <c r="AG44" s="426"/>
      <c r="AH44" s="426"/>
      <c r="AI44" s="426"/>
      <c r="AJ44" s="1"/>
      <c r="AK44" s="1"/>
    </row>
    <row r="45" spans="1:37" ht="16.5" thickTop="1" thickBot="1" x14ac:dyDescent="0.3">
      <c r="A45" s="465">
        <v>2</v>
      </c>
      <c r="B45" s="465"/>
      <c r="C45" s="465"/>
      <c r="D45" s="465"/>
      <c r="E45" s="465"/>
      <c r="F45" s="466"/>
      <c r="G45" s="466"/>
      <c r="H45" s="466"/>
      <c r="I45" s="466"/>
      <c r="J45" s="465">
        <f>F45*$X$30</f>
        <v>0</v>
      </c>
      <c r="K45" s="465"/>
      <c r="L45" s="465"/>
      <c r="M45" s="465"/>
      <c r="N45" s="465"/>
      <c r="O45" s="465"/>
      <c r="P45" s="465"/>
      <c r="Q45" s="465"/>
      <c r="R45" s="465"/>
      <c r="S45" s="465"/>
      <c r="T45" s="465"/>
      <c r="U45" s="465"/>
      <c r="V45" s="465"/>
      <c r="W45" s="465"/>
      <c r="X45" s="465"/>
      <c r="Y45" s="465"/>
      <c r="Z45" s="465"/>
      <c r="AA45" s="465"/>
      <c r="AB45" s="465"/>
      <c r="AC45" s="465"/>
      <c r="AD45" s="465"/>
      <c r="AE45" s="465"/>
      <c r="AF45" s="465"/>
      <c r="AG45" s="465"/>
      <c r="AH45" s="465"/>
      <c r="AI45" s="465"/>
      <c r="AJ45" s="1"/>
      <c r="AK45" s="1"/>
    </row>
    <row r="46" spans="1:37" ht="16.5" thickTop="1" thickBot="1" x14ac:dyDescent="0.3">
      <c r="A46" s="465"/>
      <c r="B46" s="465"/>
      <c r="C46" s="465"/>
      <c r="D46" s="465"/>
      <c r="E46" s="465"/>
      <c r="F46" s="466"/>
      <c r="G46" s="466"/>
      <c r="H46" s="466"/>
      <c r="I46" s="466"/>
      <c r="J46" s="465"/>
      <c r="K46" s="465"/>
      <c r="L46" s="465"/>
      <c r="M46" s="465"/>
      <c r="N46" s="465"/>
      <c r="O46" s="465"/>
      <c r="P46" s="465"/>
      <c r="Q46" s="465"/>
      <c r="R46" s="465"/>
      <c r="S46" s="465"/>
      <c r="T46" s="465"/>
      <c r="U46" s="465"/>
      <c r="V46" s="465"/>
      <c r="W46" s="465"/>
      <c r="X46" s="465"/>
      <c r="Y46" s="465"/>
      <c r="Z46" s="465"/>
      <c r="AA46" s="465"/>
      <c r="AB46" s="465"/>
      <c r="AC46" s="465"/>
      <c r="AD46" s="465"/>
      <c r="AE46" s="465"/>
      <c r="AF46" s="465"/>
      <c r="AG46" s="465"/>
      <c r="AH46" s="465"/>
      <c r="AI46" s="465"/>
      <c r="AJ46" s="1"/>
      <c r="AK46" s="1"/>
    </row>
    <row r="47" spans="1:37" ht="16.5" thickTop="1" thickBot="1" x14ac:dyDescent="0.3">
      <c r="A47" s="465"/>
      <c r="B47" s="465"/>
      <c r="C47" s="465"/>
      <c r="D47" s="465"/>
      <c r="E47" s="465"/>
      <c r="F47" s="466"/>
      <c r="G47" s="466"/>
      <c r="H47" s="466"/>
      <c r="I47" s="466"/>
      <c r="J47" s="465"/>
      <c r="K47" s="465"/>
      <c r="L47" s="465"/>
      <c r="M47" s="465"/>
      <c r="N47" s="465"/>
      <c r="O47" s="465"/>
      <c r="P47" s="465"/>
      <c r="Q47" s="465"/>
      <c r="R47" s="465"/>
      <c r="S47" s="465"/>
      <c r="T47" s="465"/>
      <c r="U47" s="465"/>
      <c r="V47" s="465"/>
      <c r="W47" s="465"/>
      <c r="X47" s="465"/>
      <c r="Y47" s="465"/>
      <c r="Z47" s="465"/>
      <c r="AA47" s="465"/>
      <c r="AB47" s="465"/>
      <c r="AC47" s="465"/>
      <c r="AD47" s="465"/>
      <c r="AE47" s="465"/>
      <c r="AF47" s="465"/>
      <c r="AG47" s="465"/>
      <c r="AH47" s="465"/>
      <c r="AI47" s="465"/>
      <c r="AJ47" s="1"/>
      <c r="AK47" s="1"/>
    </row>
    <row r="48" spans="1:37" ht="16.5" thickTop="1" thickBot="1" x14ac:dyDescent="0.3">
      <c r="A48" s="465"/>
      <c r="B48" s="465"/>
      <c r="C48" s="465"/>
      <c r="D48" s="465"/>
      <c r="E48" s="465"/>
      <c r="F48" s="466"/>
      <c r="G48" s="466"/>
      <c r="H48" s="466"/>
      <c r="I48" s="466"/>
      <c r="J48" s="465"/>
      <c r="K48" s="465"/>
      <c r="L48" s="465"/>
      <c r="M48" s="465"/>
      <c r="N48" s="465"/>
      <c r="O48" s="465"/>
      <c r="P48" s="465"/>
      <c r="Q48" s="465"/>
      <c r="R48" s="465"/>
      <c r="S48" s="465"/>
      <c r="T48" s="465"/>
      <c r="U48" s="465"/>
      <c r="V48" s="465"/>
      <c r="W48" s="465"/>
      <c r="X48" s="465"/>
      <c r="Y48" s="465"/>
      <c r="Z48" s="465"/>
      <c r="AA48" s="465"/>
      <c r="AB48" s="465"/>
      <c r="AC48" s="465"/>
      <c r="AD48" s="465"/>
      <c r="AE48" s="465"/>
      <c r="AF48" s="465"/>
      <c r="AG48" s="465"/>
      <c r="AH48" s="465"/>
      <c r="AI48" s="465"/>
      <c r="AJ48" s="1"/>
      <c r="AK48" s="1"/>
    </row>
    <row r="49" spans="1:37" ht="16.5" thickTop="1" thickBot="1" x14ac:dyDescent="0.3">
      <c r="A49" s="465"/>
      <c r="B49" s="465"/>
      <c r="C49" s="465"/>
      <c r="D49" s="465"/>
      <c r="E49" s="465"/>
      <c r="F49" s="466"/>
      <c r="G49" s="466"/>
      <c r="H49" s="466"/>
      <c r="I49" s="466"/>
      <c r="J49" s="465"/>
      <c r="K49" s="465"/>
      <c r="L49" s="465"/>
      <c r="M49" s="465"/>
      <c r="N49" s="465"/>
      <c r="O49" s="465"/>
      <c r="P49" s="465"/>
      <c r="Q49" s="465"/>
      <c r="R49" s="465"/>
      <c r="S49" s="465"/>
      <c r="T49" s="465"/>
      <c r="U49" s="465"/>
      <c r="V49" s="465"/>
      <c r="W49" s="465"/>
      <c r="X49" s="465"/>
      <c r="Y49" s="465"/>
      <c r="Z49" s="465"/>
      <c r="AA49" s="465"/>
      <c r="AB49" s="465"/>
      <c r="AC49" s="465"/>
      <c r="AD49" s="465"/>
      <c r="AE49" s="465"/>
      <c r="AF49" s="465"/>
      <c r="AG49" s="465"/>
      <c r="AH49" s="465"/>
      <c r="AI49" s="465"/>
      <c r="AJ49" s="1"/>
      <c r="AK49" s="1"/>
    </row>
    <row r="50" spans="1:37" ht="31.5" customHeight="1" thickTop="1" thickBot="1" x14ac:dyDescent="0.3">
      <c r="A50" s="426" t="s">
        <v>37</v>
      </c>
      <c r="B50" s="426"/>
      <c r="C50" s="426"/>
      <c r="D50" s="426"/>
      <c r="E50" s="426"/>
      <c r="F50" s="426" t="s">
        <v>38</v>
      </c>
      <c r="G50" s="426"/>
      <c r="H50" s="426"/>
      <c r="I50" s="426"/>
      <c r="J50" s="426" t="s">
        <v>39</v>
      </c>
      <c r="K50" s="426"/>
      <c r="L50" s="426"/>
      <c r="M50" s="426"/>
      <c r="N50" s="426" t="s">
        <v>40</v>
      </c>
      <c r="O50" s="426"/>
      <c r="P50" s="426"/>
      <c r="Q50" s="426"/>
      <c r="R50" s="426"/>
      <c r="S50" s="426"/>
      <c r="T50" s="426"/>
      <c r="U50" s="426"/>
      <c r="V50" s="426"/>
      <c r="W50" s="426"/>
      <c r="X50" s="426" t="s">
        <v>41</v>
      </c>
      <c r="Y50" s="426"/>
      <c r="Z50" s="426"/>
      <c r="AA50" s="426"/>
      <c r="AB50" s="426"/>
      <c r="AC50" s="426"/>
      <c r="AD50" s="426"/>
      <c r="AE50" s="426"/>
      <c r="AF50" s="426" t="s">
        <v>42</v>
      </c>
      <c r="AG50" s="426"/>
      <c r="AH50" s="426"/>
      <c r="AI50" s="426"/>
      <c r="AJ50" s="1"/>
      <c r="AK50" s="1"/>
    </row>
    <row r="51" spans="1:37" ht="16.5" thickTop="1" thickBot="1" x14ac:dyDescent="0.3">
      <c r="A51" s="465">
        <v>3</v>
      </c>
      <c r="B51" s="465"/>
      <c r="C51" s="465"/>
      <c r="D51" s="465"/>
      <c r="E51" s="465"/>
      <c r="F51" s="466"/>
      <c r="G51" s="466"/>
      <c r="H51" s="466"/>
      <c r="I51" s="466"/>
      <c r="J51" s="465">
        <f>F51*$X$30</f>
        <v>0</v>
      </c>
      <c r="K51" s="465"/>
      <c r="L51" s="465"/>
      <c r="M51" s="465"/>
      <c r="N51" s="465"/>
      <c r="O51" s="465"/>
      <c r="P51" s="465"/>
      <c r="Q51" s="465"/>
      <c r="R51" s="465"/>
      <c r="S51" s="465"/>
      <c r="T51" s="465"/>
      <c r="U51" s="465"/>
      <c r="V51" s="465"/>
      <c r="W51" s="465"/>
      <c r="X51" s="465"/>
      <c r="Y51" s="465"/>
      <c r="Z51" s="465"/>
      <c r="AA51" s="465"/>
      <c r="AB51" s="465"/>
      <c r="AC51" s="465"/>
      <c r="AD51" s="465"/>
      <c r="AE51" s="465"/>
      <c r="AF51" s="465"/>
      <c r="AG51" s="465"/>
      <c r="AH51" s="465"/>
      <c r="AI51" s="465"/>
      <c r="AJ51" s="1"/>
      <c r="AK51" s="1"/>
    </row>
    <row r="52" spans="1:37" ht="16.5" thickTop="1" thickBot="1" x14ac:dyDescent="0.3">
      <c r="A52" s="465"/>
      <c r="B52" s="465"/>
      <c r="C52" s="465"/>
      <c r="D52" s="465"/>
      <c r="E52" s="465"/>
      <c r="F52" s="466"/>
      <c r="G52" s="466"/>
      <c r="H52" s="466"/>
      <c r="I52" s="466"/>
      <c r="J52" s="465"/>
      <c r="K52" s="465"/>
      <c r="L52" s="465"/>
      <c r="M52" s="465"/>
      <c r="N52" s="465"/>
      <c r="O52" s="465"/>
      <c r="P52" s="465"/>
      <c r="Q52" s="465"/>
      <c r="R52" s="465"/>
      <c r="S52" s="465"/>
      <c r="T52" s="465"/>
      <c r="U52" s="465"/>
      <c r="V52" s="465"/>
      <c r="W52" s="465"/>
      <c r="X52" s="465"/>
      <c r="Y52" s="465"/>
      <c r="Z52" s="465"/>
      <c r="AA52" s="465"/>
      <c r="AB52" s="465"/>
      <c r="AC52" s="465"/>
      <c r="AD52" s="465"/>
      <c r="AE52" s="465"/>
      <c r="AF52" s="465"/>
      <c r="AG52" s="465"/>
      <c r="AH52" s="465"/>
      <c r="AI52" s="465"/>
      <c r="AJ52" s="1"/>
      <c r="AK52" s="1"/>
    </row>
    <row r="53" spans="1:37" ht="16.5" thickTop="1" thickBot="1" x14ac:dyDescent="0.3">
      <c r="A53" s="465"/>
      <c r="B53" s="465"/>
      <c r="C53" s="465"/>
      <c r="D53" s="465"/>
      <c r="E53" s="465"/>
      <c r="F53" s="466"/>
      <c r="G53" s="466"/>
      <c r="H53" s="466"/>
      <c r="I53" s="466"/>
      <c r="J53" s="465"/>
      <c r="K53" s="465"/>
      <c r="L53" s="465"/>
      <c r="M53" s="465"/>
      <c r="N53" s="465"/>
      <c r="O53" s="465"/>
      <c r="P53" s="465"/>
      <c r="Q53" s="465"/>
      <c r="R53" s="465"/>
      <c r="S53" s="465"/>
      <c r="T53" s="465"/>
      <c r="U53" s="465"/>
      <c r="V53" s="465"/>
      <c r="W53" s="465"/>
      <c r="X53" s="465"/>
      <c r="Y53" s="465"/>
      <c r="Z53" s="465"/>
      <c r="AA53" s="465"/>
      <c r="AB53" s="465"/>
      <c r="AC53" s="465"/>
      <c r="AD53" s="465"/>
      <c r="AE53" s="465"/>
      <c r="AF53" s="465"/>
      <c r="AG53" s="465"/>
      <c r="AH53" s="465"/>
      <c r="AI53" s="465"/>
      <c r="AJ53" s="1"/>
      <c r="AK53" s="1"/>
    </row>
    <row r="54" spans="1:37" ht="16.5" thickTop="1" thickBot="1" x14ac:dyDescent="0.3">
      <c r="A54" s="465"/>
      <c r="B54" s="465"/>
      <c r="C54" s="465"/>
      <c r="D54" s="465"/>
      <c r="E54" s="465"/>
      <c r="F54" s="466"/>
      <c r="G54" s="466"/>
      <c r="H54" s="466"/>
      <c r="I54" s="466"/>
      <c r="J54" s="465"/>
      <c r="K54" s="465"/>
      <c r="L54" s="465"/>
      <c r="M54" s="465"/>
      <c r="N54" s="465"/>
      <c r="O54" s="465"/>
      <c r="P54" s="465"/>
      <c r="Q54" s="465"/>
      <c r="R54" s="465"/>
      <c r="S54" s="465"/>
      <c r="T54" s="465"/>
      <c r="U54" s="465"/>
      <c r="V54" s="465"/>
      <c r="W54" s="465"/>
      <c r="X54" s="465"/>
      <c r="Y54" s="465"/>
      <c r="Z54" s="465"/>
      <c r="AA54" s="465"/>
      <c r="AB54" s="465"/>
      <c r="AC54" s="465"/>
      <c r="AD54" s="465"/>
      <c r="AE54" s="465"/>
      <c r="AF54" s="465"/>
      <c r="AG54" s="465"/>
      <c r="AH54" s="465"/>
      <c r="AI54" s="465"/>
      <c r="AJ54" s="1"/>
      <c r="AK54" s="1"/>
    </row>
    <row r="55" spans="1:37" ht="16.5" thickTop="1" thickBot="1" x14ac:dyDescent="0.3">
      <c r="A55" s="465"/>
      <c r="B55" s="465"/>
      <c r="C55" s="465"/>
      <c r="D55" s="465"/>
      <c r="E55" s="465"/>
      <c r="F55" s="466"/>
      <c r="G55" s="466"/>
      <c r="H55" s="466"/>
      <c r="I55" s="466"/>
      <c r="J55" s="465"/>
      <c r="K55" s="465"/>
      <c r="L55" s="465"/>
      <c r="M55" s="465"/>
      <c r="N55" s="465"/>
      <c r="O55" s="465"/>
      <c r="P55" s="465"/>
      <c r="Q55" s="465"/>
      <c r="R55" s="465"/>
      <c r="S55" s="465"/>
      <c r="T55" s="465"/>
      <c r="U55" s="465"/>
      <c r="V55" s="465"/>
      <c r="W55" s="465"/>
      <c r="X55" s="465"/>
      <c r="Y55" s="465"/>
      <c r="Z55" s="465"/>
      <c r="AA55" s="465"/>
      <c r="AB55" s="465"/>
      <c r="AC55" s="465"/>
      <c r="AD55" s="465"/>
      <c r="AE55" s="465"/>
      <c r="AF55" s="465"/>
      <c r="AG55" s="465"/>
      <c r="AH55" s="465"/>
      <c r="AI55" s="465"/>
      <c r="AJ55" s="1"/>
      <c r="AK55" s="1"/>
    </row>
    <row r="56" spans="1:37" ht="31.5" customHeight="1" thickTop="1" thickBot="1" x14ac:dyDescent="0.3">
      <c r="A56" s="426" t="s">
        <v>37</v>
      </c>
      <c r="B56" s="426"/>
      <c r="C56" s="426"/>
      <c r="D56" s="426"/>
      <c r="E56" s="426"/>
      <c r="F56" s="426" t="s">
        <v>38</v>
      </c>
      <c r="G56" s="426"/>
      <c r="H56" s="426"/>
      <c r="I56" s="426"/>
      <c r="J56" s="426" t="s">
        <v>39</v>
      </c>
      <c r="K56" s="426"/>
      <c r="L56" s="426"/>
      <c r="M56" s="426"/>
      <c r="N56" s="426" t="s">
        <v>40</v>
      </c>
      <c r="O56" s="426"/>
      <c r="P56" s="426"/>
      <c r="Q56" s="426"/>
      <c r="R56" s="426"/>
      <c r="S56" s="426"/>
      <c r="T56" s="426"/>
      <c r="U56" s="426"/>
      <c r="V56" s="426"/>
      <c r="W56" s="426"/>
      <c r="X56" s="426" t="s">
        <v>41</v>
      </c>
      <c r="Y56" s="426"/>
      <c r="Z56" s="426"/>
      <c r="AA56" s="426"/>
      <c r="AB56" s="426"/>
      <c r="AC56" s="426"/>
      <c r="AD56" s="426"/>
      <c r="AE56" s="426"/>
      <c r="AF56" s="426" t="s">
        <v>42</v>
      </c>
      <c r="AG56" s="426"/>
      <c r="AH56" s="426"/>
      <c r="AI56" s="426"/>
      <c r="AJ56" s="1"/>
      <c r="AK56" s="1"/>
    </row>
    <row r="57" spans="1:37" ht="16.5" thickTop="1" thickBot="1" x14ac:dyDescent="0.3">
      <c r="A57" s="465">
        <v>4</v>
      </c>
      <c r="B57" s="465"/>
      <c r="C57" s="465"/>
      <c r="D57" s="465"/>
      <c r="E57" s="465"/>
      <c r="F57" s="466"/>
      <c r="G57" s="466"/>
      <c r="H57" s="466"/>
      <c r="I57" s="466"/>
      <c r="J57" s="465">
        <f>F57*$X$30</f>
        <v>0</v>
      </c>
      <c r="K57" s="465"/>
      <c r="L57" s="465"/>
      <c r="M57" s="465"/>
      <c r="N57" s="465"/>
      <c r="O57" s="465"/>
      <c r="P57" s="465"/>
      <c r="Q57" s="465"/>
      <c r="R57" s="465"/>
      <c r="S57" s="465"/>
      <c r="T57" s="465"/>
      <c r="U57" s="465"/>
      <c r="V57" s="465"/>
      <c r="W57" s="465"/>
      <c r="X57" s="465"/>
      <c r="Y57" s="465"/>
      <c r="Z57" s="465"/>
      <c r="AA57" s="465"/>
      <c r="AB57" s="465"/>
      <c r="AC57" s="465"/>
      <c r="AD57" s="465"/>
      <c r="AE57" s="465"/>
      <c r="AF57" s="465"/>
      <c r="AG57" s="465"/>
      <c r="AH57" s="465"/>
      <c r="AI57" s="465"/>
      <c r="AJ57" s="1"/>
      <c r="AK57" s="1"/>
    </row>
    <row r="58" spans="1:37" ht="16.5" thickTop="1" thickBot="1" x14ac:dyDescent="0.3">
      <c r="A58" s="465"/>
      <c r="B58" s="465"/>
      <c r="C58" s="465"/>
      <c r="D58" s="465"/>
      <c r="E58" s="465"/>
      <c r="F58" s="466"/>
      <c r="G58" s="466"/>
      <c r="H58" s="466"/>
      <c r="I58" s="466"/>
      <c r="J58" s="465"/>
      <c r="K58" s="465"/>
      <c r="L58" s="465"/>
      <c r="M58" s="465"/>
      <c r="N58" s="465"/>
      <c r="O58" s="465"/>
      <c r="P58" s="465"/>
      <c r="Q58" s="465"/>
      <c r="R58" s="465"/>
      <c r="S58" s="465"/>
      <c r="T58" s="465"/>
      <c r="U58" s="465"/>
      <c r="V58" s="465"/>
      <c r="W58" s="465"/>
      <c r="X58" s="465"/>
      <c r="Y58" s="465"/>
      <c r="Z58" s="465"/>
      <c r="AA58" s="465"/>
      <c r="AB58" s="465"/>
      <c r="AC58" s="465"/>
      <c r="AD58" s="465"/>
      <c r="AE58" s="465"/>
      <c r="AF58" s="465"/>
      <c r="AG58" s="465"/>
      <c r="AH58" s="465"/>
      <c r="AI58" s="465"/>
      <c r="AJ58" s="1"/>
      <c r="AK58" s="1"/>
    </row>
    <row r="59" spans="1:37" ht="16.5" thickTop="1" thickBot="1" x14ac:dyDescent="0.3">
      <c r="A59" s="465"/>
      <c r="B59" s="465"/>
      <c r="C59" s="465"/>
      <c r="D59" s="465"/>
      <c r="E59" s="465"/>
      <c r="F59" s="466"/>
      <c r="G59" s="466"/>
      <c r="H59" s="466"/>
      <c r="I59" s="466"/>
      <c r="J59" s="465"/>
      <c r="K59" s="465"/>
      <c r="L59" s="465"/>
      <c r="M59" s="465"/>
      <c r="N59" s="465"/>
      <c r="O59" s="465"/>
      <c r="P59" s="465"/>
      <c r="Q59" s="465"/>
      <c r="R59" s="465"/>
      <c r="S59" s="465"/>
      <c r="T59" s="465"/>
      <c r="U59" s="465"/>
      <c r="V59" s="465"/>
      <c r="W59" s="465"/>
      <c r="X59" s="465"/>
      <c r="Y59" s="465"/>
      <c r="Z59" s="465"/>
      <c r="AA59" s="465"/>
      <c r="AB59" s="465"/>
      <c r="AC59" s="465"/>
      <c r="AD59" s="465"/>
      <c r="AE59" s="465"/>
      <c r="AF59" s="465"/>
      <c r="AG59" s="465"/>
      <c r="AH59" s="465"/>
      <c r="AI59" s="465"/>
      <c r="AJ59" s="1"/>
      <c r="AK59" s="1"/>
    </row>
    <row r="60" spans="1:37" ht="16.5" thickTop="1" thickBot="1" x14ac:dyDescent="0.3">
      <c r="A60" s="465"/>
      <c r="B60" s="465"/>
      <c r="C60" s="465"/>
      <c r="D60" s="465"/>
      <c r="E60" s="465"/>
      <c r="F60" s="466"/>
      <c r="G60" s="466"/>
      <c r="H60" s="466"/>
      <c r="I60" s="466"/>
      <c r="J60" s="465"/>
      <c r="K60" s="465"/>
      <c r="L60" s="465"/>
      <c r="M60" s="465"/>
      <c r="N60" s="465"/>
      <c r="O60" s="465"/>
      <c r="P60" s="465"/>
      <c r="Q60" s="465"/>
      <c r="R60" s="465"/>
      <c r="S60" s="465"/>
      <c r="T60" s="465"/>
      <c r="U60" s="465"/>
      <c r="V60" s="465"/>
      <c r="W60" s="465"/>
      <c r="X60" s="465"/>
      <c r="Y60" s="465"/>
      <c r="Z60" s="465"/>
      <c r="AA60" s="465"/>
      <c r="AB60" s="465"/>
      <c r="AC60" s="465"/>
      <c r="AD60" s="465"/>
      <c r="AE60" s="465"/>
      <c r="AF60" s="465"/>
      <c r="AG60" s="465"/>
      <c r="AH60" s="465"/>
      <c r="AI60" s="465"/>
      <c r="AJ60" s="1"/>
      <c r="AK60" s="1"/>
    </row>
    <row r="61" spans="1:37" ht="16.5" thickTop="1" thickBot="1" x14ac:dyDescent="0.3">
      <c r="A61" s="465"/>
      <c r="B61" s="465"/>
      <c r="C61" s="465"/>
      <c r="D61" s="465"/>
      <c r="E61" s="465"/>
      <c r="F61" s="466"/>
      <c r="G61" s="466"/>
      <c r="H61" s="466"/>
      <c r="I61" s="466"/>
      <c r="J61" s="465"/>
      <c r="K61" s="465"/>
      <c r="L61" s="465"/>
      <c r="M61" s="465"/>
      <c r="N61" s="465"/>
      <c r="O61" s="465"/>
      <c r="P61" s="465"/>
      <c r="Q61" s="465"/>
      <c r="R61" s="465"/>
      <c r="S61" s="465"/>
      <c r="T61" s="465"/>
      <c r="U61" s="465"/>
      <c r="V61" s="465"/>
      <c r="W61" s="465"/>
      <c r="X61" s="465"/>
      <c r="Y61" s="465"/>
      <c r="Z61" s="465"/>
      <c r="AA61" s="465"/>
      <c r="AB61" s="465"/>
      <c r="AC61" s="465"/>
      <c r="AD61" s="465"/>
      <c r="AE61" s="465"/>
      <c r="AF61" s="465"/>
      <c r="AG61" s="465"/>
      <c r="AH61" s="465"/>
      <c r="AI61" s="465"/>
      <c r="AJ61" s="1"/>
      <c r="AK61" s="1"/>
    </row>
    <row r="62" spans="1:37" ht="31.5" customHeight="1" thickTop="1" thickBot="1" x14ac:dyDescent="0.3">
      <c r="A62" s="426" t="s">
        <v>37</v>
      </c>
      <c r="B62" s="426"/>
      <c r="C62" s="426"/>
      <c r="D62" s="426"/>
      <c r="E62" s="426"/>
      <c r="F62" s="426" t="s">
        <v>38</v>
      </c>
      <c r="G62" s="426"/>
      <c r="H62" s="426"/>
      <c r="I62" s="426"/>
      <c r="J62" s="426" t="s">
        <v>39</v>
      </c>
      <c r="K62" s="426"/>
      <c r="L62" s="426"/>
      <c r="M62" s="426"/>
      <c r="N62" s="426" t="s">
        <v>40</v>
      </c>
      <c r="O62" s="426"/>
      <c r="P62" s="426"/>
      <c r="Q62" s="426"/>
      <c r="R62" s="426"/>
      <c r="S62" s="426"/>
      <c r="T62" s="426"/>
      <c r="U62" s="426"/>
      <c r="V62" s="426"/>
      <c r="W62" s="426"/>
      <c r="X62" s="426" t="s">
        <v>41</v>
      </c>
      <c r="Y62" s="426"/>
      <c r="Z62" s="426"/>
      <c r="AA62" s="426"/>
      <c r="AB62" s="426"/>
      <c r="AC62" s="426"/>
      <c r="AD62" s="426"/>
      <c r="AE62" s="426"/>
      <c r="AF62" s="426" t="s">
        <v>42</v>
      </c>
      <c r="AG62" s="426"/>
      <c r="AH62" s="426"/>
      <c r="AI62" s="426"/>
      <c r="AJ62" s="1"/>
      <c r="AK62" s="1"/>
    </row>
    <row r="63" spans="1:37" ht="16.5" thickTop="1" thickBot="1" x14ac:dyDescent="0.3">
      <c r="A63" s="465">
        <v>5</v>
      </c>
      <c r="B63" s="465"/>
      <c r="C63" s="465"/>
      <c r="D63" s="465"/>
      <c r="E63" s="465"/>
      <c r="F63" s="466"/>
      <c r="G63" s="466"/>
      <c r="H63" s="466"/>
      <c r="I63" s="466"/>
      <c r="J63" s="465">
        <f>F63*$X$30</f>
        <v>0</v>
      </c>
      <c r="K63" s="465"/>
      <c r="L63" s="465"/>
      <c r="M63" s="465"/>
      <c r="N63" s="465"/>
      <c r="O63" s="465"/>
      <c r="P63" s="465"/>
      <c r="Q63" s="465"/>
      <c r="R63" s="465"/>
      <c r="S63" s="465"/>
      <c r="T63" s="465"/>
      <c r="U63" s="465"/>
      <c r="V63" s="465"/>
      <c r="W63" s="465"/>
      <c r="X63" s="465"/>
      <c r="Y63" s="465"/>
      <c r="Z63" s="465"/>
      <c r="AA63" s="465"/>
      <c r="AB63" s="465"/>
      <c r="AC63" s="465"/>
      <c r="AD63" s="465"/>
      <c r="AE63" s="465"/>
      <c r="AF63" s="465"/>
      <c r="AG63" s="465"/>
      <c r="AH63" s="465"/>
      <c r="AI63" s="465"/>
      <c r="AJ63" s="1"/>
      <c r="AK63" s="1"/>
    </row>
    <row r="64" spans="1:37" ht="16.5" thickTop="1" thickBot="1" x14ac:dyDescent="0.3">
      <c r="A64" s="465"/>
      <c r="B64" s="465"/>
      <c r="C64" s="465"/>
      <c r="D64" s="465"/>
      <c r="E64" s="465"/>
      <c r="F64" s="466"/>
      <c r="G64" s="466"/>
      <c r="H64" s="466"/>
      <c r="I64" s="466"/>
      <c r="J64" s="465"/>
      <c r="K64" s="465"/>
      <c r="L64" s="465"/>
      <c r="M64" s="465"/>
      <c r="N64" s="465"/>
      <c r="O64" s="465"/>
      <c r="P64" s="465"/>
      <c r="Q64" s="465"/>
      <c r="R64" s="465"/>
      <c r="S64" s="465"/>
      <c r="T64" s="465"/>
      <c r="U64" s="465"/>
      <c r="V64" s="465"/>
      <c r="W64" s="465"/>
      <c r="X64" s="465"/>
      <c r="Y64" s="465"/>
      <c r="Z64" s="465"/>
      <c r="AA64" s="465"/>
      <c r="AB64" s="465"/>
      <c r="AC64" s="465"/>
      <c r="AD64" s="465"/>
      <c r="AE64" s="465"/>
      <c r="AF64" s="465"/>
      <c r="AG64" s="465"/>
      <c r="AH64" s="465"/>
      <c r="AI64" s="465"/>
      <c r="AJ64" s="1"/>
      <c r="AK64" s="1"/>
    </row>
    <row r="65" spans="1:37" ht="16.5" thickTop="1" thickBot="1" x14ac:dyDescent="0.3">
      <c r="A65" s="465"/>
      <c r="B65" s="465"/>
      <c r="C65" s="465"/>
      <c r="D65" s="465"/>
      <c r="E65" s="465"/>
      <c r="F65" s="466"/>
      <c r="G65" s="466"/>
      <c r="H65" s="466"/>
      <c r="I65" s="466"/>
      <c r="J65" s="465"/>
      <c r="K65" s="465"/>
      <c r="L65" s="465"/>
      <c r="M65" s="465"/>
      <c r="N65" s="465"/>
      <c r="O65" s="465"/>
      <c r="P65" s="465"/>
      <c r="Q65" s="465"/>
      <c r="R65" s="465"/>
      <c r="S65" s="465"/>
      <c r="T65" s="465"/>
      <c r="U65" s="465"/>
      <c r="V65" s="465"/>
      <c r="W65" s="465"/>
      <c r="X65" s="465"/>
      <c r="Y65" s="465"/>
      <c r="Z65" s="465"/>
      <c r="AA65" s="465"/>
      <c r="AB65" s="465"/>
      <c r="AC65" s="465"/>
      <c r="AD65" s="465"/>
      <c r="AE65" s="465"/>
      <c r="AF65" s="465"/>
      <c r="AG65" s="465"/>
      <c r="AH65" s="465"/>
      <c r="AI65" s="465"/>
      <c r="AJ65" s="1"/>
      <c r="AK65" s="1"/>
    </row>
    <row r="66" spans="1:37" ht="16.5" thickTop="1" thickBot="1" x14ac:dyDescent="0.3">
      <c r="A66" s="465"/>
      <c r="B66" s="465"/>
      <c r="C66" s="465"/>
      <c r="D66" s="465"/>
      <c r="E66" s="465"/>
      <c r="F66" s="466"/>
      <c r="G66" s="466"/>
      <c r="H66" s="466"/>
      <c r="I66" s="466"/>
      <c r="J66" s="465"/>
      <c r="K66" s="465"/>
      <c r="L66" s="465"/>
      <c r="M66" s="465"/>
      <c r="N66" s="465"/>
      <c r="O66" s="465"/>
      <c r="P66" s="465"/>
      <c r="Q66" s="465"/>
      <c r="R66" s="465"/>
      <c r="S66" s="465"/>
      <c r="T66" s="465"/>
      <c r="U66" s="465"/>
      <c r="V66" s="465"/>
      <c r="W66" s="465"/>
      <c r="X66" s="465"/>
      <c r="Y66" s="465"/>
      <c r="Z66" s="465"/>
      <c r="AA66" s="465"/>
      <c r="AB66" s="465"/>
      <c r="AC66" s="465"/>
      <c r="AD66" s="465"/>
      <c r="AE66" s="465"/>
      <c r="AF66" s="465"/>
      <c r="AG66" s="465"/>
      <c r="AH66" s="465"/>
      <c r="AI66" s="465"/>
      <c r="AJ66" s="1"/>
      <c r="AK66" s="1"/>
    </row>
    <row r="67" spans="1:37" ht="16.5" thickTop="1" thickBot="1" x14ac:dyDescent="0.3">
      <c r="A67" s="465"/>
      <c r="B67" s="465"/>
      <c r="C67" s="465"/>
      <c r="D67" s="465"/>
      <c r="E67" s="465"/>
      <c r="F67" s="466"/>
      <c r="G67" s="466"/>
      <c r="H67" s="466"/>
      <c r="I67" s="466"/>
      <c r="J67" s="465"/>
      <c r="K67" s="465"/>
      <c r="L67" s="465"/>
      <c r="M67" s="465"/>
      <c r="N67" s="465"/>
      <c r="O67" s="465"/>
      <c r="P67" s="465"/>
      <c r="Q67" s="465"/>
      <c r="R67" s="465"/>
      <c r="S67" s="465"/>
      <c r="T67" s="465"/>
      <c r="U67" s="465"/>
      <c r="V67" s="465"/>
      <c r="W67" s="465"/>
      <c r="X67" s="465"/>
      <c r="Y67" s="465"/>
      <c r="Z67" s="465"/>
      <c r="AA67" s="465"/>
      <c r="AB67" s="465"/>
      <c r="AC67" s="465"/>
      <c r="AD67" s="465"/>
      <c r="AE67" s="465"/>
      <c r="AF67" s="465"/>
      <c r="AG67" s="465"/>
      <c r="AH67" s="465"/>
      <c r="AI67" s="465"/>
      <c r="AJ67" s="1"/>
      <c r="AK67" s="1"/>
    </row>
    <row r="68" spans="1:37" ht="31.5" hidden="1" customHeight="1" thickTop="1" thickBot="1" x14ac:dyDescent="0.35">
      <c r="A68" s="426" t="s">
        <v>37</v>
      </c>
      <c r="B68" s="426"/>
      <c r="C68" s="426"/>
      <c r="D68" s="426"/>
      <c r="E68" s="426"/>
      <c r="F68" s="426" t="s">
        <v>38</v>
      </c>
      <c r="G68" s="426"/>
      <c r="H68" s="426"/>
      <c r="I68" s="426"/>
      <c r="J68" s="426" t="s">
        <v>39</v>
      </c>
      <c r="K68" s="426"/>
      <c r="L68" s="426"/>
      <c r="M68" s="426"/>
      <c r="N68" s="426" t="s">
        <v>40</v>
      </c>
      <c r="O68" s="426"/>
      <c r="P68" s="426"/>
      <c r="Q68" s="426"/>
      <c r="R68" s="426"/>
      <c r="S68" s="426"/>
      <c r="T68" s="426"/>
      <c r="U68" s="426"/>
      <c r="V68" s="426"/>
      <c r="W68" s="426"/>
      <c r="X68" s="426" t="s">
        <v>41</v>
      </c>
      <c r="Y68" s="426"/>
      <c r="Z68" s="426"/>
      <c r="AA68" s="426"/>
      <c r="AB68" s="426"/>
      <c r="AC68" s="426"/>
      <c r="AD68" s="426"/>
      <c r="AE68" s="426"/>
      <c r="AF68" s="426" t="s">
        <v>42</v>
      </c>
      <c r="AG68" s="426"/>
      <c r="AH68" s="426"/>
      <c r="AI68" s="426"/>
      <c r="AJ68" s="1"/>
      <c r="AK68" s="1"/>
    </row>
    <row r="69" spans="1:37" ht="16.5" hidden="1" customHeight="1" thickTop="1" thickBot="1" x14ac:dyDescent="0.35">
      <c r="A69" s="465">
        <v>6</v>
      </c>
      <c r="B69" s="465"/>
      <c r="C69" s="465"/>
      <c r="D69" s="465"/>
      <c r="E69" s="465"/>
      <c r="F69" s="466"/>
      <c r="G69" s="466"/>
      <c r="H69" s="466"/>
      <c r="I69" s="466"/>
      <c r="J69" s="465">
        <f>F69*$X$30</f>
        <v>0</v>
      </c>
      <c r="K69" s="465"/>
      <c r="L69" s="465"/>
      <c r="M69" s="465"/>
      <c r="N69" s="465"/>
      <c r="O69" s="465"/>
      <c r="P69" s="465"/>
      <c r="Q69" s="465"/>
      <c r="R69" s="465"/>
      <c r="S69" s="465"/>
      <c r="T69" s="465"/>
      <c r="U69" s="465"/>
      <c r="V69" s="465"/>
      <c r="W69" s="465"/>
      <c r="X69" s="465"/>
      <c r="Y69" s="465"/>
      <c r="Z69" s="465"/>
      <c r="AA69" s="465"/>
      <c r="AB69" s="465"/>
      <c r="AC69" s="465"/>
      <c r="AD69" s="465"/>
      <c r="AE69" s="465"/>
      <c r="AF69" s="465"/>
      <c r="AG69" s="465"/>
      <c r="AH69" s="465"/>
      <c r="AI69" s="465"/>
      <c r="AJ69" s="1"/>
      <c r="AK69" s="1"/>
    </row>
    <row r="70" spans="1:37" ht="16.5" hidden="1" customHeight="1" thickTop="1" thickBot="1" x14ac:dyDescent="0.35">
      <c r="A70" s="465"/>
      <c r="B70" s="465"/>
      <c r="C70" s="465"/>
      <c r="D70" s="465"/>
      <c r="E70" s="465"/>
      <c r="F70" s="466"/>
      <c r="G70" s="466"/>
      <c r="H70" s="466"/>
      <c r="I70" s="466"/>
      <c r="J70" s="465"/>
      <c r="K70" s="465"/>
      <c r="L70" s="465"/>
      <c r="M70" s="465"/>
      <c r="N70" s="465"/>
      <c r="O70" s="465"/>
      <c r="P70" s="465"/>
      <c r="Q70" s="465"/>
      <c r="R70" s="465"/>
      <c r="S70" s="465"/>
      <c r="T70" s="465"/>
      <c r="U70" s="465"/>
      <c r="V70" s="465"/>
      <c r="W70" s="465"/>
      <c r="X70" s="465"/>
      <c r="Y70" s="465"/>
      <c r="Z70" s="465"/>
      <c r="AA70" s="465"/>
      <c r="AB70" s="465"/>
      <c r="AC70" s="465"/>
      <c r="AD70" s="465"/>
      <c r="AE70" s="465"/>
      <c r="AF70" s="465"/>
      <c r="AG70" s="465"/>
      <c r="AH70" s="465"/>
      <c r="AI70" s="465"/>
      <c r="AJ70" s="1"/>
      <c r="AK70" s="1"/>
    </row>
    <row r="71" spans="1:37" ht="16.5" hidden="1" customHeight="1" thickTop="1" thickBot="1" x14ac:dyDescent="0.35">
      <c r="A71" s="465"/>
      <c r="B71" s="465"/>
      <c r="C71" s="465"/>
      <c r="D71" s="465"/>
      <c r="E71" s="465"/>
      <c r="F71" s="466"/>
      <c r="G71" s="466"/>
      <c r="H71" s="466"/>
      <c r="I71" s="466"/>
      <c r="J71" s="465"/>
      <c r="K71" s="465"/>
      <c r="L71" s="465"/>
      <c r="M71" s="465"/>
      <c r="N71" s="465"/>
      <c r="O71" s="465"/>
      <c r="P71" s="465"/>
      <c r="Q71" s="465"/>
      <c r="R71" s="465"/>
      <c r="S71" s="465"/>
      <c r="T71" s="465"/>
      <c r="U71" s="465"/>
      <c r="V71" s="465"/>
      <c r="W71" s="465"/>
      <c r="X71" s="465"/>
      <c r="Y71" s="465"/>
      <c r="Z71" s="465"/>
      <c r="AA71" s="465"/>
      <c r="AB71" s="465"/>
      <c r="AC71" s="465"/>
      <c r="AD71" s="465"/>
      <c r="AE71" s="465"/>
      <c r="AF71" s="465"/>
      <c r="AG71" s="465"/>
      <c r="AH71" s="465"/>
      <c r="AI71" s="465"/>
      <c r="AJ71" s="1"/>
      <c r="AK71" s="1"/>
    </row>
    <row r="72" spans="1:37" ht="16.5" hidden="1" customHeight="1" thickTop="1" thickBot="1" x14ac:dyDescent="0.35">
      <c r="A72" s="465"/>
      <c r="B72" s="465"/>
      <c r="C72" s="465"/>
      <c r="D72" s="465"/>
      <c r="E72" s="465"/>
      <c r="F72" s="466"/>
      <c r="G72" s="466"/>
      <c r="H72" s="466"/>
      <c r="I72" s="466"/>
      <c r="J72" s="465"/>
      <c r="K72" s="465"/>
      <c r="L72" s="465"/>
      <c r="M72" s="465"/>
      <c r="N72" s="465"/>
      <c r="O72" s="465"/>
      <c r="P72" s="465"/>
      <c r="Q72" s="465"/>
      <c r="R72" s="465"/>
      <c r="S72" s="465"/>
      <c r="T72" s="465"/>
      <c r="U72" s="465"/>
      <c r="V72" s="465"/>
      <c r="W72" s="465"/>
      <c r="X72" s="465"/>
      <c r="Y72" s="465"/>
      <c r="Z72" s="465"/>
      <c r="AA72" s="465"/>
      <c r="AB72" s="465"/>
      <c r="AC72" s="465"/>
      <c r="AD72" s="465"/>
      <c r="AE72" s="465"/>
      <c r="AF72" s="465"/>
      <c r="AG72" s="465"/>
      <c r="AH72" s="465"/>
      <c r="AI72" s="465"/>
      <c r="AJ72" s="1"/>
      <c r="AK72" s="1"/>
    </row>
    <row r="73" spans="1:37" ht="16.5" hidden="1" customHeight="1" thickTop="1" thickBot="1" x14ac:dyDescent="0.35">
      <c r="A73" s="465"/>
      <c r="B73" s="465"/>
      <c r="C73" s="465"/>
      <c r="D73" s="465"/>
      <c r="E73" s="465"/>
      <c r="F73" s="466"/>
      <c r="G73" s="466"/>
      <c r="H73" s="466"/>
      <c r="I73" s="466"/>
      <c r="J73" s="465"/>
      <c r="K73" s="465"/>
      <c r="L73" s="465"/>
      <c r="M73" s="465"/>
      <c r="N73" s="465"/>
      <c r="O73" s="465"/>
      <c r="P73" s="465"/>
      <c r="Q73" s="465"/>
      <c r="R73" s="465"/>
      <c r="S73" s="465"/>
      <c r="T73" s="465"/>
      <c r="U73" s="465"/>
      <c r="V73" s="465"/>
      <c r="W73" s="465"/>
      <c r="X73" s="465"/>
      <c r="Y73" s="465"/>
      <c r="Z73" s="465"/>
      <c r="AA73" s="465"/>
      <c r="AB73" s="465"/>
      <c r="AC73" s="465"/>
      <c r="AD73" s="465"/>
      <c r="AE73" s="465"/>
      <c r="AF73" s="465"/>
      <c r="AG73" s="465"/>
      <c r="AH73" s="465"/>
      <c r="AI73" s="465"/>
      <c r="AJ73" s="1"/>
      <c r="AK73" s="1"/>
    </row>
    <row r="74" spans="1:37" ht="31.5" hidden="1" customHeight="1" thickTop="1" thickBot="1" x14ac:dyDescent="0.35">
      <c r="A74" s="426" t="s">
        <v>37</v>
      </c>
      <c r="B74" s="426"/>
      <c r="C74" s="426"/>
      <c r="D74" s="426"/>
      <c r="E74" s="426"/>
      <c r="F74" s="426" t="s">
        <v>38</v>
      </c>
      <c r="G74" s="426"/>
      <c r="H74" s="426"/>
      <c r="I74" s="426"/>
      <c r="J74" s="426" t="s">
        <v>39</v>
      </c>
      <c r="K74" s="426"/>
      <c r="L74" s="426"/>
      <c r="M74" s="426"/>
      <c r="N74" s="426" t="s">
        <v>40</v>
      </c>
      <c r="O74" s="426"/>
      <c r="P74" s="426"/>
      <c r="Q74" s="426"/>
      <c r="R74" s="426"/>
      <c r="S74" s="426"/>
      <c r="T74" s="426"/>
      <c r="U74" s="426"/>
      <c r="V74" s="426"/>
      <c r="W74" s="426"/>
      <c r="X74" s="426" t="s">
        <v>41</v>
      </c>
      <c r="Y74" s="426"/>
      <c r="Z74" s="426"/>
      <c r="AA74" s="426"/>
      <c r="AB74" s="426"/>
      <c r="AC74" s="426"/>
      <c r="AD74" s="426"/>
      <c r="AE74" s="426"/>
      <c r="AF74" s="426" t="s">
        <v>42</v>
      </c>
      <c r="AG74" s="426"/>
      <c r="AH74" s="426"/>
      <c r="AI74" s="426"/>
      <c r="AJ74" s="1"/>
      <c r="AK74" s="1"/>
    </row>
    <row r="75" spans="1:37" ht="16.5" hidden="1" customHeight="1" thickTop="1" thickBot="1" x14ac:dyDescent="0.35">
      <c r="A75" s="465">
        <v>7</v>
      </c>
      <c r="B75" s="465"/>
      <c r="C75" s="465"/>
      <c r="D75" s="465"/>
      <c r="E75" s="465"/>
      <c r="F75" s="466"/>
      <c r="G75" s="466"/>
      <c r="H75" s="466"/>
      <c r="I75" s="466"/>
      <c r="J75" s="465">
        <f>F75*$X$30</f>
        <v>0</v>
      </c>
      <c r="K75" s="465"/>
      <c r="L75" s="465"/>
      <c r="M75" s="465"/>
      <c r="N75" s="465"/>
      <c r="O75" s="465"/>
      <c r="P75" s="465"/>
      <c r="Q75" s="465"/>
      <c r="R75" s="465"/>
      <c r="S75" s="465"/>
      <c r="T75" s="465"/>
      <c r="U75" s="465"/>
      <c r="V75" s="465"/>
      <c r="W75" s="465"/>
      <c r="X75" s="465"/>
      <c r="Y75" s="465"/>
      <c r="Z75" s="465"/>
      <c r="AA75" s="465"/>
      <c r="AB75" s="465"/>
      <c r="AC75" s="465"/>
      <c r="AD75" s="465"/>
      <c r="AE75" s="465"/>
      <c r="AF75" s="465"/>
      <c r="AG75" s="465"/>
      <c r="AH75" s="465"/>
      <c r="AI75" s="465"/>
      <c r="AJ75" s="1"/>
      <c r="AK75" s="1"/>
    </row>
    <row r="76" spans="1:37" ht="16.5" hidden="1" customHeight="1" thickTop="1" thickBot="1" x14ac:dyDescent="0.35">
      <c r="A76" s="465"/>
      <c r="B76" s="465"/>
      <c r="C76" s="465"/>
      <c r="D76" s="465"/>
      <c r="E76" s="465"/>
      <c r="F76" s="466"/>
      <c r="G76" s="466"/>
      <c r="H76" s="466"/>
      <c r="I76" s="466"/>
      <c r="J76" s="465"/>
      <c r="K76" s="465"/>
      <c r="L76" s="465"/>
      <c r="M76" s="465"/>
      <c r="N76" s="465"/>
      <c r="O76" s="465"/>
      <c r="P76" s="465"/>
      <c r="Q76" s="465"/>
      <c r="R76" s="465"/>
      <c r="S76" s="465"/>
      <c r="T76" s="465"/>
      <c r="U76" s="465"/>
      <c r="V76" s="465"/>
      <c r="W76" s="465"/>
      <c r="X76" s="465"/>
      <c r="Y76" s="465"/>
      <c r="Z76" s="465"/>
      <c r="AA76" s="465"/>
      <c r="AB76" s="465"/>
      <c r="AC76" s="465"/>
      <c r="AD76" s="465"/>
      <c r="AE76" s="465"/>
      <c r="AF76" s="465"/>
      <c r="AG76" s="465"/>
      <c r="AH76" s="465"/>
      <c r="AI76" s="465"/>
      <c r="AJ76" s="1"/>
      <c r="AK76" s="1"/>
    </row>
    <row r="77" spans="1:37" ht="16.5" hidden="1" customHeight="1" thickTop="1" thickBot="1" x14ac:dyDescent="0.35">
      <c r="A77" s="465"/>
      <c r="B77" s="465"/>
      <c r="C77" s="465"/>
      <c r="D77" s="465"/>
      <c r="E77" s="465"/>
      <c r="F77" s="466"/>
      <c r="G77" s="466"/>
      <c r="H77" s="466"/>
      <c r="I77" s="466"/>
      <c r="J77" s="465"/>
      <c r="K77" s="465"/>
      <c r="L77" s="465"/>
      <c r="M77" s="465"/>
      <c r="N77" s="465"/>
      <c r="O77" s="465"/>
      <c r="P77" s="465"/>
      <c r="Q77" s="465"/>
      <c r="R77" s="465"/>
      <c r="S77" s="465"/>
      <c r="T77" s="465"/>
      <c r="U77" s="465"/>
      <c r="V77" s="465"/>
      <c r="W77" s="465"/>
      <c r="X77" s="465"/>
      <c r="Y77" s="465"/>
      <c r="Z77" s="465"/>
      <c r="AA77" s="465"/>
      <c r="AB77" s="465"/>
      <c r="AC77" s="465"/>
      <c r="AD77" s="465"/>
      <c r="AE77" s="465"/>
      <c r="AF77" s="465"/>
      <c r="AG77" s="465"/>
      <c r="AH77" s="465"/>
      <c r="AI77" s="465"/>
      <c r="AJ77" s="1"/>
      <c r="AK77" s="1"/>
    </row>
    <row r="78" spans="1:37" ht="16.5" hidden="1" customHeight="1" thickTop="1" thickBot="1" x14ac:dyDescent="0.35">
      <c r="A78" s="465"/>
      <c r="B78" s="465"/>
      <c r="C78" s="465"/>
      <c r="D78" s="465"/>
      <c r="E78" s="465"/>
      <c r="F78" s="466"/>
      <c r="G78" s="466"/>
      <c r="H78" s="466"/>
      <c r="I78" s="466"/>
      <c r="J78" s="465"/>
      <c r="K78" s="465"/>
      <c r="L78" s="465"/>
      <c r="M78" s="465"/>
      <c r="N78" s="465"/>
      <c r="O78" s="465"/>
      <c r="P78" s="465"/>
      <c r="Q78" s="465"/>
      <c r="R78" s="465"/>
      <c r="S78" s="465"/>
      <c r="T78" s="465"/>
      <c r="U78" s="465"/>
      <c r="V78" s="465"/>
      <c r="W78" s="465"/>
      <c r="X78" s="465"/>
      <c r="Y78" s="465"/>
      <c r="Z78" s="465"/>
      <c r="AA78" s="465"/>
      <c r="AB78" s="465"/>
      <c r="AC78" s="465"/>
      <c r="AD78" s="465"/>
      <c r="AE78" s="465"/>
      <c r="AF78" s="465"/>
      <c r="AG78" s="465"/>
      <c r="AH78" s="465"/>
      <c r="AI78" s="465"/>
      <c r="AJ78" s="1"/>
      <c r="AK78" s="1"/>
    </row>
    <row r="79" spans="1:37" ht="16.5" hidden="1" customHeight="1" thickTop="1" thickBot="1" x14ac:dyDescent="0.35">
      <c r="A79" s="465"/>
      <c r="B79" s="465"/>
      <c r="C79" s="465"/>
      <c r="D79" s="465"/>
      <c r="E79" s="465"/>
      <c r="F79" s="466"/>
      <c r="G79" s="466"/>
      <c r="H79" s="466"/>
      <c r="I79" s="466"/>
      <c r="J79" s="465"/>
      <c r="K79" s="465"/>
      <c r="L79" s="465"/>
      <c r="M79" s="465"/>
      <c r="N79" s="465"/>
      <c r="O79" s="465"/>
      <c r="P79" s="465"/>
      <c r="Q79" s="465"/>
      <c r="R79" s="465"/>
      <c r="S79" s="465"/>
      <c r="T79" s="465"/>
      <c r="U79" s="465"/>
      <c r="V79" s="465"/>
      <c r="W79" s="465"/>
      <c r="X79" s="465"/>
      <c r="Y79" s="465"/>
      <c r="Z79" s="465"/>
      <c r="AA79" s="465"/>
      <c r="AB79" s="465"/>
      <c r="AC79" s="465"/>
      <c r="AD79" s="465"/>
      <c r="AE79" s="465"/>
      <c r="AF79" s="465"/>
      <c r="AG79" s="465"/>
      <c r="AH79" s="465"/>
      <c r="AI79" s="465"/>
      <c r="AJ79" s="1"/>
      <c r="AK79" s="1"/>
    </row>
    <row r="80" spans="1:37" ht="31.5" hidden="1" customHeight="1" thickTop="1" thickBot="1" x14ac:dyDescent="0.35">
      <c r="A80" s="426" t="s">
        <v>37</v>
      </c>
      <c r="B80" s="426"/>
      <c r="C80" s="426"/>
      <c r="D80" s="426"/>
      <c r="E80" s="426"/>
      <c r="F80" s="426" t="s">
        <v>38</v>
      </c>
      <c r="G80" s="426"/>
      <c r="H80" s="426"/>
      <c r="I80" s="426"/>
      <c r="J80" s="426" t="s">
        <v>39</v>
      </c>
      <c r="K80" s="426"/>
      <c r="L80" s="426"/>
      <c r="M80" s="426"/>
      <c r="N80" s="426" t="s">
        <v>40</v>
      </c>
      <c r="O80" s="426"/>
      <c r="P80" s="426"/>
      <c r="Q80" s="426"/>
      <c r="R80" s="426"/>
      <c r="S80" s="426"/>
      <c r="T80" s="426"/>
      <c r="U80" s="426"/>
      <c r="V80" s="426"/>
      <c r="W80" s="426"/>
      <c r="X80" s="426" t="s">
        <v>41</v>
      </c>
      <c r="Y80" s="426"/>
      <c r="Z80" s="426"/>
      <c r="AA80" s="426"/>
      <c r="AB80" s="426"/>
      <c r="AC80" s="426"/>
      <c r="AD80" s="426"/>
      <c r="AE80" s="426"/>
      <c r="AF80" s="426" t="s">
        <v>42</v>
      </c>
      <c r="AG80" s="426"/>
      <c r="AH80" s="426"/>
      <c r="AI80" s="426"/>
      <c r="AJ80" s="1"/>
      <c r="AK80" s="1"/>
    </row>
    <row r="81" spans="1:37" ht="16.5" hidden="1" customHeight="1" thickTop="1" thickBot="1" x14ac:dyDescent="0.35">
      <c r="A81" s="465">
        <v>8</v>
      </c>
      <c r="B81" s="465"/>
      <c r="C81" s="465"/>
      <c r="D81" s="465"/>
      <c r="E81" s="465"/>
      <c r="F81" s="466"/>
      <c r="G81" s="466"/>
      <c r="H81" s="466"/>
      <c r="I81" s="466"/>
      <c r="J81" s="465">
        <f>F81*$X$30</f>
        <v>0</v>
      </c>
      <c r="K81" s="465"/>
      <c r="L81" s="465"/>
      <c r="M81" s="465"/>
      <c r="N81" s="465"/>
      <c r="O81" s="465"/>
      <c r="P81" s="465"/>
      <c r="Q81" s="465"/>
      <c r="R81" s="465"/>
      <c r="S81" s="465"/>
      <c r="T81" s="465"/>
      <c r="U81" s="465"/>
      <c r="V81" s="465"/>
      <c r="W81" s="465"/>
      <c r="X81" s="465"/>
      <c r="Y81" s="465"/>
      <c r="Z81" s="465"/>
      <c r="AA81" s="465"/>
      <c r="AB81" s="465"/>
      <c r="AC81" s="465"/>
      <c r="AD81" s="465"/>
      <c r="AE81" s="465"/>
      <c r="AF81" s="465"/>
      <c r="AG81" s="465"/>
      <c r="AH81" s="465"/>
      <c r="AI81" s="465"/>
      <c r="AJ81" s="1"/>
      <c r="AK81" s="1"/>
    </row>
    <row r="82" spans="1:37" ht="16.5" hidden="1" customHeight="1" thickTop="1" thickBot="1" x14ac:dyDescent="0.35">
      <c r="A82" s="465"/>
      <c r="B82" s="465"/>
      <c r="C82" s="465"/>
      <c r="D82" s="465"/>
      <c r="E82" s="465"/>
      <c r="F82" s="466"/>
      <c r="G82" s="466"/>
      <c r="H82" s="466"/>
      <c r="I82" s="466"/>
      <c r="J82" s="465"/>
      <c r="K82" s="465"/>
      <c r="L82" s="465"/>
      <c r="M82" s="465"/>
      <c r="N82" s="465"/>
      <c r="O82" s="465"/>
      <c r="P82" s="465"/>
      <c r="Q82" s="465"/>
      <c r="R82" s="465"/>
      <c r="S82" s="465"/>
      <c r="T82" s="465"/>
      <c r="U82" s="465"/>
      <c r="V82" s="465"/>
      <c r="W82" s="465"/>
      <c r="X82" s="465"/>
      <c r="Y82" s="465"/>
      <c r="Z82" s="465"/>
      <c r="AA82" s="465"/>
      <c r="AB82" s="465"/>
      <c r="AC82" s="465"/>
      <c r="AD82" s="465"/>
      <c r="AE82" s="465"/>
      <c r="AF82" s="465"/>
      <c r="AG82" s="465"/>
      <c r="AH82" s="465"/>
      <c r="AI82" s="465"/>
      <c r="AJ82" s="1"/>
      <c r="AK82" s="1"/>
    </row>
    <row r="83" spans="1:37" ht="16.5" hidden="1" customHeight="1" thickTop="1" thickBot="1" x14ac:dyDescent="0.35">
      <c r="A83" s="465"/>
      <c r="B83" s="465"/>
      <c r="C83" s="465"/>
      <c r="D83" s="465"/>
      <c r="E83" s="465"/>
      <c r="F83" s="466"/>
      <c r="G83" s="466"/>
      <c r="H83" s="466"/>
      <c r="I83" s="466"/>
      <c r="J83" s="465"/>
      <c r="K83" s="465"/>
      <c r="L83" s="465"/>
      <c r="M83" s="465"/>
      <c r="N83" s="465"/>
      <c r="O83" s="465"/>
      <c r="P83" s="465"/>
      <c r="Q83" s="465"/>
      <c r="R83" s="465"/>
      <c r="S83" s="465"/>
      <c r="T83" s="465"/>
      <c r="U83" s="465"/>
      <c r="V83" s="465"/>
      <c r="W83" s="465"/>
      <c r="X83" s="465"/>
      <c r="Y83" s="465"/>
      <c r="Z83" s="465"/>
      <c r="AA83" s="465"/>
      <c r="AB83" s="465"/>
      <c r="AC83" s="465"/>
      <c r="AD83" s="465"/>
      <c r="AE83" s="465"/>
      <c r="AF83" s="465"/>
      <c r="AG83" s="465"/>
      <c r="AH83" s="465"/>
      <c r="AI83" s="465"/>
      <c r="AJ83" s="1"/>
      <c r="AK83" s="1"/>
    </row>
    <row r="84" spans="1:37" ht="16.5" hidden="1" customHeight="1" thickTop="1" thickBot="1" x14ac:dyDescent="0.35">
      <c r="A84" s="465"/>
      <c r="B84" s="465"/>
      <c r="C84" s="465"/>
      <c r="D84" s="465"/>
      <c r="E84" s="465"/>
      <c r="F84" s="466"/>
      <c r="G84" s="466"/>
      <c r="H84" s="466"/>
      <c r="I84" s="466"/>
      <c r="J84" s="465"/>
      <c r="K84" s="465"/>
      <c r="L84" s="465"/>
      <c r="M84" s="465"/>
      <c r="N84" s="465"/>
      <c r="O84" s="465"/>
      <c r="P84" s="465"/>
      <c r="Q84" s="465"/>
      <c r="R84" s="465"/>
      <c r="S84" s="465"/>
      <c r="T84" s="465"/>
      <c r="U84" s="465"/>
      <c r="V84" s="465"/>
      <c r="W84" s="465"/>
      <c r="X84" s="465"/>
      <c r="Y84" s="465"/>
      <c r="Z84" s="465"/>
      <c r="AA84" s="465"/>
      <c r="AB84" s="465"/>
      <c r="AC84" s="465"/>
      <c r="AD84" s="465"/>
      <c r="AE84" s="465"/>
      <c r="AF84" s="465"/>
      <c r="AG84" s="465"/>
      <c r="AH84" s="465"/>
      <c r="AI84" s="465"/>
      <c r="AJ84" s="1"/>
      <c r="AK84" s="1"/>
    </row>
    <row r="85" spans="1:37" ht="16.5" hidden="1" customHeight="1" thickTop="1" thickBot="1" x14ac:dyDescent="0.35">
      <c r="A85" s="465"/>
      <c r="B85" s="465"/>
      <c r="C85" s="465"/>
      <c r="D85" s="465"/>
      <c r="E85" s="465"/>
      <c r="F85" s="466"/>
      <c r="G85" s="466"/>
      <c r="H85" s="466"/>
      <c r="I85" s="466"/>
      <c r="J85" s="465"/>
      <c r="K85" s="465"/>
      <c r="L85" s="465"/>
      <c r="M85" s="465"/>
      <c r="N85" s="465"/>
      <c r="O85" s="465"/>
      <c r="P85" s="465"/>
      <c r="Q85" s="465"/>
      <c r="R85" s="465"/>
      <c r="S85" s="465"/>
      <c r="T85" s="465"/>
      <c r="U85" s="465"/>
      <c r="V85" s="465"/>
      <c r="W85" s="465"/>
      <c r="X85" s="465"/>
      <c r="Y85" s="465"/>
      <c r="Z85" s="465"/>
      <c r="AA85" s="465"/>
      <c r="AB85" s="465"/>
      <c r="AC85" s="465"/>
      <c r="AD85" s="465"/>
      <c r="AE85" s="465"/>
      <c r="AF85" s="465"/>
      <c r="AG85" s="465"/>
      <c r="AH85" s="465"/>
      <c r="AI85" s="465"/>
      <c r="AJ85" s="1"/>
      <c r="AK85" s="1"/>
    </row>
    <row r="86" spans="1:37" ht="31.5" hidden="1" customHeight="1" thickTop="1" thickBot="1" x14ac:dyDescent="0.35">
      <c r="A86" s="426" t="s">
        <v>37</v>
      </c>
      <c r="B86" s="426"/>
      <c r="C86" s="426"/>
      <c r="D86" s="426"/>
      <c r="E86" s="426"/>
      <c r="F86" s="426" t="s">
        <v>38</v>
      </c>
      <c r="G86" s="426"/>
      <c r="H86" s="426"/>
      <c r="I86" s="426"/>
      <c r="J86" s="426" t="s">
        <v>39</v>
      </c>
      <c r="K86" s="426"/>
      <c r="L86" s="426"/>
      <c r="M86" s="426"/>
      <c r="N86" s="426" t="s">
        <v>40</v>
      </c>
      <c r="O86" s="426"/>
      <c r="P86" s="426"/>
      <c r="Q86" s="426"/>
      <c r="R86" s="426"/>
      <c r="S86" s="426"/>
      <c r="T86" s="426"/>
      <c r="U86" s="426"/>
      <c r="V86" s="426"/>
      <c r="W86" s="426"/>
      <c r="X86" s="426" t="s">
        <v>41</v>
      </c>
      <c r="Y86" s="426"/>
      <c r="Z86" s="426"/>
      <c r="AA86" s="426"/>
      <c r="AB86" s="426"/>
      <c r="AC86" s="426"/>
      <c r="AD86" s="426"/>
      <c r="AE86" s="426"/>
      <c r="AF86" s="426" t="s">
        <v>42</v>
      </c>
      <c r="AG86" s="426"/>
      <c r="AH86" s="426"/>
      <c r="AI86" s="426"/>
      <c r="AJ86" s="1"/>
      <c r="AK86" s="1"/>
    </row>
    <row r="87" spans="1:37" ht="16.5" hidden="1" customHeight="1" thickTop="1" thickBot="1" x14ac:dyDescent="0.35">
      <c r="A87" s="465">
        <v>9</v>
      </c>
      <c r="B87" s="465"/>
      <c r="C87" s="465"/>
      <c r="D87" s="465"/>
      <c r="E87" s="465"/>
      <c r="F87" s="466"/>
      <c r="G87" s="466"/>
      <c r="H87" s="466"/>
      <c r="I87" s="466"/>
      <c r="J87" s="465">
        <f>F87*$X$30</f>
        <v>0</v>
      </c>
      <c r="K87" s="465"/>
      <c r="L87" s="465"/>
      <c r="M87" s="465"/>
      <c r="N87" s="465"/>
      <c r="O87" s="465"/>
      <c r="P87" s="465"/>
      <c r="Q87" s="465"/>
      <c r="R87" s="465"/>
      <c r="S87" s="465"/>
      <c r="T87" s="465"/>
      <c r="U87" s="465"/>
      <c r="V87" s="465"/>
      <c r="W87" s="465"/>
      <c r="X87" s="465"/>
      <c r="Y87" s="465"/>
      <c r="Z87" s="465"/>
      <c r="AA87" s="465"/>
      <c r="AB87" s="465"/>
      <c r="AC87" s="465"/>
      <c r="AD87" s="465"/>
      <c r="AE87" s="465"/>
      <c r="AF87" s="465"/>
      <c r="AG87" s="465"/>
      <c r="AH87" s="465"/>
      <c r="AI87" s="465"/>
      <c r="AJ87" s="1"/>
      <c r="AK87" s="1"/>
    </row>
    <row r="88" spans="1:37" ht="16.5" hidden="1" customHeight="1" thickTop="1" thickBot="1" x14ac:dyDescent="0.35">
      <c r="A88" s="465"/>
      <c r="B88" s="465"/>
      <c r="C88" s="465"/>
      <c r="D88" s="465"/>
      <c r="E88" s="465"/>
      <c r="F88" s="466"/>
      <c r="G88" s="466"/>
      <c r="H88" s="466"/>
      <c r="I88" s="466"/>
      <c r="J88" s="465"/>
      <c r="K88" s="465"/>
      <c r="L88" s="465"/>
      <c r="M88" s="465"/>
      <c r="N88" s="465"/>
      <c r="O88" s="465"/>
      <c r="P88" s="465"/>
      <c r="Q88" s="465"/>
      <c r="R88" s="465"/>
      <c r="S88" s="465"/>
      <c r="T88" s="465"/>
      <c r="U88" s="465"/>
      <c r="V88" s="465"/>
      <c r="W88" s="465"/>
      <c r="X88" s="465"/>
      <c r="Y88" s="465"/>
      <c r="Z88" s="465"/>
      <c r="AA88" s="465"/>
      <c r="AB88" s="465"/>
      <c r="AC88" s="465"/>
      <c r="AD88" s="465"/>
      <c r="AE88" s="465"/>
      <c r="AF88" s="465"/>
      <c r="AG88" s="465"/>
      <c r="AH88" s="465"/>
      <c r="AI88" s="465"/>
      <c r="AJ88" s="1"/>
      <c r="AK88" s="1"/>
    </row>
    <row r="89" spans="1:37" ht="16.5" hidden="1" customHeight="1" thickTop="1" thickBot="1" x14ac:dyDescent="0.35">
      <c r="A89" s="465"/>
      <c r="B89" s="465"/>
      <c r="C89" s="465"/>
      <c r="D89" s="465"/>
      <c r="E89" s="465"/>
      <c r="F89" s="466"/>
      <c r="G89" s="466"/>
      <c r="H89" s="466"/>
      <c r="I89" s="466"/>
      <c r="J89" s="465"/>
      <c r="K89" s="465"/>
      <c r="L89" s="465"/>
      <c r="M89" s="465"/>
      <c r="N89" s="465"/>
      <c r="O89" s="465"/>
      <c r="P89" s="465"/>
      <c r="Q89" s="465"/>
      <c r="R89" s="465"/>
      <c r="S89" s="465"/>
      <c r="T89" s="465"/>
      <c r="U89" s="465"/>
      <c r="V89" s="465"/>
      <c r="W89" s="465"/>
      <c r="X89" s="465"/>
      <c r="Y89" s="465"/>
      <c r="Z89" s="465"/>
      <c r="AA89" s="465"/>
      <c r="AB89" s="465"/>
      <c r="AC89" s="465"/>
      <c r="AD89" s="465"/>
      <c r="AE89" s="465"/>
      <c r="AF89" s="465"/>
      <c r="AG89" s="465"/>
      <c r="AH89" s="465"/>
      <c r="AI89" s="465"/>
      <c r="AJ89" s="1"/>
      <c r="AK89" s="1"/>
    </row>
    <row r="90" spans="1:37" ht="16.5" hidden="1" customHeight="1" thickTop="1" thickBot="1" x14ac:dyDescent="0.35">
      <c r="A90" s="465"/>
      <c r="B90" s="465"/>
      <c r="C90" s="465"/>
      <c r="D90" s="465"/>
      <c r="E90" s="465"/>
      <c r="F90" s="466"/>
      <c r="G90" s="466"/>
      <c r="H90" s="466"/>
      <c r="I90" s="466"/>
      <c r="J90" s="465"/>
      <c r="K90" s="465"/>
      <c r="L90" s="465"/>
      <c r="M90" s="465"/>
      <c r="N90" s="465"/>
      <c r="O90" s="465"/>
      <c r="P90" s="465"/>
      <c r="Q90" s="465"/>
      <c r="R90" s="465"/>
      <c r="S90" s="465"/>
      <c r="T90" s="465"/>
      <c r="U90" s="465"/>
      <c r="V90" s="465"/>
      <c r="W90" s="465"/>
      <c r="X90" s="465"/>
      <c r="Y90" s="465"/>
      <c r="Z90" s="465"/>
      <c r="AA90" s="465"/>
      <c r="AB90" s="465"/>
      <c r="AC90" s="465"/>
      <c r="AD90" s="465"/>
      <c r="AE90" s="465"/>
      <c r="AF90" s="465"/>
      <c r="AG90" s="465"/>
      <c r="AH90" s="465"/>
      <c r="AI90" s="465"/>
      <c r="AJ90" s="1"/>
      <c r="AK90" s="1"/>
    </row>
    <row r="91" spans="1:37" ht="16.5" hidden="1" customHeight="1" thickTop="1" thickBot="1" x14ac:dyDescent="0.35">
      <c r="A91" s="465"/>
      <c r="B91" s="465"/>
      <c r="C91" s="465"/>
      <c r="D91" s="465"/>
      <c r="E91" s="465"/>
      <c r="F91" s="466"/>
      <c r="G91" s="466"/>
      <c r="H91" s="466"/>
      <c r="I91" s="466"/>
      <c r="J91" s="465"/>
      <c r="K91" s="465"/>
      <c r="L91" s="465"/>
      <c r="M91" s="465"/>
      <c r="N91" s="465"/>
      <c r="O91" s="465"/>
      <c r="P91" s="465"/>
      <c r="Q91" s="465"/>
      <c r="R91" s="465"/>
      <c r="S91" s="465"/>
      <c r="T91" s="465"/>
      <c r="U91" s="465"/>
      <c r="V91" s="465"/>
      <c r="W91" s="465"/>
      <c r="X91" s="465"/>
      <c r="Y91" s="465"/>
      <c r="Z91" s="465"/>
      <c r="AA91" s="465"/>
      <c r="AB91" s="465"/>
      <c r="AC91" s="465"/>
      <c r="AD91" s="465"/>
      <c r="AE91" s="465"/>
      <c r="AF91" s="465"/>
      <c r="AG91" s="465"/>
      <c r="AH91" s="465"/>
      <c r="AI91" s="465"/>
      <c r="AJ91" s="1"/>
      <c r="AK91" s="1"/>
    </row>
    <row r="92" spans="1:37" ht="31.5" hidden="1" customHeight="1" thickTop="1" thickBot="1" x14ac:dyDescent="0.35">
      <c r="A92" s="426" t="s">
        <v>37</v>
      </c>
      <c r="B92" s="426"/>
      <c r="C92" s="426"/>
      <c r="D92" s="426"/>
      <c r="E92" s="426"/>
      <c r="F92" s="426" t="s">
        <v>38</v>
      </c>
      <c r="G92" s="426"/>
      <c r="H92" s="426"/>
      <c r="I92" s="426"/>
      <c r="J92" s="426" t="s">
        <v>39</v>
      </c>
      <c r="K92" s="426"/>
      <c r="L92" s="426"/>
      <c r="M92" s="426"/>
      <c r="N92" s="426" t="s">
        <v>40</v>
      </c>
      <c r="O92" s="426"/>
      <c r="P92" s="426"/>
      <c r="Q92" s="426"/>
      <c r="R92" s="426"/>
      <c r="S92" s="426"/>
      <c r="T92" s="426"/>
      <c r="U92" s="426"/>
      <c r="V92" s="426"/>
      <c r="W92" s="426"/>
      <c r="X92" s="426" t="s">
        <v>41</v>
      </c>
      <c r="Y92" s="426"/>
      <c r="Z92" s="426"/>
      <c r="AA92" s="426"/>
      <c r="AB92" s="426"/>
      <c r="AC92" s="426"/>
      <c r="AD92" s="426"/>
      <c r="AE92" s="426"/>
      <c r="AF92" s="426" t="s">
        <v>42</v>
      </c>
      <c r="AG92" s="426"/>
      <c r="AH92" s="426"/>
      <c r="AI92" s="426"/>
      <c r="AJ92" s="1"/>
      <c r="AK92" s="1"/>
    </row>
    <row r="93" spans="1:37" ht="16.5" hidden="1" customHeight="1" thickTop="1" thickBot="1" x14ac:dyDescent="0.35">
      <c r="A93" s="465">
        <v>10</v>
      </c>
      <c r="B93" s="465"/>
      <c r="C93" s="465"/>
      <c r="D93" s="465"/>
      <c r="E93" s="465"/>
      <c r="F93" s="466"/>
      <c r="G93" s="466"/>
      <c r="H93" s="466"/>
      <c r="I93" s="466"/>
      <c r="J93" s="465">
        <f>F93*$X$30</f>
        <v>0</v>
      </c>
      <c r="K93" s="465"/>
      <c r="L93" s="465"/>
      <c r="M93" s="465"/>
      <c r="N93" s="465"/>
      <c r="O93" s="465"/>
      <c r="P93" s="465"/>
      <c r="Q93" s="465"/>
      <c r="R93" s="465"/>
      <c r="S93" s="465"/>
      <c r="T93" s="465"/>
      <c r="U93" s="465"/>
      <c r="V93" s="465"/>
      <c r="W93" s="465"/>
      <c r="X93" s="465"/>
      <c r="Y93" s="465"/>
      <c r="Z93" s="465"/>
      <c r="AA93" s="465"/>
      <c r="AB93" s="465"/>
      <c r="AC93" s="465"/>
      <c r="AD93" s="465"/>
      <c r="AE93" s="465"/>
      <c r="AF93" s="465"/>
      <c r="AG93" s="465"/>
      <c r="AH93" s="465"/>
      <c r="AI93" s="465"/>
      <c r="AJ93" s="1"/>
      <c r="AK93" s="1"/>
    </row>
    <row r="94" spans="1:37" ht="16.5" hidden="1" customHeight="1" thickTop="1" thickBot="1" x14ac:dyDescent="0.35">
      <c r="A94" s="465"/>
      <c r="B94" s="465"/>
      <c r="C94" s="465"/>
      <c r="D94" s="465"/>
      <c r="E94" s="465"/>
      <c r="F94" s="466"/>
      <c r="G94" s="466"/>
      <c r="H94" s="466"/>
      <c r="I94" s="466"/>
      <c r="J94" s="465"/>
      <c r="K94" s="465"/>
      <c r="L94" s="465"/>
      <c r="M94" s="465"/>
      <c r="N94" s="465"/>
      <c r="O94" s="465"/>
      <c r="P94" s="465"/>
      <c r="Q94" s="465"/>
      <c r="R94" s="465"/>
      <c r="S94" s="465"/>
      <c r="T94" s="465"/>
      <c r="U94" s="465"/>
      <c r="V94" s="465"/>
      <c r="W94" s="465"/>
      <c r="X94" s="465"/>
      <c r="Y94" s="465"/>
      <c r="Z94" s="465"/>
      <c r="AA94" s="465"/>
      <c r="AB94" s="465"/>
      <c r="AC94" s="465"/>
      <c r="AD94" s="465"/>
      <c r="AE94" s="465"/>
      <c r="AF94" s="465"/>
      <c r="AG94" s="465"/>
      <c r="AH94" s="465"/>
      <c r="AI94" s="465"/>
      <c r="AJ94" s="1"/>
      <c r="AK94" s="1"/>
    </row>
    <row r="95" spans="1:37" ht="16.5" hidden="1" customHeight="1" thickTop="1" thickBot="1" x14ac:dyDescent="0.35">
      <c r="A95" s="465"/>
      <c r="B95" s="465"/>
      <c r="C95" s="465"/>
      <c r="D95" s="465"/>
      <c r="E95" s="465"/>
      <c r="F95" s="466"/>
      <c r="G95" s="466"/>
      <c r="H95" s="466"/>
      <c r="I95" s="466"/>
      <c r="J95" s="465"/>
      <c r="K95" s="465"/>
      <c r="L95" s="465"/>
      <c r="M95" s="465"/>
      <c r="N95" s="465"/>
      <c r="O95" s="465"/>
      <c r="P95" s="465"/>
      <c r="Q95" s="465"/>
      <c r="R95" s="465"/>
      <c r="S95" s="465"/>
      <c r="T95" s="465"/>
      <c r="U95" s="465"/>
      <c r="V95" s="465"/>
      <c r="W95" s="465"/>
      <c r="X95" s="465"/>
      <c r="Y95" s="465"/>
      <c r="Z95" s="465"/>
      <c r="AA95" s="465"/>
      <c r="AB95" s="465"/>
      <c r="AC95" s="465"/>
      <c r="AD95" s="465"/>
      <c r="AE95" s="465"/>
      <c r="AF95" s="465"/>
      <c r="AG95" s="465"/>
      <c r="AH95" s="465"/>
      <c r="AI95" s="465"/>
      <c r="AJ95" s="1"/>
      <c r="AK95" s="1"/>
    </row>
    <row r="96" spans="1:37" ht="16.5" hidden="1" customHeight="1" thickTop="1" thickBot="1" x14ac:dyDescent="0.35">
      <c r="A96" s="465"/>
      <c r="B96" s="465"/>
      <c r="C96" s="465"/>
      <c r="D96" s="465"/>
      <c r="E96" s="465"/>
      <c r="F96" s="466"/>
      <c r="G96" s="466"/>
      <c r="H96" s="466"/>
      <c r="I96" s="466"/>
      <c r="J96" s="465"/>
      <c r="K96" s="465"/>
      <c r="L96" s="465"/>
      <c r="M96" s="465"/>
      <c r="N96" s="465"/>
      <c r="O96" s="465"/>
      <c r="P96" s="465"/>
      <c r="Q96" s="465"/>
      <c r="R96" s="465"/>
      <c r="S96" s="465"/>
      <c r="T96" s="465"/>
      <c r="U96" s="465"/>
      <c r="V96" s="465"/>
      <c r="W96" s="465"/>
      <c r="X96" s="465"/>
      <c r="Y96" s="465"/>
      <c r="Z96" s="465"/>
      <c r="AA96" s="465"/>
      <c r="AB96" s="465"/>
      <c r="AC96" s="465"/>
      <c r="AD96" s="465"/>
      <c r="AE96" s="465"/>
      <c r="AF96" s="465"/>
      <c r="AG96" s="465"/>
      <c r="AH96" s="465"/>
      <c r="AI96" s="465"/>
      <c r="AJ96" s="1"/>
      <c r="AK96" s="1"/>
    </row>
    <row r="97" spans="1:37" ht="16.5" hidden="1" customHeight="1" thickTop="1" thickBot="1" x14ac:dyDescent="0.35">
      <c r="A97" s="465"/>
      <c r="B97" s="465"/>
      <c r="C97" s="465"/>
      <c r="D97" s="465"/>
      <c r="E97" s="465"/>
      <c r="F97" s="466"/>
      <c r="G97" s="466"/>
      <c r="H97" s="466"/>
      <c r="I97" s="466"/>
      <c r="J97" s="465"/>
      <c r="K97" s="465"/>
      <c r="L97" s="465"/>
      <c r="M97" s="465"/>
      <c r="N97" s="465"/>
      <c r="O97" s="465"/>
      <c r="P97" s="465"/>
      <c r="Q97" s="465"/>
      <c r="R97" s="465"/>
      <c r="S97" s="465"/>
      <c r="T97" s="465"/>
      <c r="U97" s="465"/>
      <c r="V97" s="465"/>
      <c r="W97" s="465"/>
      <c r="X97" s="465"/>
      <c r="Y97" s="465"/>
      <c r="Z97" s="465"/>
      <c r="AA97" s="465"/>
      <c r="AB97" s="465"/>
      <c r="AC97" s="465"/>
      <c r="AD97" s="465"/>
      <c r="AE97" s="465"/>
      <c r="AF97" s="465"/>
      <c r="AG97" s="465"/>
      <c r="AH97" s="465"/>
      <c r="AI97" s="465"/>
      <c r="AJ97" s="1"/>
      <c r="AK97" s="1"/>
    </row>
    <row r="98" spans="1:37" ht="31.5" hidden="1" customHeight="1" thickTop="1" thickBot="1" x14ac:dyDescent="0.35">
      <c r="A98" s="426" t="s">
        <v>37</v>
      </c>
      <c r="B98" s="426"/>
      <c r="C98" s="426"/>
      <c r="D98" s="426"/>
      <c r="E98" s="426"/>
      <c r="F98" s="426" t="s">
        <v>38</v>
      </c>
      <c r="G98" s="426"/>
      <c r="H98" s="426"/>
      <c r="I98" s="426"/>
      <c r="J98" s="426" t="s">
        <v>39</v>
      </c>
      <c r="K98" s="426"/>
      <c r="L98" s="426"/>
      <c r="M98" s="426"/>
      <c r="N98" s="426" t="s">
        <v>40</v>
      </c>
      <c r="O98" s="426"/>
      <c r="P98" s="426"/>
      <c r="Q98" s="426"/>
      <c r="R98" s="426"/>
      <c r="S98" s="426"/>
      <c r="T98" s="426"/>
      <c r="U98" s="426"/>
      <c r="V98" s="426"/>
      <c r="W98" s="426"/>
      <c r="X98" s="426" t="s">
        <v>41</v>
      </c>
      <c r="Y98" s="426"/>
      <c r="Z98" s="426"/>
      <c r="AA98" s="426"/>
      <c r="AB98" s="426"/>
      <c r="AC98" s="426"/>
      <c r="AD98" s="426"/>
      <c r="AE98" s="426"/>
      <c r="AF98" s="426" t="s">
        <v>42</v>
      </c>
      <c r="AG98" s="426"/>
      <c r="AH98" s="426"/>
      <c r="AI98" s="426"/>
      <c r="AJ98" s="1"/>
      <c r="AK98" s="1"/>
    </row>
    <row r="99" spans="1:37" ht="16.5" hidden="1" customHeight="1" thickTop="1" thickBot="1" x14ac:dyDescent="0.35">
      <c r="A99" s="465">
        <v>11</v>
      </c>
      <c r="B99" s="465"/>
      <c r="C99" s="465"/>
      <c r="D99" s="465"/>
      <c r="E99" s="465"/>
      <c r="F99" s="466"/>
      <c r="G99" s="466"/>
      <c r="H99" s="466"/>
      <c r="I99" s="466"/>
      <c r="J99" s="465">
        <f>F99*$X$30</f>
        <v>0</v>
      </c>
      <c r="K99" s="465"/>
      <c r="L99" s="465"/>
      <c r="M99" s="465"/>
      <c r="N99" s="465"/>
      <c r="O99" s="465"/>
      <c r="P99" s="465"/>
      <c r="Q99" s="465"/>
      <c r="R99" s="465"/>
      <c r="S99" s="465"/>
      <c r="T99" s="465"/>
      <c r="U99" s="465"/>
      <c r="V99" s="465"/>
      <c r="W99" s="465"/>
      <c r="X99" s="465"/>
      <c r="Y99" s="465"/>
      <c r="Z99" s="465"/>
      <c r="AA99" s="465"/>
      <c r="AB99" s="465"/>
      <c r="AC99" s="465"/>
      <c r="AD99" s="465"/>
      <c r="AE99" s="465"/>
      <c r="AF99" s="465"/>
      <c r="AG99" s="465"/>
      <c r="AH99" s="465"/>
      <c r="AI99" s="465"/>
      <c r="AJ99" s="1"/>
      <c r="AK99" s="1"/>
    </row>
    <row r="100" spans="1:37" ht="16.5" hidden="1" customHeight="1" thickTop="1" thickBot="1" x14ac:dyDescent="0.35">
      <c r="A100" s="465"/>
      <c r="B100" s="465"/>
      <c r="C100" s="465"/>
      <c r="D100" s="465"/>
      <c r="E100" s="465"/>
      <c r="F100" s="466"/>
      <c r="G100" s="466"/>
      <c r="H100" s="466"/>
      <c r="I100" s="466"/>
      <c r="J100" s="465"/>
      <c r="K100" s="465"/>
      <c r="L100" s="465"/>
      <c r="M100" s="465"/>
      <c r="N100" s="465"/>
      <c r="O100" s="465"/>
      <c r="P100" s="465"/>
      <c r="Q100" s="465"/>
      <c r="R100" s="465"/>
      <c r="S100" s="465"/>
      <c r="T100" s="465"/>
      <c r="U100" s="465"/>
      <c r="V100" s="465"/>
      <c r="W100" s="465"/>
      <c r="X100" s="465"/>
      <c r="Y100" s="465"/>
      <c r="Z100" s="465"/>
      <c r="AA100" s="465"/>
      <c r="AB100" s="465"/>
      <c r="AC100" s="465"/>
      <c r="AD100" s="465"/>
      <c r="AE100" s="465"/>
      <c r="AF100" s="465"/>
      <c r="AG100" s="465"/>
      <c r="AH100" s="465"/>
      <c r="AI100" s="465"/>
      <c r="AJ100" s="1"/>
      <c r="AK100" s="1"/>
    </row>
    <row r="101" spans="1:37" ht="16.5" hidden="1" customHeight="1" thickTop="1" thickBot="1" x14ac:dyDescent="0.35">
      <c r="A101" s="465"/>
      <c r="B101" s="465"/>
      <c r="C101" s="465"/>
      <c r="D101" s="465"/>
      <c r="E101" s="465"/>
      <c r="F101" s="466"/>
      <c r="G101" s="466"/>
      <c r="H101" s="466"/>
      <c r="I101" s="466"/>
      <c r="J101" s="465"/>
      <c r="K101" s="465"/>
      <c r="L101" s="465"/>
      <c r="M101" s="465"/>
      <c r="N101" s="465"/>
      <c r="O101" s="465"/>
      <c r="P101" s="465"/>
      <c r="Q101" s="465"/>
      <c r="R101" s="465"/>
      <c r="S101" s="465"/>
      <c r="T101" s="465"/>
      <c r="U101" s="465"/>
      <c r="V101" s="465"/>
      <c r="W101" s="465"/>
      <c r="X101" s="465"/>
      <c r="Y101" s="465"/>
      <c r="Z101" s="465"/>
      <c r="AA101" s="465"/>
      <c r="AB101" s="465"/>
      <c r="AC101" s="465"/>
      <c r="AD101" s="465"/>
      <c r="AE101" s="465"/>
      <c r="AF101" s="465"/>
      <c r="AG101" s="465"/>
      <c r="AH101" s="465"/>
      <c r="AI101" s="465"/>
      <c r="AJ101" s="1"/>
      <c r="AK101" s="1"/>
    </row>
    <row r="102" spans="1:37" ht="16.5" hidden="1" customHeight="1" thickTop="1" thickBot="1" x14ac:dyDescent="0.35">
      <c r="A102" s="465"/>
      <c r="B102" s="465"/>
      <c r="C102" s="465"/>
      <c r="D102" s="465"/>
      <c r="E102" s="465"/>
      <c r="F102" s="466"/>
      <c r="G102" s="466"/>
      <c r="H102" s="466"/>
      <c r="I102" s="466"/>
      <c r="J102" s="465"/>
      <c r="K102" s="465"/>
      <c r="L102" s="465"/>
      <c r="M102" s="465"/>
      <c r="N102" s="465"/>
      <c r="O102" s="465"/>
      <c r="P102" s="465"/>
      <c r="Q102" s="465"/>
      <c r="R102" s="465"/>
      <c r="S102" s="465"/>
      <c r="T102" s="465"/>
      <c r="U102" s="465"/>
      <c r="V102" s="465"/>
      <c r="W102" s="465"/>
      <c r="X102" s="465"/>
      <c r="Y102" s="465"/>
      <c r="Z102" s="465"/>
      <c r="AA102" s="465"/>
      <c r="AB102" s="465"/>
      <c r="AC102" s="465"/>
      <c r="AD102" s="465"/>
      <c r="AE102" s="465"/>
      <c r="AF102" s="465"/>
      <c r="AG102" s="465"/>
      <c r="AH102" s="465"/>
      <c r="AI102" s="465"/>
      <c r="AJ102" s="1"/>
      <c r="AK102" s="1"/>
    </row>
    <row r="103" spans="1:37" ht="16.5" hidden="1" customHeight="1" thickTop="1" thickBot="1" x14ac:dyDescent="0.35">
      <c r="A103" s="465"/>
      <c r="B103" s="465"/>
      <c r="C103" s="465"/>
      <c r="D103" s="465"/>
      <c r="E103" s="465"/>
      <c r="F103" s="466"/>
      <c r="G103" s="466"/>
      <c r="H103" s="466"/>
      <c r="I103" s="466"/>
      <c r="J103" s="465"/>
      <c r="K103" s="465"/>
      <c r="L103" s="465"/>
      <c r="M103" s="465"/>
      <c r="N103" s="465"/>
      <c r="O103" s="465"/>
      <c r="P103" s="465"/>
      <c r="Q103" s="465"/>
      <c r="R103" s="465"/>
      <c r="S103" s="465"/>
      <c r="T103" s="465"/>
      <c r="U103" s="465"/>
      <c r="V103" s="465"/>
      <c r="W103" s="465"/>
      <c r="X103" s="465"/>
      <c r="Y103" s="465"/>
      <c r="Z103" s="465"/>
      <c r="AA103" s="465"/>
      <c r="AB103" s="465"/>
      <c r="AC103" s="465"/>
      <c r="AD103" s="465"/>
      <c r="AE103" s="465"/>
      <c r="AF103" s="465"/>
      <c r="AG103" s="465"/>
      <c r="AH103" s="465"/>
      <c r="AI103" s="465"/>
      <c r="AJ103" s="1"/>
      <c r="AK103" s="1"/>
    </row>
    <row r="104" spans="1:37" ht="31.5" hidden="1" customHeight="1" thickTop="1" thickBot="1" x14ac:dyDescent="0.35">
      <c r="A104" s="426" t="s">
        <v>37</v>
      </c>
      <c r="B104" s="426"/>
      <c r="C104" s="426"/>
      <c r="D104" s="426"/>
      <c r="E104" s="426"/>
      <c r="F104" s="426" t="s">
        <v>38</v>
      </c>
      <c r="G104" s="426"/>
      <c r="H104" s="426"/>
      <c r="I104" s="426"/>
      <c r="J104" s="426" t="s">
        <v>39</v>
      </c>
      <c r="K104" s="426"/>
      <c r="L104" s="426"/>
      <c r="M104" s="426"/>
      <c r="N104" s="426" t="s">
        <v>40</v>
      </c>
      <c r="O104" s="426"/>
      <c r="P104" s="426"/>
      <c r="Q104" s="426"/>
      <c r="R104" s="426"/>
      <c r="S104" s="426"/>
      <c r="T104" s="426"/>
      <c r="U104" s="426"/>
      <c r="V104" s="426"/>
      <c r="W104" s="426"/>
      <c r="X104" s="426" t="s">
        <v>41</v>
      </c>
      <c r="Y104" s="426"/>
      <c r="Z104" s="426"/>
      <c r="AA104" s="426"/>
      <c r="AB104" s="426"/>
      <c r="AC104" s="426"/>
      <c r="AD104" s="426"/>
      <c r="AE104" s="426"/>
      <c r="AF104" s="426" t="s">
        <v>42</v>
      </c>
      <c r="AG104" s="426"/>
      <c r="AH104" s="426"/>
      <c r="AI104" s="426"/>
      <c r="AJ104" s="1"/>
      <c r="AK104" s="1"/>
    </row>
    <row r="105" spans="1:37" ht="16.5" hidden="1" customHeight="1" thickTop="1" thickBot="1" x14ac:dyDescent="0.35">
      <c r="A105" s="465">
        <v>12</v>
      </c>
      <c r="B105" s="465"/>
      <c r="C105" s="465"/>
      <c r="D105" s="465"/>
      <c r="E105" s="465"/>
      <c r="F105" s="466"/>
      <c r="G105" s="466"/>
      <c r="H105" s="466"/>
      <c r="I105" s="466"/>
      <c r="J105" s="465">
        <f>F105*$X$30</f>
        <v>0</v>
      </c>
      <c r="K105" s="465"/>
      <c r="L105" s="465"/>
      <c r="M105" s="465"/>
      <c r="N105" s="465"/>
      <c r="O105" s="465"/>
      <c r="P105" s="465"/>
      <c r="Q105" s="465"/>
      <c r="R105" s="465"/>
      <c r="S105" s="465"/>
      <c r="T105" s="465"/>
      <c r="U105" s="465"/>
      <c r="V105" s="465"/>
      <c r="W105" s="465"/>
      <c r="X105" s="465"/>
      <c r="Y105" s="465"/>
      <c r="Z105" s="465"/>
      <c r="AA105" s="465"/>
      <c r="AB105" s="465"/>
      <c r="AC105" s="465"/>
      <c r="AD105" s="465"/>
      <c r="AE105" s="465"/>
      <c r="AF105" s="465"/>
      <c r="AG105" s="465"/>
      <c r="AH105" s="465"/>
      <c r="AI105" s="465"/>
      <c r="AJ105" s="1"/>
      <c r="AK105" s="1"/>
    </row>
    <row r="106" spans="1:37" ht="16.5" hidden="1" customHeight="1" thickTop="1" thickBot="1" x14ac:dyDescent="0.35">
      <c r="A106" s="465"/>
      <c r="B106" s="465"/>
      <c r="C106" s="465"/>
      <c r="D106" s="465"/>
      <c r="E106" s="465"/>
      <c r="F106" s="466"/>
      <c r="G106" s="466"/>
      <c r="H106" s="466"/>
      <c r="I106" s="466"/>
      <c r="J106" s="465"/>
      <c r="K106" s="465"/>
      <c r="L106" s="465"/>
      <c r="M106" s="465"/>
      <c r="N106" s="465"/>
      <c r="O106" s="465"/>
      <c r="P106" s="465"/>
      <c r="Q106" s="465"/>
      <c r="R106" s="465"/>
      <c r="S106" s="465"/>
      <c r="T106" s="465"/>
      <c r="U106" s="465"/>
      <c r="V106" s="465"/>
      <c r="W106" s="465"/>
      <c r="X106" s="465"/>
      <c r="Y106" s="465"/>
      <c r="Z106" s="465"/>
      <c r="AA106" s="465"/>
      <c r="AB106" s="465"/>
      <c r="AC106" s="465"/>
      <c r="AD106" s="465"/>
      <c r="AE106" s="465"/>
      <c r="AF106" s="465"/>
      <c r="AG106" s="465"/>
      <c r="AH106" s="465"/>
      <c r="AI106" s="465"/>
      <c r="AJ106" s="1"/>
      <c r="AK106" s="1"/>
    </row>
    <row r="107" spans="1:37" ht="16.5" hidden="1" customHeight="1" thickTop="1" thickBot="1" x14ac:dyDescent="0.35">
      <c r="A107" s="465"/>
      <c r="B107" s="465"/>
      <c r="C107" s="465"/>
      <c r="D107" s="465"/>
      <c r="E107" s="465"/>
      <c r="F107" s="466"/>
      <c r="G107" s="466"/>
      <c r="H107" s="466"/>
      <c r="I107" s="466"/>
      <c r="J107" s="465"/>
      <c r="K107" s="465"/>
      <c r="L107" s="465"/>
      <c r="M107" s="465"/>
      <c r="N107" s="465"/>
      <c r="O107" s="465"/>
      <c r="P107" s="465"/>
      <c r="Q107" s="465"/>
      <c r="R107" s="465"/>
      <c r="S107" s="465"/>
      <c r="T107" s="465"/>
      <c r="U107" s="465"/>
      <c r="V107" s="465"/>
      <c r="W107" s="465"/>
      <c r="X107" s="465"/>
      <c r="Y107" s="465"/>
      <c r="Z107" s="465"/>
      <c r="AA107" s="465"/>
      <c r="AB107" s="465"/>
      <c r="AC107" s="465"/>
      <c r="AD107" s="465"/>
      <c r="AE107" s="465"/>
      <c r="AF107" s="465"/>
      <c r="AG107" s="465"/>
      <c r="AH107" s="465"/>
      <c r="AI107" s="465"/>
      <c r="AJ107" s="1"/>
      <c r="AK107" s="1"/>
    </row>
    <row r="108" spans="1:37" ht="16.5" hidden="1" customHeight="1" thickTop="1" thickBot="1" x14ac:dyDescent="0.35">
      <c r="A108" s="465"/>
      <c r="B108" s="465"/>
      <c r="C108" s="465"/>
      <c r="D108" s="465"/>
      <c r="E108" s="465"/>
      <c r="F108" s="466"/>
      <c r="G108" s="466"/>
      <c r="H108" s="466"/>
      <c r="I108" s="466"/>
      <c r="J108" s="465"/>
      <c r="K108" s="465"/>
      <c r="L108" s="465"/>
      <c r="M108" s="465"/>
      <c r="N108" s="465"/>
      <c r="O108" s="465"/>
      <c r="P108" s="465"/>
      <c r="Q108" s="465"/>
      <c r="R108" s="465"/>
      <c r="S108" s="465"/>
      <c r="T108" s="465"/>
      <c r="U108" s="465"/>
      <c r="V108" s="465"/>
      <c r="W108" s="465"/>
      <c r="X108" s="465"/>
      <c r="Y108" s="465"/>
      <c r="Z108" s="465"/>
      <c r="AA108" s="465"/>
      <c r="AB108" s="465"/>
      <c r="AC108" s="465"/>
      <c r="AD108" s="465"/>
      <c r="AE108" s="465"/>
      <c r="AF108" s="465"/>
      <c r="AG108" s="465"/>
      <c r="AH108" s="465"/>
      <c r="AI108" s="465"/>
      <c r="AJ108" s="1"/>
      <c r="AK108" s="1"/>
    </row>
    <row r="109" spans="1:37" ht="16.5" hidden="1" customHeight="1" thickTop="1" thickBot="1" x14ac:dyDescent="0.35">
      <c r="A109" s="465"/>
      <c r="B109" s="465"/>
      <c r="C109" s="465"/>
      <c r="D109" s="465"/>
      <c r="E109" s="465"/>
      <c r="F109" s="466"/>
      <c r="G109" s="466"/>
      <c r="H109" s="466"/>
      <c r="I109" s="466"/>
      <c r="J109" s="465"/>
      <c r="K109" s="465"/>
      <c r="L109" s="465"/>
      <c r="M109" s="465"/>
      <c r="N109" s="465"/>
      <c r="O109" s="465"/>
      <c r="P109" s="465"/>
      <c r="Q109" s="465"/>
      <c r="R109" s="465"/>
      <c r="S109" s="465"/>
      <c r="T109" s="465"/>
      <c r="U109" s="465"/>
      <c r="V109" s="465"/>
      <c r="W109" s="465"/>
      <c r="X109" s="465"/>
      <c r="Y109" s="465"/>
      <c r="Z109" s="465"/>
      <c r="AA109" s="465"/>
      <c r="AB109" s="465"/>
      <c r="AC109" s="465"/>
      <c r="AD109" s="465"/>
      <c r="AE109" s="465"/>
      <c r="AF109" s="465"/>
      <c r="AG109" s="465"/>
      <c r="AH109" s="465"/>
      <c r="AI109" s="465"/>
      <c r="AJ109" s="1"/>
      <c r="AK109" s="1"/>
    </row>
    <row r="110" spans="1:37" s="12" customFormat="1" ht="19.5" customHeight="1" thickTop="1" thickBot="1" x14ac:dyDescent="0.3">
      <c r="A110" s="426" t="s">
        <v>43</v>
      </c>
      <c r="B110" s="426"/>
      <c r="C110" s="426"/>
      <c r="D110" s="426"/>
      <c r="E110" s="426"/>
      <c r="F110" s="426"/>
      <c r="G110" s="426"/>
      <c r="H110" s="426"/>
      <c r="I110" s="426"/>
      <c r="J110" s="426"/>
      <c r="K110" s="426"/>
      <c r="L110" s="426"/>
      <c r="M110" s="426"/>
      <c r="N110" s="426"/>
      <c r="O110" s="426"/>
      <c r="P110" s="426"/>
      <c r="Q110" s="426"/>
      <c r="R110" s="426"/>
      <c r="S110" s="426"/>
      <c r="T110" s="426"/>
      <c r="U110" s="426"/>
      <c r="V110" s="426"/>
      <c r="W110" s="426"/>
      <c r="X110" s="426"/>
      <c r="Y110" s="426"/>
      <c r="Z110" s="426"/>
      <c r="AA110" s="426"/>
      <c r="AB110" s="426"/>
      <c r="AC110" s="426"/>
      <c r="AD110" s="426"/>
      <c r="AE110" s="426"/>
      <c r="AF110" s="426"/>
      <c r="AG110" s="426"/>
      <c r="AH110" s="426"/>
      <c r="AI110" s="426"/>
    </row>
    <row r="111" spans="1:37" s="12" customFormat="1" ht="15.75" customHeight="1" thickTop="1" x14ac:dyDescent="0.25">
      <c r="A111" s="13"/>
      <c r="B111" s="14"/>
      <c r="C111" s="14"/>
      <c r="D111" s="14"/>
      <c r="E111" s="14"/>
      <c r="F111" s="14"/>
      <c r="G111" s="14"/>
      <c r="H111" s="14"/>
      <c r="I111" s="14"/>
      <c r="J111" s="14"/>
      <c r="K111" s="14"/>
      <c r="L111" s="14"/>
      <c r="M111" s="14"/>
      <c r="N111" s="467" t="s">
        <v>44</v>
      </c>
      <c r="O111" s="467"/>
      <c r="P111" s="467"/>
      <c r="Q111" s="467"/>
      <c r="R111" s="467"/>
      <c r="S111" s="467"/>
      <c r="T111" s="467"/>
      <c r="U111" s="467"/>
      <c r="V111" s="467"/>
      <c r="W111" s="467"/>
      <c r="X111" s="467"/>
      <c r="Y111" s="468" t="s">
        <v>45</v>
      </c>
      <c r="Z111" s="468"/>
      <c r="AA111" s="468"/>
      <c r="AB111" s="468"/>
      <c r="AC111" s="468"/>
      <c r="AD111" s="468"/>
      <c r="AE111" s="468"/>
      <c r="AF111" s="469"/>
      <c r="AG111" s="15"/>
      <c r="AH111" s="16" t="s">
        <v>46</v>
      </c>
      <c r="AI111" s="17" t="s">
        <v>47</v>
      </c>
    </row>
    <row r="112" spans="1:37" s="12" customFormat="1" ht="15" customHeight="1" x14ac:dyDescent="0.25">
      <c r="A112" s="471" t="s">
        <v>48</v>
      </c>
      <c r="B112" s="472"/>
      <c r="C112" s="472"/>
      <c r="D112" s="472"/>
      <c r="E112" s="472"/>
      <c r="F112" s="472"/>
      <c r="G112" s="14" t="s">
        <v>49</v>
      </c>
      <c r="H112" s="18"/>
      <c r="I112" s="14"/>
      <c r="J112" s="14" t="s">
        <v>47</v>
      </c>
      <c r="K112" s="18" t="s">
        <v>50</v>
      </c>
      <c r="L112" s="14"/>
      <c r="M112" s="14"/>
      <c r="N112" s="473"/>
      <c r="O112" s="473"/>
      <c r="P112" s="473"/>
      <c r="Q112" s="473"/>
      <c r="R112" s="473"/>
      <c r="S112" s="473"/>
      <c r="T112" s="473"/>
      <c r="U112" s="473"/>
      <c r="V112" s="473"/>
      <c r="W112" s="473"/>
      <c r="X112" s="473"/>
      <c r="Y112" s="477" t="s">
        <v>51</v>
      </c>
      <c r="Z112" s="472"/>
      <c r="AA112" s="472"/>
      <c r="AB112" s="472"/>
      <c r="AC112" s="472"/>
      <c r="AD112" s="472"/>
      <c r="AE112" s="472"/>
      <c r="AF112" s="478"/>
      <c r="AG112" s="15"/>
      <c r="AH112" s="18"/>
      <c r="AI112" s="19"/>
    </row>
    <row r="113" spans="1:35" s="12" customFormat="1" x14ac:dyDescent="0.25">
      <c r="A113" s="471"/>
      <c r="B113" s="472"/>
      <c r="C113" s="472"/>
      <c r="D113" s="472"/>
      <c r="E113" s="472"/>
      <c r="F113" s="472"/>
      <c r="G113" s="472"/>
      <c r="H113" s="472"/>
      <c r="I113" s="472"/>
      <c r="J113" s="472"/>
      <c r="K113" s="472"/>
      <c r="L113" s="472"/>
      <c r="M113" s="14"/>
      <c r="N113" s="473"/>
      <c r="O113" s="473"/>
      <c r="P113" s="473"/>
      <c r="Q113" s="473"/>
      <c r="R113" s="473"/>
      <c r="S113" s="473"/>
      <c r="T113" s="473"/>
      <c r="U113" s="473"/>
      <c r="V113" s="473"/>
      <c r="W113" s="473"/>
      <c r="X113" s="473"/>
      <c r="Y113" s="14"/>
      <c r="Z113" s="14"/>
      <c r="AA113" s="14"/>
      <c r="AB113" s="14"/>
      <c r="AC113" s="14"/>
      <c r="AD113" s="14"/>
      <c r="AE113" s="14"/>
      <c r="AF113" s="14"/>
      <c r="AG113" s="14"/>
      <c r="AH113" s="14"/>
      <c r="AI113" s="20"/>
    </row>
    <row r="114" spans="1:35" s="12" customFormat="1" ht="15" customHeight="1" x14ac:dyDescent="0.25">
      <c r="A114" s="471"/>
      <c r="B114" s="472"/>
      <c r="C114" s="472"/>
      <c r="D114" s="472"/>
      <c r="E114" s="472"/>
      <c r="F114" s="472"/>
      <c r="G114" s="472"/>
      <c r="H114" s="472"/>
      <c r="I114" s="472"/>
      <c r="J114" s="472"/>
      <c r="K114" s="472"/>
      <c r="L114" s="472"/>
      <c r="M114" s="14"/>
      <c r="N114" s="472" t="s">
        <v>52</v>
      </c>
      <c r="O114" s="472"/>
      <c r="P114" s="472"/>
      <c r="Q114" s="472"/>
      <c r="R114" s="472"/>
      <c r="S114" s="472"/>
      <c r="T114" s="472"/>
      <c r="U114" s="472"/>
      <c r="V114" s="472"/>
      <c r="W114" s="472"/>
      <c r="X114" s="472"/>
      <c r="Y114" s="472" t="s">
        <v>45</v>
      </c>
      <c r="Z114" s="472"/>
      <c r="AA114" s="472"/>
      <c r="AB114" s="472"/>
      <c r="AC114" s="472"/>
      <c r="AD114" s="472"/>
      <c r="AE114" s="472"/>
      <c r="AF114" s="472"/>
      <c r="AG114" s="14"/>
      <c r="AH114" s="21" t="s">
        <v>46</v>
      </c>
      <c r="AI114" s="22" t="s">
        <v>47</v>
      </c>
    </row>
    <row r="115" spans="1:35" s="12" customFormat="1" ht="15" customHeight="1" x14ac:dyDescent="0.25">
      <c r="A115" s="471" t="s">
        <v>53</v>
      </c>
      <c r="B115" s="472"/>
      <c r="C115" s="472"/>
      <c r="D115" s="472"/>
      <c r="E115" s="472"/>
      <c r="F115" s="472"/>
      <c r="G115" s="14" t="s">
        <v>49</v>
      </c>
      <c r="H115" s="18"/>
      <c r="I115" s="14"/>
      <c r="J115" s="14" t="s">
        <v>47</v>
      </c>
      <c r="K115" s="18" t="s">
        <v>50</v>
      </c>
      <c r="L115" s="14"/>
      <c r="M115" s="14"/>
      <c r="N115" s="473"/>
      <c r="O115" s="473"/>
      <c r="P115" s="473"/>
      <c r="Q115" s="473"/>
      <c r="R115" s="473"/>
      <c r="S115" s="473"/>
      <c r="T115" s="473"/>
      <c r="U115" s="473"/>
      <c r="V115" s="473"/>
      <c r="W115" s="473"/>
      <c r="X115" s="473"/>
      <c r="Y115" s="474" t="s">
        <v>51</v>
      </c>
      <c r="Z115" s="475"/>
      <c r="AA115" s="475"/>
      <c r="AB115" s="475"/>
      <c r="AC115" s="475"/>
      <c r="AD115" s="475"/>
      <c r="AE115" s="475"/>
      <c r="AF115" s="476"/>
      <c r="AG115" s="23"/>
      <c r="AH115" s="24"/>
      <c r="AI115" s="25"/>
    </row>
    <row r="116" spans="1:35" s="12" customFormat="1" x14ac:dyDescent="0.25">
      <c r="A116" s="471"/>
      <c r="B116" s="472"/>
      <c r="C116" s="472"/>
      <c r="D116" s="472"/>
      <c r="E116" s="472"/>
      <c r="F116" s="472"/>
      <c r="G116" s="472"/>
      <c r="H116" s="472"/>
      <c r="I116" s="472"/>
      <c r="J116" s="472"/>
      <c r="K116" s="472"/>
      <c r="L116" s="472"/>
      <c r="M116" s="14"/>
      <c r="N116" s="473"/>
      <c r="O116" s="473"/>
      <c r="P116" s="473"/>
      <c r="Q116" s="473"/>
      <c r="R116" s="473"/>
      <c r="S116" s="473"/>
      <c r="T116" s="473"/>
      <c r="U116" s="473"/>
      <c r="V116" s="473"/>
      <c r="W116" s="473"/>
      <c r="X116" s="473"/>
      <c r="Y116" s="26"/>
      <c r="Z116" s="27"/>
      <c r="AA116" s="27"/>
      <c r="AB116" s="27"/>
      <c r="AC116" s="27"/>
      <c r="AD116" s="27"/>
      <c r="AE116" s="27"/>
      <c r="AF116" s="27"/>
      <c r="AG116" s="27"/>
      <c r="AH116" s="27"/>
      <c r="AI116" s="28"/>
    </row>
    <row r="117" spans="1:35" s="12" customFormat="1" x14ac:dyDescent="0.25">
      <c r="A117" s="13"/>
      <c r="B117" s="1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4"/>
      <c r="AB117" s="14"/>
      <c r="AC117" s="14"/>
      <c r="AD117" s="14"/>
      <c r="AE117" s="14"/>
      <c r="AF117" s="14"/>
      <c r="AG117" s="14"/>
      <c r="AH117" s="29"/>
      <c r="AI117" s="30"/>
    </row>
    <row r="118" spans="1:35" s="12" customFormat="1" ht="25.5" customHeight="1" x14ac:dyDescent="0.25">
      <c r="A118" s="479" t="s">
        <v>54</v>
      </c>
      <c r="B118" s="480"/>
      <c r="C118" s="480"/>
      <c r="D118" s="480"/>
      <c r="E118" s="480"/>
      <c r="F118" s="480"/>
      <c r="G118" s="480"/>
      <c r="H118" s="480"/>
      <c r="I118" s="480"/>
      <c r="J118" s="480"/>
      <c r="K118" s="480"/>
      <c r="L118" s="480"/>
      <c r="M118" s="480"/>
      <c r="N118" s="480"/>
      <c r="O118" s="480"/>
      <c r="P118" s="480"/>
      <c r="Q118" s="480"/>
      <c r="R118" s="480"/>
      <c r="S118" s="480"/>
      <c r="T118" s="480"/>
      <c r="U118" s="480"/>
      <c r="V118" s="480"/>
      <c r="W118" s="480"/>
      <c r="X118" s="480"/>
      <c r="Y118" s="480"/>
      <c r="Z118" s="480"/>
      <c r="AA118" s="480"/>
      <c r="AB118" s="480"/>
      <c r="AC118" s="480"/>
      <c r="AD118" s="480"/>
      <c r="AE118" s="480"/>
      <c r="AF118" s="480"/>
      <c r="AG118" s="480"/>
      <c r="AH118" s="480"/>
      <c r="AI118" s="481"/>
    </row>
    <row r="119" spans="1:35" s="12" customFormat="1" x14ac:dyDescent="0.25">
      <c r="A119" s="31"/>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c r="AA119" s="32"/>
      <c r="AB119" s="32"/>
      <c r="AC119" s="32"/>
      <c r="AD119" s="32"/>
      <c r="AE119" s="32"/>
      <c r="AF119" s="32"/>
      <c r="AG119" s="32"/>
      <c r="AH119" s="32"/>
      <c r="AI119" s="20"/>
    </row>
    <row r="120" spans="1:35" s="12" customFormat="1" ht="15" customHeight="1" x14ac:dyDescent="0.25">
      <c r="A120" s="471" t="s">
        <v>55</v>
      </c>
      <c r="B120" s="472"/>
      <c r="C120" s="472"/>
      <c r="D120" s="472"/>
      <c r="E120" s="472"/>
      <c r="F120" s="472"/>
      <c r="G120" s="472" t="s">
        <v>56</v>
      </c>
      <c r="H120" s="472"/>
      <c r="I120" s="18"/>
      <c r="J120" s="14"/>
      <c r="K120" s="472" t="s">
        <v>57</v>
      </c>
      <c r="L120" s="478"/>
      <c r="M120" s="18"/>
      <c r="N120" s="14"/>
      <c r="O120" s="472" t="s">
        <v>58</v>
      </c>
      <c r="P120" s="478"/>
      <c r="Q120" s="18" t="s">
        <v>50</v>
      </c>
      <c r="R120" s="14"/>
      <c r="S120" s="472" t="s">
        <v>59</v>
      </c>
      <c r="T120" s="478"/>
      <c r="U120" s="18"/>
      <c r="V120" s="477" t="s">
        <v>60</v>
      </c>
      <c r="W120" s="472"/>
      <c r="X120" s="472"/>
      <c r="Y120" s="472"/>
      <c r="Z120" s="472"/>
      <c r="AA120" s="472"/>
      <c r="AB120" s="472"/>
      <c r="AC120" s="472"/>
      <c r="AD120" s="472"/>
      <c r="AE120" s="472"/>
      <c r="AF120" s="472"/>
      <c r="AG120" s="472"/>
      <c r="AH120" s="478"/>
      <c r="AI120" s="19"/>
    </row>
    <row r="121" spans="1:35" ht="15.75" thickBot="1" x14ac:dyDescent="0.3">
      <c r="A121" s="33"/>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c r="AC121" s="34"/>
      <c r="AD121" s="34"/>
      <c r="AE121" s="34"/>
      <c r="AF121" s="34"/>
      <c r="AG121" s="34"/>
      <c r="AH121" s="34"/>
      <c r="AI121" s="35"/>
    </row>
    <row r="122" spans="1:35" x14ac:dyDescent="0.25">
      <c r="A122" s="36"/>
      <c r="B122" s="36"/>
      <c r="C122" s="36"/>
      <c r="D122" s="36"/>
      <c r="E122" s="36"/>
      <c r="F122" s="36"/>
      <c r="AA122" s="37"/>
      <c r="AB122" s="38"/>
      <c r="AH122" s="37"/>
      <c r="AI122" s="37"/>
    </row>
    <row r="123" spans="1:35" x14ac:dyDescent="0.25">
      <c r="AA123" s="37"/>
      <c r="AB123" s="38"/>
      <c r="AH123" s="37"/>
      <c r="AI123" s="37"/>
    </row>
    <row r="124" spans="1:35" ht="15" customHeight="1" x14ac:dyDescent="0.25">
      <c r="AA124" s="37"/>
      <c r="AB124" s="38"/>
      <c r="AH124" s="37"/>
      <c r="AI124" s="37"/>
    </row>
    <row r="125" spans="1:35" ht="15" customHeight="1" x14ac:dyDescent="0.25">
      <c r="AA125" s="37"/>
      <c r="AB125" s="38"/>
      <c r="AH125" s="37"/>
      <c r="AI125" s="37"/>
    </row>
    <row r="126" spans="1:35" ht="15" customHeight="1" x14ac:dyDescent="0.25">
      <c r="A126" s="37" t="s">
        <v>61</v>
      </c>
      <c r="AA126" s="37"/>
      <c r="AB126" s="38"/>
      <c r="AH126" s="37"/>
      <c r="AI126" s="37"/>
    </row>
    <row r="127" spans="1:35" ht="15" customHeight="1" x14ac:dyDescent="0.25">
      <c r="A127" s="37" t="s">
        <v>62</v>
      </c>
      <c r="AA127" s="37"/>
      <c r="AB127" s="38"/>
      <c r="AH127" s="37"/>
      <c r="AI127" s="37"/>
    </row>
    <row r="128" spans="1:35" ht="15" customHeight="1" x14ac:dyDescent="0.25">
      <c r="AA128" s="37"/>
      <c r="AB128" s="38"/>
      <c r="AH128" s="37"/>
      <c r="AI128" s="37"/>
    </row>
    <row r="129" spans="1:39" ht="15" customHeight="1" x14ac:dyDescent="0.25">
      <c r="A129" s="37" t="s">
        <v>2</v>
      </c>
      <c r="B129" s="470" t="s">
        <v>63</v>
      </c>
      <c r="C129" s="470"/>
      <c r="D129" s="470"/>
      <c r="E129" s="470"/>
      <c r="F129" s="470"/>
      <c r="G129" s="470"/>
      <c r="H129" s="470"/>
      <c r="I129" s="470"/>
      <c r="AA129" s="37"/>
      <c r="AB129" s="38"/>
      <c r="AH129" s="37"/>
      <c r="AI129" s="37"/>
    </row>
    <row r="130" spans="1:39" ht="15" customHeight="1" x14ac:dyDescent="0.25">
      <c r="AA130" s="37"/>
      <c r="AB130" s="38"/>
      <c r="AH130" s="37"/>
      <c r="AI130" s="37"/>
      <c r="AJ130" s="39"/>
      <c r="AK130" s="39"/>
      <c r="AL130" s="39"/>
      <c r="AM130" s="39"/>
    </row>
    <row r="131" spans="1:39" ht="15" customHeight="1" x14ac:dyDescent="0.25">
      <c r="B131" s="37" t="str">
        <f>CONCATENATE(AB131,"",AC131)</f>
        <v>0.1 Servizi istituzionali, generali e di gestione</v>
      </c>
      <c r="AA131" s="37"/>
      <c r="AB131" s="38" t="s">
        <v>64</v>
      </c>
      <c r="AC131" s="37" t="s">
        <v>65</v>
      </c>
      <c r="AH131" s="37"/>
      <c r="AI131" s="37"/>
      <c r="AJ131" s="39"/>
      <c r="AK131" s="39"/>
      <c r="AL131" s="39"/>
      <c r="AM131" s="39"/>
    </row>
    <row r="132" spans="1:39" ht="15" customHeight="1" x14ac:dyDescent="0.25">
      <c r="B132" s="37" t="str">
        <f t="shared" ref="B132:B153" si="0">CONCATENATE(AB132,"",AC132)</f>
        <v>0.2 Giustizia</v>
      </c>
      <c r="AA132" s="37"/>
      <c r="AB132" s="38" t="s">
        <v>66</v>
      </c>
      <c r="AC132" s="37" t="s">
        <v>67</v>
      </c>
      <c r="AH132" s="37"/>
      <c r="AI132" s="37"/>
      <c r="AJ132" s="39"/>
      <c r="AK132" s="39"/>
      <c r="AL132" s="39"/>
      <c r="AM132" s="39"/>
    </row>
    <row r="133" spans="1:39" x14ac:dyDescent="0.25">
      <c r="B133" s="37" t="str">
        <f t="shared" si="0"/>
        <v>0.3 Ordine pubblico e sicurezza</v>
      </c>
      <c r="AA133" s="37"/>
      <c r="AB133" s="38" t="s">
        <v>68</v>
      </c>
      <c r="AC133" s="37" t="s">
        <v>69</v>
      </c>
      <c r="AH133" s="37"/>
      <c r="AI133" s="37"/>
      <c r="AJ133" s="39"/>
      <c r="AK133" s="39"/>
      <c r="AL133" s="39"/>
      <c r="AM133" s="39"/>
    </row>
    <row r="134" spans="1:39" x14ac:dyDescent="0.25">
      <c r="B134" s="37" t="str">
        <f t="shared" si="0"/>
        <v>0.4 Istruzione e diritto allo studio</v>
      </c>
      <c r="AA134" s="37"/>
      <c r="AB134" s="38" t="s">
        <v>70</v>
      </c>
      <c r="AC134" s="37" t="s">
        <v>71</v>
      </c>
      <c r="AH134" s="37"/>
      <c r="AI134" s="37"/>
      <c r="AJ134" s="40"/>
      <c r="AK134" s="40"/>
      <c r="AL134" s="40"/>
      <c r="AM134" s="39"/>
    </row>
    <row r="135" spans="1:39" x14ac:dyDescent="0.25">
      <c r="B135" s="37" t="str">
        <f t="shared" si="0"/>
        <v>0.5 Tutela e valorizzazione dei beni e delle attività culturali</v>
      </c>
      <c r="AA135" s="37"/>
      <c r="AB135" s="38" t="s">
        <v>72</v>
      </c>
      <c r="AC135" s="37" t="s">
        <v>73</v>
      </c>
      <c r="AH135" s="37"/>
      <c r="AI135" s="37"/>
      <c r="AJ135" s="39"/>
      <c r="AK135" s="39"/>
      <c r="AL135" s="39"/>
      <c r="AM135" s="39"/>
    </row>
    <row r="136" spans="1:39" x14ac:dyDescent="0.25">
      <c r="B136" s="37" t="str">
        <f t="shared" si="0"/>
        <v>0.6 Politiche giovanili, sport e tempo libero</v>
      </c>
      <c r="AA136" s="37"/>
      <c r="AB136" s="38" t="s">
        <v>74</v>
      </c>
      <c r="AC136" s="37" t="s">
        <v>75</v>
      </c>
      <c r="AH136" s="37"/>
      <c r="AI136" s="37"/>
      <c r="AJ136" s="40"/>
      <c r="AK136" s="40"/>
      <c r="AL136" s="40"/>
      <c r="AM136" s="39"/>
    </row>
    <row r="137" spans="1:39" x14ac:dyDescent="0.25">
      <c r="B137" s="37" t="str">
        <f t="shared" si="0"/>
        <v>0.7 Turismo</v>
      </c>
      <c r="AA137" s="37"/>
      <c r="AB137" s="38" t="s">
        <v>76</v>
      </c>
      <c r="AC137" s="37" t="s">
        <v>77</v>
      </c>
      <c r="AH137" s="37"/>
      <c r="AI137" s="37"/>
      <c r="AJ137" s="40"/>
      <c r="AK137" s="40"/>
      <c r="AL137" s="40"/>
      <c r="AM137" s="39"/>
    </row>
    <row r="138" spans="1:39" x14ac:dyDescent="0.25">
      <c r="B138" s="37" t="str">
        <f t="shared" si="0"/>
        <v>0.8 Assetto del territorio ed edilizia abitativa</v>
      </c>
      <c r="AA138" s="37"/>
      <c r="AB138" s="38" t="s">
        <v>78</v>
      </c>
      <c r="AC138" s="37" t="s">
        <v>79</v>
      </c>
      <c r="AH138" s="37"/>
      <c r="AI138" s="37"/>
      <c r="AJ138" s="40"/>
      <c r="AK138" s="40"/>
      <c r="AL138" s="40"/>
      <c r="AM138" s="39"/>
    </row>
    <row r="139" spans="1:39" x14ac:dyDescent="0.25">
      <c r="B139" s="37" t="str">
        <f t="shared" si="0"/>
        <v>0.9Sviluppo sostenibile e tutela del territorio e dell'ambiente</v>
      </c>
      <c r="AA139" s="37"/>
      <c r="AB139" s="38" t="s">
        <v>80</v>
      </c>
      <c r="AC139" s="37" t="s">
        <v>81</v>
      </c>
      <c r="AH139" s="37"/>
      <c r="AI139" s="37"/>
      <c r="AJ139" s="40"/>
      <c r="AK139" s="40"/>
      <c r="AL139" s="40"/>
      <c r="AM139" s="39"/>
    </row>
    <row r="140" spans="1:39" x14ac:dyDescent="0.25">
      <c r="B140" s="37" t="str">
        <f t="shared" si="0"/>
        <v>10   Trasporti e diritto alla mobilità</v>
      </c>
      <c r="AA140" s="37"/>
      <c r="AB140" s="38" t="s">
        <v>82</v>
      </c>
      <c r="AC140" s="37" t="s">
        <v>83</v>
      </c>
      <c r="AH140" s="37"/>
      <c r="AI140" s="37"/>
      <c r="AJ140" s="40"/>
      <c r="AK140" s="40"/>
      <c r="AL140" s="40"/>
      <c r="AM140" s="39"/>
    </row>
    <row r="141" spans="1:39" x14ac:dyDescent="0.25">
      <c r="B141" s="37" t="str">
        <f t="shared" si="0"/>
        <v>11    Soccorso civile</v>
      </c>
      <c r="AA141" s="37"/>
      <c r="AB141" s="38" t="s">
        <v>84</v>
      </c>
      <c r="AC141" s="37" t="s">
        <v>85</v>
      </c>
      <c r="AH141" s="37"/>
      <c r="AI141" s="37"/>
      <c r="AJ141" s="40"/>
      <c r="AK141" s="40"/>
      <c r="AL141" s="40"/>
      <c r="AM141" s="39"/>
    </row>
    <row r="142" spans="1:39" x14ac:dyDescent="0.25">
      <c r="B142" s="37" t="str">
        <f t="shared" si="0"/>
        <v>12   Diritti sociali, politiche sociali e famiglia</v>
      </c>
      <c r="AA142" s="37"/>
      <c r="AB142" s="38" t="s">
        <v>86</v>
      </c>
      <c r="AC142" s="37" t="s">
        <v>87</v>
      </c>
      <c r="AH142" s="37"/>
      <c r="AI142" s="37"/>
      <c r="AJ142" s="40"/>
      <c r="AK142" s="40"/>
      <c r="AL142" s="40"/>
      <c r="AM142" s="39"/>
    </row>
    <row r="143" spans="1:39" x14ac:dyDescent="0.25">
      <c r="B143" s="37" t="str">
        <f t="shared" si="0"/>
        <v>13   Tutela della salute</v>
      </c>
      <c r="AA143" s="37"/>
      <c r="AB143" s="38" t="s">
        <v>88</v>
      </c>
      <c r="AC143" s="37" t="s">
        <v>89</v>
      </c>
      <c r="AH143" s="37"/>
      <c r="AI143" s="37"/>
      <c r="AJ143" s="40"/>
      <c r="AK143" s="40"/>
      <c r="AL143" s="40"/>
      <c r="AM143" s="39"/>
    </row>
    <row r="144" spans="1:39" x14ac:dyDescent="0.25">
      <c r="B144" s="37" t="str">
        <f t="shared" si="0"/>
        <v>14   Sviluppo economico e competitività</v>
      </c>
      <c r="AA144" s="37"/>
      <c r="AB144" s="38" t="s">
        <v>90</v>
      </c>
      <c r="AC144" s="37" t="s">
        <v>91</v>
      </c>
      <c r="AH144" s="37"/>
      <c r="AI144" s="37"/>
      <c r="AJ144" s="40"/>
      <c r="AK144" s="40"/>
      <c r="AL144" s="40"/>
      <c r="AM144" s="39"/>
    </row>
    <row r="145" spans="1:39" x14ac:dyDescent="0.25">
      <c r="B145" s="37" t="str">
        <f t="shared" si="0"/>
        <v>15   Politiche per il lavoro e la formazione professionale</v>
      </c>
      <c r="AA145" s="37"/>
      <c r="AB145" s="38" t="s">
        <v>92</v>
      </c>
      <c r="AC145" s="37" t="s">
        <v>93</v>
      </c>
      <c r="AH145" s="37"/>
      <c r="AI145" s="37"/>
      <c r="AJ145" s="40"/>
      <c r="AK145" s="40"/>
      <c r="AL145" s="40"/>
      <c r="AM145" s="39"/>
    </row>
    <row r="146" spans="1:39" x14ac:dyDescent="0.25">
      <c r="B146" s="37" t="str">
        <f t="shared" si="0"/>
        <v>16   Agricoltura, politiche agroalimentari e pesca</v>
      </c>
      <c r="AA146" s="37"/>
      <c r="AB146" s="38" t="s">
        <v>94</v>
      </c>
      <c r="AC146" s="37" t="s">
        <v>95</v>
      </c>
      <c r="AH146" s="37"/>
      <c r="AI146" s="37"/>
      <c r="AJ146" s="40"/>
      <c r="AK146" s="40"/>
      <c r="AL146" s="40"/>
      <c r="AM146" s="39"/>
    </row>
    <row r="147" spans="1:39" x14ac:dyDescent="0.25">
      <c r="B147" s="37" t="str">
        <f t="shared" si="0"/>
        <v>17  Energia e diversificazione delle fonti energetiche</v>
      </c>
      <c r="AA147" s="37"/>
      <c r="AB147" s="38" t="s">
        <v>96</v>
      </c>
      <c r="AC147" s="37" t="s">
        <v>97</v>
      </c>
      <c r="AH147" s="37"/>
      <c r="AI147" s="37"/>
      <c r="AJ147" s="40"/>
      <c r="AK147" s="40"/>
      <c r="AL147" s="40"/>
      <c r="AM147" s="39"/>
    </row>
    <row r="148" spans="1:39" x14ac:dyDescent="0.25">
      <c r="B148" s="37" t="str">
        <f t="shared" si="0"/>
        <v>18   Relazioni con le altre autonomie territoriali e locali</v>
      </c>
      <c r="AA148" s="37"/>
      <c r="AB148" s="38" t="s">
        <v>98</v>
      </c>
      <c r="AC148" s="37" t="s">
        <v>99</v>
      </c>
      <c r="AH148" s="37"/>
      <c r="AI148" s="37"/>
      <c r="AJ148" s="40"/>
      <c r="AK148" s="40"/>
      <c r="AL148" s="40"/>
      <c r="AM148" s="39"/>
    </row>
    <row r="149" spans="1:39" x14ac:dyDescent="0.25">
      <c r="B149" s="37" t="str">
        <f t="shared" si="0"/>
        <v>19  Relazioni internazionali</v>
      </c>
      <c r="AA149" s="37"/>
      <c r="AB149" s="38" t="s">
        <v>100</v>
      </c>
      <c r="AC149" s="37" t="s">
        <v>101</v>
      </c>
      <c r="AH149" s="37"/>
      <c r="AI149" s="37"/>
      <c r="AJ149" s="40"/>
      <c r="AK149" s="40"/>
      <c r="AL149" s="40"/>
      <c r="AM149" s="39"/>
    </row>
    <row r="150" spans="1:39" x14ac:dyDescent="0.25">
      <c r="B150" s="37" t="str">
        <f t="shared" si="0"/>
        <v>20   Fondi e accantonamenti</v>
      </c>
      <c r="AA150" s="37"/>
      <c r="AB150" s="38" t="s">
        <v>102</v>
      </c>
      <c r="AC150" s="37" t="s">
        <v>103</v>
      </c>
      <c r="AH150" s="37"/>
      <c r="AI150" s="37"/>
      <c r="AJ150" s="40"/>
      <c r="AK150" s="40"/>
      <c r="AL150" s="40"/>
      <c r="AM150" s="39"/>
    </row>
    <row r="151" spans="1:39" x14ac:dyDescent="0.25">
      <c r="B151" s="37" t="str">
        <f t="shared" si="0"/>
        <v>50   Debito pubblico</v>
      </c>
      <c r="AA151" s="37"/>
      <c r="AB151" s="38" t="s">
        <v>104</v>
      </c>
      <c r="AC151" s="37" t="s">
        <v>105</v>
      </c>
      <c r="AH151" s="37"/>
      <c r="AI151" s="37"/>
      <c r="AJ151" s="40"/>
      <c r="AK151" s="40"/>
      <c r="AL151" s="40"/>
      <c r="AM151" s="39"/>
    </row>
    <row r="152" spans="1:39" x14ac:dyDescent="0.25">
      <c r="B152" s="37" t="str">
        <f t="shared" si="0"/>
        <v>60   Anticipazioni finanziarie</v>
      </c>
      <c r="AA152" s="37"/>
      <c r="AB152" s="38" t="s">
        <v>106</v>
      </c>
      <c r="AC152" s="37" t="s">
        <v>107</v>
      </c>
      <c r="AH152" s="37"/>
      <c r="AI152" s="37"/>
      <c r="AJ152" s="40"/>
      <c r="AK152" s="40"/>
      <c r="AL152" s="40"/>
      <c r="AM152" s="39"/>
    </row>
    <row r="153" spans="1:39" ht="15" customHeight="1" x14ac:dyDescent="0.25">
      <c r="B153" s="37" t="str">
        <f t="shared" si="0"/>
        <v>99  Servizi per conto terzi</v>
      </c>
      <c r="AA153" s="37"/>
      <c r="AB153" s="38" t="s">
        <v>108</v>
      </c>
      <c r="AC153" s="37" t="s">
        <v>109</v>
      </c>
      <c r="AH153" s="37"/>
      <c r="AI153" s="37"/>
      <c r="AJ153" s="37"/>
      <c r="AK153" s="37"/>
      <c r="AL153" s="37"/>
      <c r="AM153" s="37"/>
    </row>
    <row r="154" spans="1:39" ht="15" customHeight="1" x14ac:dyDescent="0.25">
      <c r="B154" s="470"/>
      <c r="C154" s="470"/>
      <c r="D154" s="470"/>
      <c r="E154" s="470"/>
      <c r="F154" s="470"/>
      <c r="G154" s="470"/>
      <c r="H154" s="470"/>
      <c r="I154" s="470"/>
      <c r="J154" s="470"/>
      <c r="K154" s="470"/>
      <c r="L154" s="470"/>
      <c r="M154" s="470"/>
      <c r="N154" s="470"/>
      <c r="AA154" s="37"/>
      <c r="AB154" s="38"/>
      <c r="AH154" s="37"/>
      <c r="AI154" s="37"/>
      <c r="AJ154" s="41"/>
      <c r="AK154" s="41"/>
      <c r="AL154" s="41"/>
      <c r="AM154" s="41"/>
    </row>
    <row r="155" spans="1:39" s="40" customFormat="1" x14ac:dyDescent="0.25">
      <c r="A155" s="37"/>
      <c r="B155" s="470" t="s">
        <v>110</v>
      </c>
      <c r="C155" s="470"/>
      <c r="D155" s="470"/>
      <c r="E155" s="470"/>
      <c r="F155" s="470"/>
      <c r="G155" s="470"/>
      <c r="H155" s="470"/>
      <c r="I155" s="470"/>
      <c r="J155" s="470"/>
      <c r="K155" s="470"/>
      <c r="L155" s="470"/>
      <c r="M155" s="470"/>
      <c r="N155" s="470"/>
      <c r="O155" s="37"/>
      <c r="P155" s="37"/>
      <c r="Q155" s="37"/>
      <c r="R155" s="37"/>
      <c r="S155" s="37"/>
      <c r="T155" s="37"/>
      <c r="U155" s="37"/>
      <c r="V155" s="37"/>
      <c r="W155" s="37"/>
      <c r="X155" s="37"/>
      <c r="Y155" s="37"/>
      <c r="Z155" s="37"/>
      <c r="AA155" s="37"/>
      <c r="AB155" s="38"/>
      <c r="AC155" s="37"/>
      <c r="AD155" s="37"/>
      <c r="AE155" s="37"/>
      <c r="AF155" s="37"/>
      <c r="AG155" s="37"/>
      <c r="AH155" s="37"/>
      <c r="AI155" s="37"/>
    </row>
    <row r="156" spans="1:39" s="40" customFormat="1" x14ac:dyDescent="0.25">
      <c r="A156" s="37"/>
      <c r="B156" s="37" t="str">
        <f t="shared" ref="B156:B218" si="1">CONCATENATE(AB156,"",AC156)</f>
        <v>0.1   Organi istituzionali</v>
      </c>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c r="AA156" s="37"/>
      <c r="AB156" s="38" t="s">
        <v>111</v>
      </c>
      <c r="AC156" s="37" t="s">
        <v>112</v>
      </c>
      <c r="AD156" s="37"/>
      <c r="AE156" s="37"/>
      <c r="AF156" s="37"/>
      <c r="AG156" s="37"/>
      <c r="AH156" s="37"/>
      <c r="AI156" s="37"/>
    </row>
    <row r="157" spans="1:39" s="40" customFormat="1" x14ac:dyDescent="0.25">
      <c r="A157" s="37"/>
      <c r="B157" s="37" t="str">
        <f t="shared" si="1"/>
        <v>0.2   Segreteria generale</v>
      </c>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c r="AA157" s="37"/>
      <c r="AB157" s="38" t="s">
        <v>113</v>
      </c>
      <c r="AC157" s="37" t="s">
        <v>114</v>
      </c>
      <c r="AD157" s="37"/>
      <c r="AE157" s="37"/>
      <c r="AF157" s="37"/>
      <c r="AG157" s="37"/>
      <c r="AH157" s="37"/>
      <c r="AI157" s="37"/>
    </row>
    <row r="158" spans="1:39" s="40" customFormat="1" x14ac:dyDescent="0.25">
      <c r="A158" s="37"/>
      <c r="B158" s="37" t="str">
        <f t="shared" si="1"/>
        <v>0.3 Gestione economica, finanziaria, programmazione e provveditorato</v>
      </c>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c r="AA158" s="37"/>
      <c r="AB158" s="38" t="s">
        <v>68</v>
      </c>
      <c r="AC158" s="37" t="s">
        <v>115</v>
      </c>
      <c r="AD158" s="37"/>
      <c r="AE158" s="37"/>
      <c r="AF158" s="37"/>
      <c r="AG158" s="37"/>
      <c r="AH158" s="37"/>
      <c r="AI158" s="37"/>
    </row>
    <row r="159" spans="1:39" s="40" customFormat="1" x14ac:dyDescent="0.25">
      <c r="A159" s="37"/>
      <c r="B159" s="37" t="str">
        <f t="shared" si="1"/>
        <v>0.4 Gestione delle entrate tributarie e servizi fiscal</v>
      </c>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c r="AA159" s="37"/>
      <c r="AB159" s="38" t="s">
        <v>70</v>
      </c>
      <c r="AC159" s="37" t="s">
        <v>116</v>
      </c>
      <c r="AD159" s="37"/>
      <c r="AE159" s="37"/>
      <c r="AF159" s="37"/>
      <c r="AG159" s="37"/>
      <c r="AH159" s="37"/>
      <c r="AI159" s="37"/>
    </row>
    <row r="160" spans="1:39" s="40" customFormat="1" x14ac:dyDescent="0.25">
      <c r="A160" s="37"/>
      <c r="B160" s="37" t="str">
        <f t="shared" si="1"/>
        <v>0.5 Gestione dei beni demaniali e patrimo</v>
      </c>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c r="AA160" s="37"/>
      <c r="AB160" s="38" t="s">
        <v>72</v>
      </c>
      <c r="AC160" s="37" t="s">
        <v>117</v>
      </c>
      <c r="AD160" s="37"/>
      <c r="AE160" s="37"/>
      <c r="AF160" s="37"/>
      <c r="AG160" s="37"/>
      <c r="AH160" s="37"/>
      <c r="AI160" s="37"/>
    </row>
    <row r="161" spans="1:35" s="40" customFormat="1" x14ac:dyDescent="0.25">
      <c r="A161" s="37"/>
      <c r="B161" s="37" t="str">
        <f t="shared" si="1"/>
        <v>0.6 Ufficio tecnico</v>
      </c>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c r="AA161" s="37"/>
      <c r="AB161" s="38" t="s">
        <v>74</v>
      </c>
      <c r="AC161" s="37" t="s">
        <v>118</v>
      </c>
      <c r="AD161" s="37"/>
      <c r="AE161" s="37"/>
      <c r="AF161" s="37"/>
      <c r="AG161" s="37"/>
      <c r="AH161" s="37"/>
      <c r="AI161" s="37"/>
    </row>
    <row r="162" spans="1:35" s="40" customFormat="1" x14ac:dyDescent="0.25">
      <c r="A162" s="37"/>
      <c r="B162" s="37" t="str">
        <f t="shared" si="1"/>
        <v>0.7  Elezioni e consultazioni popolari - Anagrafe e stato civile</v>
      </c>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c r="AA162" s="37"/>
      <c r="AB162" s="38" t="s">
        <v>119</v>
      </c>
      <c r="AC162" s="37" t="s">
        <v>120</v>
      </c>
      <c r="AD162" s="37"/>
      <c r="AE162" s="37"/>
      <c r="AF162" s="37"/>
      <c r="AG162" s="37"/>
      <c r="AH162" s="37"/>
      <c r="AI162" s="37"/>
    </row>
    <row r="163" spans="1:35" s="40" customFormat="1" x14ac:dyDescent="0.25">
      <c r="A163" s="37"/>
      <c r="B163" s="37" t="str">
        <f t="shared" si="1"/>
        <v>0.8 Statistica e sistemi informativi</v>
      </c>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c r="AA163" s="37"/>
      <c r="AB163" s="38" t="s">
        <v>78</v>
      </c>
      <c r="AC163" s="37" t="s">
        <v>121</v>
      </c>
      <c r="AD163" s="37"/>
      <c r="AE163" s="37"/>
      <c r="AF163" s="37"/>
      <c r="AG163" s="37"/>
      <c r="AH163" s="37"/>
      <c r="AI163" s="37"/>
    </row>
    <row r="164" spans="1:35" s="40" customFormat="1" x14ac:dyDescent="0.25">
      <c r="A164" s="37"/>
      <c r="B164" s="37" t="str">
        <f t="shared" si="1"/>
        <v>0.9 Assistenza tecnico-amministrativa agli enti locali</v>
      </c>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c r="AA164" s="37"/>
      <c r="AB164" s="38" t="s">
        <v>122</v>
      </c>
      <c r="AC164" s="37" t="s">
        <v>123</v>
      </c>
      <c r="AD164" s="37"/>
      <c r="AE164" s="37"/>
      <c r="AF164" s="37"/>
      <c r="AG164" s="37"/>
      <c r="AH164" s="37"/>
      <c r="AI164" s="37"/>
    </row>
    <row r="165" spans="1:35" s="40" customFormat="1" x14ac:dyDescent="0.25">
      <c r="A165" s="37"/>
      <c r="B165" s="37" t="str">
        <f t="shared" si="1"/>
        <v>10 Risorse umane</v>
      </c>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c r="AA165" s="37"/>
      <c r="AB165" s="38" t="s">
        <v>124</v>
      </c>
      <c r="AC165" s="37" t="s">
        <v>125</v>
      </c>
      <c r="AD165" s="37"/>
      <c r="AE165" s="37"/>
      <c r="AF165" s="37"/>
      <c r="AG165" s="37"/>
      <c r="AH165" s="37"/>
      <c r="AI165" s="37"/>
    </row>
    <row r="166" spans="1:35" s="40" customFormat="1" x14ac:dyDescent="0.25">
      <c r="A166" s="37"/>
      <c r="B166" s="37" t="str">
        <f t="shared" si="1"/>
        <v>11 Altri servizi generali</v>
      </c>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c r="AA166" s="37"/>
      <c r="AB166" s="38" t="s">
        <v>126</v>
      </c>
      <c r="AC166" s="37" t="s">
        <v>127</v>
      </c>
      <c r="AD166" s="37"/>
      <c r="AE166" s="37"/>
      <c r="AF166" s="37"/>
      <c r="AG166" s="37"/>
      <c r="AH166" s="37"/>
      <c r="AI166" s="37"/>
    </row>
    <row r="167" spans="1:35" s="40" customFormat="1" x14ac:dyDescent="0.25">
      <c r="A167" s="37"/>
      <c r="B167" s="37" t="str">
        <f t="shared" si="1"/>
        <v>0.1  Uffici giudiziari</v>
      </c>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c r="AA167" s="37"/>
      <c r="AB167" s="38" t="s">
        <v>128</v>
      </c>
      <c r="AC167" s="37" t="s">
        <v>129</v>
      </c>
      <c r="AD167" s="37"/>
      <c r="AE167" s="37"/>
      <c r="AF167" s="37"/>
      <c r="AG167" s="37"/>
      <c r="AH167" s="37"/>
      <c r="AI167" s="37"/>
    </row>
    <row r="168" spans="1:35" s="40" customFormat="1" x14ac:dyDescent="0.25">
      <c r="A168" s="37"/>
      <c r="B168" s="37" t="str">
        <f t="shared" si="1"/>
        <v>0.2 Casa circondariale e altri servizi</v>
      </c>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c r="AA168" s="37"/>
      <c r="AB168" s="38" t="s">
        <v>66</v>
      </c>
      <c r="AC168" s="37" t="s">
        <v>130</v>
      </c>
      <c r="AD168" s="37"/>
      <c r="AE168" s="37"/>
      <c r="AF168" s="37"/>
      <c r="AG168" s="37"/>
      <c r="AH168" s="37"/>
      <c r="AI168" s="37"/>
    </row>
    <row r="169" spans="1:35" s="40" customFormat="1" x14ac:dyDescent="0.25">
      <c r="A169" s="37"/>
      <c r="B169" s="37" t="str">
        <f t="shared" si="1"/>
        <v>0.1 Polizia locale e amministrativa</v>
      </c>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c r="AA169" s="37"/>
      <c r="AB169" s="38" t="s">
        <v>64</v>
      </c>
      <c r="AC169" s="37" t="s">
        <v>131</v>
      </c>
      <c r="AD169" s="37"/>
      <c r="AE169" s="37"/>
      <c r="AF169" s="37"/>
      <c r="AG169" s="37"/>
      <c r="AH169" s="37"/>
      <c r="AI169" s="37"/>
    </row>
    <row r="170" spans="1:35" s="40" customFormat="1" x14ac:dyDescent="0.25">
      <c r="A170" s="37"/>
      <c r="B170" s="37" t="str">
        <f t="shared" si="1"/>
        <v>0.2 Sistema integrato di sicurezza urbana</v>
      </c>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c r="AA170" s="37"/>
      <c r="AB170" s="38" t="s">
        <v>66</v>
      </c>
      <c r="AC170" s="37" t="s">
        <v>132</v>
      </c>
      <c r="AD170" s="37"/>
      <c r="AE170" s="37"/>
      <c r="AF170" s="37"/>
      <c r="AG170" s="37"/>
      <c r="AH170" s="37"/>
      <c r="AI170" s="37"/>
    </row>
    <row r="171" spans="1:35" s="40" customFormat="1" x14ac:dyDescent="0.25">
      <c r="A171" s="37"/>
      <c r="B171" s="37" t="str">
        <f t="shared" si="1"/>
        <v>0.1 Istruzione prescolastica</v>
      </c>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c r="AA171" s="37"/>
      <c r="AB171" s="38" t="s">
        <v>64</v>
      </c>
      <c r="AC171" s="37" t="s">
        <v>133</v>
      </c>
      <c r="AD171" s="37"/>
      <c r="AE171" s="37"/>
      <c r="AF171" s="37"/>
      <c r="AG171" s="37"/>
      <c r="AH171" s="37"/>
      <c r="AI171" s="37"/>
    </row>
    <row r="172" spans="1:35" s="40" customFormat="1" x14ac:dyDescent="0.25">
      <c r="A172" s="37"/>
      <c r="B172" s="37" t="str">
        <f t="shared" si="1"/>
        <v>0.2 Altri ordini di istruzione non universitaria</v>
      </c>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c r="AA172" s="37"/>
      <c r="AB172" s="38" t="s">
        <v>66</v>
      </c>
      <c r="AC172" s="37" t="s">
        <v>134</v>
      </c>
      <c r="AD172" s="37"/>
      <c r="AE172" s="37"/>
      <c r="AF172" s="37"/>
      <c r="AG172" s="37"/>
      <c r="AH172" s="37"/>
      <c r="AI172" s="37"/>
    </row>
    <row r="173" spans="1:35" s="40" customFormat="1" x14ac:dyDescent="0.25">
      <c r="A173" s="37"/>
      <c r="B173" s="37" t="str">
        <f t="shared" si="1"/>
        <v>0.4 Istruzione universitaria</v>
      </c>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c r="AA173" s="37"/>
      <c r="AB173" s="38" t="s">
        <v>70</v>
      </c>
      <c r="AC173" s="37" t="s">
        <v>135</v>
      </c>
      <c r="AD173" s="37"/>
      <c r="AE173" s="37"/>
      <c r="AF173" s="37"/>
      <c r="AG173" s="37"/>
      <c r="AH173" s="37"/>
      <c r="AI173" s="37"/>
    </row>
    <row r="174" spans="1:35" s="40" customFormat="1" x14ac:dyDescent="0.25">
      <c r="A174" s="37"/>
      <c r="B174" s="37" t="str">
        <f t="shared" si="1"/>
        <v>0.5 Istruzione tecnica superiore</v>
      </c>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c r="AA174" s="37"/>
      <c r="AB174" s="38" t="s">
        <v>72</v>
      </c>
      <c r="AC174" s="37" t="s">
        <v>136</v>
      </c>
      <c r="AD174" s="37"/>
      <c r="AE174" s="37"/>
      <c r="AF174" s="37"/>
      <c r="AG174" s="37"/>
      <c r="AH174" s="37"/>
      <c r="AI174" s="37"/>
    </row>
    <row r="175" spans="1:35" s="40" customFormat="1" x14ac:dyDescent="0.25">
      <c r="A175" s="37"/>
      <c r="B175" s="37" t="str">
        <f t="shared" si="1"/>
        <v>0.6 Servizi ausiliari all’istruzione</v>
      </c>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c r="AA175" s="37"/>
      <c r="AB175" s="38" t="s">
        <v>74</v>
      </c>
      <c r="AC175" s="37" t="s">
        <v>137</v>
      </c>
      <c r="AD175" s="37"/>
      <c r="AE175" s="37"/>
      <c r="AF175" s="37"/>
      <c r="AG175" s="37"/>
      <c r="AH175" s="37"/>
      <c r="AI175" s="37"/>
    </row>
    <row r="176" spans="1:35" s="40" customFormat="1" x14ac:dyDescent="0.25">
      <c r="A176" s="37"/>
      <c r="B176" s="37" t="str">
        <f t="shared" si="1"/>
        <v>0.7  Diritto allo studio</v>
      </c>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c r="AA176" s="37"/>
      <c r="AB176" s="38" t="s">
        <v>119</v>
      </c>
      <c r="AC176" s="37" t="s">
        <v>138</v>
      </c>
      <c r="AD176" s="37"/>
      <c r="AE176" s="37"/>
      <c r="AF176" s="37"/>
      <c r="AG176" s="37"/>
      <c r="AH176" s="37"/>
      <c r="AI176" s="37"/>
    </row>
    <row r="177" spans="1:35" s="40" customFormat="1" x14ac:dyDescent="0.25">
      <c r="A177" s="37"/>
      <c r="B177" s="37" t="str">
        <f t="shared" si="1"/>
        <v>0.1 Valorizzazione dei beni di interesse storico</v>
      </c>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c r="AA177" s="37"/>
      <c r="AB177" s="38" t="s">
        <v>64</v>
      </c>
      <c r="AC177" s="37" t="s">
        <v>139</v>
      </c>
      <c r="AD177" s="37"/>
      <c r="AE177" s="37"/>
      <c r="AF177" s="37"/>
      <c r="AG177" s="37"/>
      <c r="AH177" s="37"/>
      <c r="AI177" s="37"/>
    </row>
    <row r="178" spans="1:35" s="40" customFormat="1" x14ac:dyDescent="0.25">
      <c r="A178" s="37"/>
      <c r="B178" s="37" t="str">
        <f t="shared" si="1"/>
        <v>0.2 Attività culturali e interventi diversi nel settore culturale</v>
      </c>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c r="AA178" s="37"/>
      <c r="AB178" s="38" t="s">
        <v>66</v>
      </c>
      <c r="AC178" s="37" t="s">
        <v>140</v>
      </c>
      <c r="AD178" s="37"/>
      <c r="AE178" s="37"/>
      <c r="AF178" s="37"/>
      <c r="AG178" s="37"/>
      <c r="AH178" s="37"/>
      <c r="AI178" s="37"/>
    </row>
    <row r="179" spans="1:35" s="40" customFormat="1" x14ac:dyDescent="0.25">
      <c r="A179" s="37"/>
      <c r="B179" s="37" t="str">
        <f t="shared" si="1"/>
        <v>0.1 Sport e tempo libero</v>
      </c>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c r="AA179" s="37"/>
      <c r="AB179" s="38" t="s">
        <v>64</v>
      </c>
      <c r="AC179" s="37" t="s">
        <v>141</v>
      </c>
      <c r="AD179" s="37"/>
      <c r="AE179" s="37"/>
      <c r="AF179" s="37"/>
      <c r="AG179" s="37"/>
      <c r="AH179" s="37"/>
      <c r="AI179" s="37"/>
    </row>
    <row r="180" spans="1:35" s="40" customFormat="1" x14ac:dyDescent="0.25">
      <c r="A180" s="37"/>
      <c r="B180" s="37" t="str">
        <f t="shared" si="1"/>
        <v>0.2 Giovani</v>
      </c>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c r="AA180" s="37"/>
      <c r="AB180" s="38" t="s">
        <v>66</v>
      </c>
      <c r="AC180" s="37" t="s">
        <v>142</v>
      </c>
      <c r="AD180" s="37"/>
      <c r="AE180" s="37"/>
      <c r="AF180" s="37"/>
      <c r="AG180" s="37"/>
      <c r="AH180" s="37"/>
      <c r="AI180" s="37"/>
    </row>
    <row r="181" spans="1:35" s="40" customFormat="1" x14ac:dyDescent="0.25">
      <c r="A181" s="37"/>
      <c r="B181" s="37" t="str">
        <f t="shared" si="1"/>
        <v>0.1 Sviluppo e valorizzazione del turismo</v>
      </c>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c r="AA181" s="37"/>
      <c r="AB181" s="38" t="s">
        <v>64</v>
      </c>
      <c r="AC181" s="37" t="s">
        <v>143</v>
      </c>
      <c r="AD181" s="37"/>
      <c r="AE181" s="37"/>
      <c r="AF181" s="37"/>
      <c r="AG181" s="37"/>
      <c r="AH181" s="37"/>
      <c r="AI181" s="37"/>
    </row>
    <row r="182" spans="1:35" s="40" customFormat="1" x14ac:dyDescent="0.25">
      <c r="A182" s="37"/>
      <c r="B182" s="37" t="str">
        <f t="shared" si="1"/>
        <v>0.1  Urbanistica e assetto del territorio</v>
      </c>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c r="AA182" s="37"/>
      <c r="AB182" s="38" t="s">
        <v>128</v>
      </c>
      <c r="AC182" s="37" t="s">
        <v>144</v>
      </c>
      <c r="AD182" s="37"/>
      <c r="AE182" s="37"/>
      <c r="AF182" s="37"/>
      <c r="AG182" s="37"/>
      <c r="AH182" s="37"/>
      <c r="AI182" s="37"/>
    </row>
    <row r="183" spans="1:35" s="40" customFormat="1" x14ac:dyDescent="0.25">
      <c r="A183" s="37"/>
      <c r="B183" s="37" t="str">
        <f t="shared" si="1"/>
        <v>0.2 Edilizia residenziale pubblica e locale e piani di edilizia economico-popolare</v>
      </c>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c r="AA183" s="37"/>
      <c r="AB183" s="38" t="s">
        <v>66</v>
      </c>
      <c r="AC183" s="37" t="s">
        <v>145</v>
      </c>
      <c r="AD183" s="37"/>
      <c r="AE183" s="37"/>
      <c r="AF183" s="37"/>
      <c r="AG183" s="37"/>
      <c r="AH183" s="37"/>
      <c r="AI183" s="37"/>
    </row>
    <row r="184" spans="1:35" s="40" customFormat="1" x14ac:dyDescent="0.25">
      <c r="A184" s="37"/>
      <c r="B184" s="37" t="str">
        <f t="shared" si="1"/>
        <v>0.1 Difesa del suolo</v>
      </c>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c r="AA184" s="37"/>
      <c r="AB184" s="38" t="s">
        <v>64</v>
      </c>
      <c r="AC184" s="37" t="s">
        <v>146</v>
      </c>
      <c r="AD184" s="37"/>
      <c r="AE184" s="37"/>
      <c r="AF184" s="37"/>
      <c r="AG184" s="37"/>
      <c r="AH184" s="37"/>
      <c r="AI184" s="37"/>
    </row>
    <row r="185" spans="1:35" s="40" customFormat="1" x14ac:dyDescent="0.25">
      <c r="A185" s="37"/>
      <c r="B185" s="37" t="str">
        <f t="shared" si="1"/>
        <v>0.2 Tutela, valorizzazione e recupero ambientale</v>
      </c>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c r="AA185" s="37"/>
      <c r="AB185" s="38" t="s">
        <v>66</v>
      </c>
      <c r="AC185" s="37" t="s">
        <v>147</v>
      </c>
      <c r="AD185" s="37"/>
      <c r="AE185" s="37"/>
      <c r="AF185" s="37"/>
      <c r="AG185" s="37"/>
      <c r="AH185" s="37"/>
      <c r="AI185" s="37"/>
    </row>
    <row r="186" spans="1:35" s="40" customFormat="1" x14ac:dyDescent="0.25">
      <c r="A186" s="37"/>
      <c r="B186" s="37" t="str">
        <f t="shared" si="1"/>
        <v>0.3 Rifiuti</v>
      </c>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c r="AA186" s="37"/>
      <c r="AB186" s="38" t="s">
        <v>68</v>
      </c>
      <c r="AC186" s="37" t="s">
        <v>148</v>
      </c>
      <c r="AD186" s="37"/>
      <c r="AE186" s="37"/>
      <c r="AF186" s="37"/>
      <c r="AG186" s="37"/>
      <c r="AH186" s="37"/>
      <c r="AI186" s="37"/>
    </row>
    <row r="187" spans="1:35" s="40" customFormat="1" x14ac:dyDescent="0.25">
      <c r="A187" s="37"/>
      <c r="B187" s="37" t="str">
        <f t="shared" si="1"/>
        <v>0.4 Servizio idrico integrato</v>
      </c>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c r="AA187" s="37"/>
      <c r="AB187" s="38" t="s">
        <v>70</v>
      </c>
      <c r="AC187" s="37" t="s">
        <v>149</v>
      </c>
      <c r="AD187" s="37"/>
      <c r="AE187" s="37"/>
      <c r="AF187" s="37"/>
      <c r="AG187" s="37"/>
      <c r="AH187" s="37"/>
      <c r="AI187" s="37"/>
    </row>
    <row r="188" spans="1:35" s="40" customFormat="1" x14ac:dyDescent="0.25">
      <c r="A188" s="37"/>
      <c r="B188" s="37" t="str">
        <f t="shared" si="1"/>
        <v>0.5 Aree protette, parchi naturali, protezione naturalistica e forestazione</v>
      </c>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c r="AA188" s="37"/>
      <c r="AB188" s="38" t="s">
        <v>72</v>
      </c>
      <c r="AC188" s="37" t="s">
        <v>150</v>
      </c>
      <c r="AD188" s="37"/>
      <c r="AE188" s="37"/>
      <c r="AF188" s="37"/>
      <c r="AG188" s="37"/>
      <c r="AH188" s="37"/>
      <c r="AI188" s="37"/>
    </row>
    <row r="189" spans="1:35" s="40" customFormat="1" x14ac:dyDescent="0.25">
      <c r="A189" s="37"/>
      <c r="B189" s="37" t="str">
        <f t="shared" si="1"/>
        <v>0.6 Tutela e valorizzazione delle risorse idriche</v>
      </c>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c r="AA189" s="37"/>
      <c r="AB189" s="38" t="s">
        <v>74</v>
      </c>
      <c r="AC189" s="37" t="s">
        <v>151</v>
      </c>
      <c r="AD189" s="37"/>
      <c r="AE189" s="37"/>
      <c r="AF189" s="37"/>
      <c r="AG189" s="37"/>
      <c r="AH189" s="37"/>
      <c r="AI189" s="37"/>
    </row>
    <row r="190" spans="1:35" s="40" customFormat="1" x14ac:dyDescent="0.25">
      <c r="A190" s="37"/>
      <c r="B190" s="37" t="str">
        <f t="shared" si="1"/>
        <v>0.7 Sviluppo sostenibile territorio montano piccoli Comuni</v>
      </c>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c r="AA190" s="37"/>
      <c r="AB190" s="38" t="s">
        <v>76</v>
      </c>
      <c r="AC190" s="37" t="s">
        <v>152</v>
      </c>
      <c r="AD190" s="37"/>
      <c r="AE190" s="37"/>
      <c r="AF190" s="37"/>
      <c r="AG190" s="37"/>
      <c r="AH190" s="37"/>
      <c r="AI190" s="37"/>
    </row>
    <row r="191" spans="1:35" s="40" customFormat="1" x14ac:dyDescent="0.25">
      <c r="A191" s="37"/>
      <c r="B191" s="37" t="str">
        <f t="shared" si="1"/>
        <v>0.8 Qualità dell'aria e riduzione dell'inquinamento</v>
      </c>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c r="AA191" s="37"/>
      <c r="AB191" s="38" t="s">
        <v>78</v>
      </c>
      <c r="AC191" s="37" t="s">
        <v>153</v>
      </c>
      <c r="AD191" s="37"/>
      <c r="AE191" s="37"/>
      <c r="AF191" s="37"/>
      <c r="AG191" s="37"/>
      <c r="AH191" s="37"/>
      <c r="AI191" s="37"/>
    </row>
    <row r="192" spans="1:35" s="40" customFormat="1" x14ac:dyDescent="0.25">
      <c r="A192" s="37"/>
      <c r="B192" s="37" t="str">
        <f t="shared" si="1"/>
        <v>0.1 Trasporto ferroviario</v>
      </c>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c r="AA192" s="37"/>
      <c r="AB192" s="38" t="s">
        <v>64</v>
      </c>
      <c r="AC192" s="37" t="s">
        <v>154</v>
      </c>
      <c r="AD192" s="37"/>
      <c r="AE192" s="37"/>
      <c r="AF192" s="37"/>
      <c r="AG192" s="37"/>
      <c r="AH192" s="37"/>
      <c r="AI192" s="37"/>
    </row>
    <row r="193" spans="1:35" s="40" customFormat="1" x14ac:dyDescent="0.25">
      <c r="A193" s="37"/>
      <c r="B193" s="37" t="str">
        <f t="shared" si="1"/>
        <v>0.2 Trasporto pubblico locale</v>
      </c>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c r="AA193" s="37"/>
      <c r="AB193" s="38" t="s">
        <v>66</v>
      </c>
      <c r="AC193" s="37" t="s">
        <v>155</v>
      </c>
      <c r="AD193" s="37"/>
      <c r="AE193" s="37"/>
      <c r="AF193" s="37"/>
      <c r="AG193" s="37"/>
      <c r="AH193" s="37"/>
      <c r="AI193" s="37"/>
    </row>
    <row r="194" spans="1:35" s="40" customFormat="1" x14ac:dyDescent="0.25">
      <c r="A194" s="37"/>
      <c r="B194" s="37" t="str">
        <f t="shared" si="1"/>
        <v>0.3 Trasporto per vie d'acqua</v>
      </c>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c r="AA194" s="37"/>
      <c r="AB194" s="38" t="s">
        <v>68</v>
      </c>
      <c r="AC194" s="37" t="s">
        <v>156</v>
      </c>
      <c r="AD194" s="37"/>
      <c r="AE194" s="37"/>
      <c r="AF194" s="37"/>
      <c r="AG194" s="37"/>
      <c r="AH194" s="37"/>
      <c r="AI194" s="37"/>
    </row>
    <row r="195" spans="1:35" s="40" customFormat="1" x14ac:dyDescent="0.25">
      <c r="A195" s="37"/>
      <c r="B195" s="37" t="str">
        <f t="shared" si="1"/>
        <v>0.4 Altre modalità di trasporto</v>
      </c>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c r="AA195" s="37"/>
      <c r="AB195" s="38" t="s">
        <v>70</v>
      </c>
      <c r="AC195" s="37" t="s">
        <v>157</v>
      </c>
      <c r="AD195" s="37"/>
      <c r="AE195" s="37"/>
      <c r="AF195" s="37"/>
      <c r="AG195" s="37"/>
      <c r="AH195" s="37"/>
      <c r="AI195" s="37"/>
    </row>
    <row r="196" spans="1:35" s="40" customFormat="1" x14ac:dyDescent="0.25">
      <c r="A196" s="37"/>
      <c r="B196" s="37" t="str">
        <f t="shared" si="1"/>
        <v>0.5  Viabilità e infrastrutture stradali</v>
      </c>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c r="AA196" s="37"/>
      <c r="AB196" s="38" t="s">
        <v>158</v>
      </c>
      <c r="AC196" s="37" t="s">
        <v>159</v>
      </c>
      <c r="AD196" s="37"/>
      <c r="AE196" s="37"/>
      <c r="AF196" s="37"/>
      <c r="AG196" s="37"/>
      <c r="AH196" s="37"/>
      <c r="AI196" s="37"/>
    </row>
    <row r="197" spans="1:35" s="40" customFormat="1" x14ac:dyDescent="0.25">
      <c r="A197" s="37"/>
      <c r="B197" s="37" t="str">
        <f t="shared" si="1"/>
        <v>0.1  Sistema di protezione civile</v>
      </c>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c r="AA197" s="37"/>
      <c r="AB197" s="38" t="s">
        <v>128</v>
      </c>
      <c r="AC197" s="37" t="s">
        <v>160</v>
      </c>
      <c r="AD197" s="37"/>
      <c r="AE197" s="37"/>
      <c r="AF197" s="37"/>
      <c r="AG197" s="37"/>
      <c r="AH197" s="37"/>
      <c r="AI197" s="37"/>
    </row>
    <row r="198" spans="1:35" s="40" customFormat="1" x14ac:dyDescent="0.25">
      <c r="A198" s="37"/>
      <c r="B198" s="37" t="str">
        <f t="shared" si="1"/>
        <v>0.2   Interventi a seguito di calamità naturali</v>
      </c>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c r="AA198" s="37"/>
      <c r="AB198" s="38" t="s">
        <v>113</v>
      </c>
      <c r="AC198" s="37" t="s">
        <v>161</v>
      </c>
      <c r="AD198" s="37"/>
      <c r="AE198" s="37"/>
      <c r="AF198" s="37"/>
      <c r="AG198" s="37"/>
      <c r="AH198" s="37"/>
      <c r="AI198" s="37"/>
    </row>
    <row r="199" spans="1:35" s="40" customFormat="1" x14ac:dyDescent="0.25">
      <c r="A199" s="37"/>
      <c r="B199" s="37" t="str">
        <f t="shared" si="1"/>
        <v>0.1   Interventi per l'infanzia e i minori e per asili nido</v>
      </c>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c r="AA199" s="37"/>
      <c r="AB199" s="38" t="s">
        <v>111</v>
      </c>
      <c r="AC199" s="37" t="s">
        <v>162</v>
      </c>
      <c r="AD199" s="37"/>
      <c r="AE199" s="37"/>
      <c r="AF199" s="37"/>
      <c r="AG199" s="37"/>
      <c r="AH199" s="37"/>
      <c r="AI199" s="37"/>
    </row>
    <row r="200" spans="1:35" s="40" customFormat="1" x14ac:dyDescent="0.25">
      <c r="A200" s="37"/>
      <c r="B200" s="37" t="str">
        <f t="shared" si="1"/>
        <v>0.2  Interventi per la disabilità</v>
      </c>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c r="AA200" s="37"/>
      <c r="AB200" s="38" t="s">
        <v>163</v>
      </c>
      <c r="AC200" s="37" t="s">
        <v>164</v>
      </c>
      <c r="AD200" s="37"/>
      <c r="AE200" s="37"/>
      <c r="AF200" s="37"/>
      <c r="AG200" s="37"/>
      <c r="AH200" s="37"/>
      <c r="AI200" s="37"/>
    </row>
    <row r="201" spans="1:35" s="40" customFormat="1" x14ac:dyDescent="0.25">
      <c r="A201" s="37"/>
      <c r="B201" s="37" t="str">
        <f t="shared" si="1"/>
        <v>0.3  Interventi per gli anziani</v>
      </c>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c r="AA201" s="37"/>
      <c r="AB201" s="38" t="s">
        <v>165</v>
      </c>
      <c r="AC201" s="37" t="s">
        <v>166</v>
      </c>
      <c r="AD201" s="37"/>
      <c r="AE201" s="37"/>
      <c r="AF201" s="37"/>
      <c r="AG201" s="37"/>
      <c r="AH201" s="37"/>
      <c r="AI201" s="37"/>
    </row>
    <row r="202" spans="1:35" s="40" customFormat="1" x14ac:dyDescent="0.25">
      <c r="A202" s="37"/>
      <c r="B202" s="37" t="str">
        <f t="shared" si="1"/>
        <v>0.4  Interventi per soggetti a rischio di esclusione sociale</v>
      </c>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c r="AA202" s="37"/>
      <c r="AB202" s="38" t="s">
        <v>167</v>
      </c>
      <c r="AC202" s="37" t="s">
        <v>168</v>
      </c>
      <c r="AD202" s="37"/>
      <c r="AE202" s="37"/>
      <c r="AF202" s="37"/>
      <c r="AG202" s="37"/>
      <c r="AH202" s="37"/>
      <c r="AI202" s="37"/>
    </row>
    <row r="203" spans="1:35" s="40" customFormat="1" x14ac:dyDescent="0.25">
      <c r="A203" s="37"/>
      <c r="B203" s="37" t="str">
        <f t="shared" si="1"/>
        <v>0.5 Interventi per le famiglie</v>
      </c>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c r="AA203" s="37"/>
      <c r="AB203" s="38" t="s">
        <v>72</v>
      </c>
      <c r="AC203" s="37" t="s">
        <v>169</v>
      </c>
      <c r="AD203" s="37"/>
      <c r="AE203" s="37"/>
      <c r="AF203" s="37"/>
      <c r="AG203" s="37"/>
      <c r="AH203" s="37"/>
      <c r="AI203" s="37"/>
    </row>
    <row r="204" spans="1:35" s="40" customFormat="1" x14ac:dyDescent="0.25">
      <c r="A204" s="37"/>
      <c r="B204" s="37" t="str">
        <f t="shared" si="1"/>
        <v>0.6 Interventi per il diritto alla casa</v>
      </c>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c r="AA204" s="37"/>
      <c r="AB204" s="38" t="s">
        <v>74</v>
      </c>
      <c r="AC204" s="37" t="s">
        <v>170</v>
      </c>
      <c r="AD204" s="37"/>
      <c r="AE204" s="37"/>
      <c r="AF204" s="37"/>
      <c r="AG204" s="37"/>
      <c r="AH204" s="37"/>
      <c r="AI204" s="37"/>
    </row>
    <row r="205" spans="1:35" s="40" customFormat="1" x14ac:dyDescent="0.25">
      <c r="A205" s="37"/>
      <c r="B205" s="37" t="str">
        <f t="shared" si="1"/>
        <v>0.7 Programmazione e governo della rete dei servizi sociosanitari e sociali</v>
      </c>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c r="AA205" s="37"/>
      <c r="AB205" s="38" t="s">
        <v>76</v>
      </c>
      <c r="AC205" s="37" t="s">
        <v>171</v>
      </c>
      <c r="AD205" s="37"/>
      <c r="AE205" s="37"/>
      <c r="AF205" s="37"/>
      <c r="AG205" s="37"/>
      <c r="AH205" s="37"/>
      <c r="AI205" s="37"/>
    </row>
    <row r="206" spans="1:35" s="40" customFormat="1" x14ac:dyDescent="0.25">
      <c r="A206" s="37"/>
      <c r="B206" s="37" t="str">
        <f t="shared" si="1"/>
        <v>0.8 Cooperazione e associazionismo</v>
      </c>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c r="AA206" s="37"/>
      <c r="AB206" s="38" t="s">
        <v>78</v>
      </c>
      <c r="AC206" s="37" t="s">
        <v>172</v>
      </c>
      <c r="AD206" s="37"/>
      <c r="AE206" s="37"/>
      <c r="AF206" s="37"/>
      <c r="AG206" s="37"/>
      <c r="AH206" s="37"/>
      <c r="AI206" s="37"/>
    </row>
    <row r="207" spans="1:35" s="40" customFormat="1" x14ac:dyDescent="0.25">
      <c r="A207" s="37"/>
      <c r="B207" s="37" t="str">
        <f t="shared" si="1"/>
        <v>0.9 Servizio necroscopico e cimiteriale</v>
      </c>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c r="AA207" s="37"/>
      <c r="AB207" s="38" t="s">
        <v>122</v>
      </c>
      <c r="AC207" s="37" t="s">
        <v>173</v>
      </c>
      <c r="AD207" s="37"/>
      <c r="AE207" s="37"/>
      <c r="AF207" s="37"/>
      <c r="AG207" s="37"/>
      <c r="AH207" s="37"/>
      <c r="AI207" s="37"/>
    </row>
    <row r="208" spans="1:35" s="40" customFormat="1" x14ac:dyDescent="0.25">
      <c r="A208" s="37"/>
      <c r="B208" s="37" t="str">
        <f t="shared" si="1"/>
        <v>0.1 Industria, PMI e Artigianato</v>
      </c>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c r="AA208" s="37"/>
      <c r="AB208" s="38" t="s">
        <v>64</v>
      </c>
      <c r="AC208" s="37" t="s">
        <v>174</v>
      </c>
      <c r="AD208" s="37"/>
      <c r="AE208" s="37"/>
      <c r="AF208" s="37"/>
      <c r="AG208" s="37"/>
      <c r="AH208" s="37"/>
      <c r="AI208" s="37"/>
    </row>
    <row r="209" spans="1:35" s="40" customFormat="1" x14ac:dyDescent="0.25">
      <c r="A209" s="37"/>
      <c r="B209" s="37" t="str">
        <f t="shared" si="1"/>
        <v>0.2 Commercio - reti distributive - tutela dei consumatori</v>
      </c>
      <c r="C209" s="37"/>
      <c r="D209" s="37"/>
      <c r="E209" s="37"/>
      <c r="F209" s="37"/>
      <c r="G209" s="37"/>
      <c r="H209" s="37"/>
      <c r="I209" s="37"/>
      <c r="J209" s="37"/>
      <c r="K209" s="37"/>
      <c r="L209" s="37"/>
      <c r="M209" s="37"/>
      <c r="N209" s="37"/>
      <c r="O209" s="37"/>
      <c r="P209" s="37"/>
      <c r="Q209" s="37"/>
      <c r="R209" s="37"/>
      <c r="S209" s="37"/>
      <c r="T209" s="37"/>
      <c r="U209" s="37"/>
      <c r="V209" s="37"/>
      <c r="W209" s="37"/>
      <c r="X209" s="37"/>
      <c r="Y209" s="37"/>
      <c r="Z209" s="37"/>
      <c r="AA209" s="37"/>
      <c r="AB209" s="38" t="s">
        <v>66</v>
      </c>
      <c r="AC209" s="37" t="s">
        <v>175</v>
      </c>
      <c r="AD209" s="37"/>
      <c r="AE209" s="37"/>
      <c r="AF209" s="37"/>
      <c r="AG209" s="37"/>
      <c r="AH209" s="37"/>
      <c r="AI209" s="37"/>
    </row>
    <row r="210" spans="1:35" s="40" customFormat="1" x14ac:dyDescent="0.25">
      <c r="A210" s="37"/>
      <c r="B210" s="37" t="str">
        <f t="shared" si="1"/>
        <v>0.3  Ricerca e innovazione</v>
      </c>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c r="AA210" s="37"/>
      <c r="AB210" s="38" t="s">
        <v>165</v>
      </c>
      <c r="AC210" s="37" t="s">
        <v>176</v>
      </c>
      <c r="AD210" s="37"/>
      <c r="AE210" s="37"/>
      <c r="AF210" s="37"/>
      <c r="AG210" s="37"/>
      <c r="AH210" s="37"/>
      <c r="AI210" s="37"/>
    </row>
    <row r="211" spans="1:35" s="40" customFormat="1" x14ac:dyDescent="0.25">
      <c r="A211" s="37"/>
      <c r="B211" s="37" t="str">
        <f t="shared" si="1"/>
        <v>0.4  Reti e altri servizi di pubblica utilità</v>
      </c>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c r="AA211" s="37"/>
      <c r="AB211" s="38" t="s">
        <v>167</v>
      </c>
      <c r="AC211" s="37" t="s">
        <v>177</v>
      </c>
      <c r="AD211" s="37"/>
      <c r="AE211" s="37"/>
      <c r="AF211" s="37"/>
      <c r="AG211" s="37"/>
      <c r="AH211" s="37"/>
      <c r="AI211" s="37"/>
    </row>
    <row r="212" spans="1:35" s="40" customFormat="1" x14ac:dyDescent="0.25">
      <c r="A212" s="37"/>
      <c r="B212" s="37" t="str">
        <f t="shared" si="1"/>
        <v>0.1  Servizi per lo sviluppo del mercato del lavoro</v>
      </c>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c r="AA212" s="37"/>
      <c r="AB212" s="38" t="s">
        <v>128</v>
      </c>
      <c r="AC212" s="37" t="s">
        <v>178</v>
      </c>
      <c r="AD212" s="37"/>
      <c r="AE212" s="37"/>
      <c r="AF212" s="37"/>
      <c r="AG212" s="37"/>
      <c r="AH212" s="37"/>
      <c r="AI212" s="37"/>
    </row>
    <row r="213" spans="1:35" s="40" customFormat="1" x14ac:dyDescent="0.25">
      <c r="A213" s="37"/>
      <c r="B213" s="37" t="str">
        <f t="shared" si="1"/>
        <v>0.2Formazione professionale</v>
      </c>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c r="AA213" s="37"/>
      <c r="AB213" s="38" t="s">
        <v>179</v>
      </c>
      <c r="AC213" s="37" t="s">
        <v>180</v>
      </c>
      <c r="AD213" s="37"/>
      <c r="AE213" s="37"/>
      <c r="AF213" s="37"/>
      <c r="AG213" s="37"/>
      <c r="AH213" s="37"/>
      <c r="AI213" s="37"/>
    </row>
    <row r="214" spans="1:35" s="40" customFormat="1" x14ac:dyDescent="0.25">
      <c r="A214" s="37"/>
      <c r="B214" s="37" t="str">
        <f t="shared" si="1"/>
        <v>0.3  Sostegno all'occupazione</v>
      </c>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c r="AA214" s="37"/>
      <c r="AB214" s="38" t="s">
        <v>165</v>
      </c>
      <c r="AC214" s="37" t="s">
        <v>181</v>
      </c>
      <c r="AD214" s="37"/>
      <c r="AE214" s="37"/>
      <c r="AF214" s="37"/>
      <c r="AG214" s="37"/>
      <c r="AH214" s="37"/>
      <c r="AI214" s="37"/>
    </row>
    <row r="215" spans="1:35" s="40" customFormat="1" x14ac:dyDescent="0.25">
      <c r="A215" s="37"/>
      <c r="B215" s="37" t="str">
        <f t="shared" si="1"/>
        <v>0.1  Sviluppo del settore agricolo e del sistema agroalimentare</v>
      </c>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c r="AA215" s="37"/>
      <c r="AB215" s="38" t="s">
        <v>128</v>
      </c>
      <c r="AC215" s="37" t="s">
        <v>182</v>
      </c>
      <c r="AD215" s="37"/>
      <c r="AE215" s="37"/>
      <c r="AF215" s="37"/>
      <c r="AG215" s="37"/>
      <c r="AH215" s="37"/>
      <c r="AI215" s="37"/>
    </row>
    <row r="216" spans="1:35" s="40" customFormat="1" x14ac:dyDescent="0.25">
      <c r="A216" s="37"/>
      <c r="B216" s="37" t="str">
        <f t="shared" si="1"/>
        <v>0.2  Caccia e pesca</v>
      </c>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c r="AA216" s="37"/>
      <c r="AB216" s="38" t="s">
        <v>163</v>
      </c>
      <c r="AC216" s="37" t="s">
        <v>183</v>
      </c>
      <c r="AD216" s="37"/>
      <c r="AE216" s="37"/>
      <c r="AF216" s="37"/>
      <c r="AG216" s="37"/>
      <c r="AH216" s="37"/>
      <c r="AI216" s="37"/>
    </row>
    <row r="217" spans="1:35" s="40" customFormat="1" x14ac:dyDescent="0.25">
      <c r="A217" s="37"/>
      <c r="B217" s="37" t="str">
        <f t="shared" si="1"/>
        <v>0.1  Fonti energetiche</v>
      </c>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c r="AA217" s="37"/>
      <c r="AB217" s="38" t="s">
        <v>128</v>
      </c>
      <c r="AC217" s="37" t="s">
        <v>184</v>
      </c>
      <c r="AD217" s="37"/>
      <c r="AE217" s="37"/>
      <c r="AF217" s="37"/>
      <c r="AG217" s="37"/>
      <c r="AH217" s="37"/>
      <c r="AI217" s="37"/>
    </row>
    <row r="218" spans="1:35" s="40" customFormat="1" x14ac:dyDescent="0.25">
      <c r="A218" s="37"/>
      <c r="B218" s="37" t="str">
        <f t="shared" si="1"/>
        <v>0.1  Relazioni finanziarie con le altre autonomie territoriali</v>
      </c>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c r="AA218" s="37"/>
      <c r="AB218" s="38" t="s">
        <v>128</v>
      </c>
      <c r="AC218" s="37" t="s">
        <v>185</v>
      </c>
      <c r="AD218" s="37"/>
      <c r="AE218" s="37"/>
      <c r="AF218" s="37"/>
      <c r="AG218" s="37"/>
      <c r="AH218" s="37"/>
      <c r="AI218" s="37"/>
    </row>
    <row r="219" spans="1:35" s="40" customFormat="1" x14ac:dyDescent="0.25">
      <c r="A219" s="37"/>
      <c r="B219" s="37"/>
      <c r="C219" s="37"/>
      <c r="D219" s="37"/>
      <c r="E219" s="37"/>
      <c r="F219" s="37"/>
      <c r="G219" s="37"/>
      <c r="H219" s="37"/>
      <c r="I219" s="37"/>
      <c r="J219" s="37"/>
      <c r="K219" s="37"/>
      <c r="L219" s="37"/>
      <c r="M219" s="37"/>
      <c r="N219" s="37"/>
      <c r="O219" s="37"/>
      <c r="P219" s="37"/>
      <c r="Q219" s="37"/>
      <c r="R219" s="37"/>
      <c r="S219" s="37"/>
      <c r="T219" s="37"/>
      <c r="U219" s="37"/>
      <c r="V219" s="37"/>
      <c r="W219" s="37"/>
      <c r="X219" s="37"/>
      <c r="Y219" s="37"/>
      <c r="Z219" s="37"/>
      <c r="AA219" s="37"/>
      <c r="AB219" s="38"/>
      <c r="AC219" s="37"/>
      <c r="AD219" s="37"/>
      <c r="AE219" s="37"/>
      <c r="AF219" s="37"/>
      <c r="AG219" s="37"/>
      <c r="AH219" s="37"/>
      <c r="AI219" s="37"/>
    </row>
    <row r="220" spans="1:35" s="40" customFormat="1" x14ac:dyDescent="0.25">
      <c r="A220" s="37"/>
      <c r="B220" s="37"/>
      <c r="C220" s="37"/>
      <c r="D220" s="37"/>
      <c r="E220" s="37"/>
      <c r="F220" s="37"/>
      <c r="G220" s="37"/>
      <c r="H220" s="37"/>
      <c r="I220" s="37"/>
      <c r="J220" s="37"/>
      <c r="K220" s="37"/>
      <c r="L220" s="37"/>
      <c r="M220" s="37"/>
      <c r="N220" s="37"/>
      <c r="O220" s="37"/>
      <c r="P220" s="37"/>
      <c r="Q220" s="37"/>
      <c r="R220" s="37"/>
      <c r="S220" s="37"/>
      <c r="T220" s="37"/>
      <c r="U220" s="37"/>
      <c r="V220" s="37"/>
      <c r="W220" s="37"/>
      <c r="X220" s="37"/>
      <c r="Y220" s="37"/>
      <c r="Z220" s="37"/>
      <c r="AA220" s="37"/>
      <c r="AB220" s="38"/>
      <c r="AC220" s="37"/>
      <c r="AD220" s="37"/>
      <c r="AE220" s="37"/>
      <c r="AF220" s="37"/>
      <c r="AG220" s="37"/>
      <c r="AH220" s="37"/>
      <c r="AI220" s="37"/>
    </row>
    <row r="221" spans="1:35" s="40" customFormat="1" x14ac:dyDescent="0.25">
      <c r="A221" s="37"/>
      <c r="B221" s="37"/>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c r="AA221" s="37"/>
      <c r="AB221" s="38"/>
      <c r="AC221" s="37"/>
      <c r="AD221" s="37"/>
      <c r="AE221" s="37"/>
      <c r="AF221" s="37"/>
      <c r="AG221" s="37"/>
      <c r="AH221" s="37"/>
      <c r="AI221" s="37"/>
    </row>
    <row r="222" spans="1:35" s="40" customFormat="1" x14ac:dyDescent="0.25">
      <c r="A222" s="37"/>
      <c r="B222" s="37"/>
      <c r="C222" s="37"/>
      <c r="D222" s="37"/>
      <c r="E222" s="37"/>
      <c r="F222" s="37"/>
      <c r="G222" s="37"/>
      <c r="H222" s="37"/>
      <c r="I222" s="37"/>
      <c r="J222" s="37"/>
      <c r="K222" s="37"/>
      <c r="L222" s="37"/>
      <c r="M222" s="37"/>
      <c r="N222" s="37"/>
      <c r="O222" s="37"/>
      <c r="P222" s="37"/>
      <c r="Q222" s="37"/>
      <c r="R222" s="37"/>
      <c r="S222" s="37"/>
      <c r="T222" s="37"/>
      <c r="U222" s="37"/>
      <c r="V222" s="37"/>
      <c r="W222" s="37"/>
      <c r="X222" s="37"/>
      <c r="Y222" s="37"/>
      <c r="Z222" s="37"/>
      <c r="AA222" s="37"/>
      <c r="AB222" s="38"/>
      <c r="AC222" s="37"/>
      <c r="AD222" s="37"/>
      <c r="AE222" s="37"/>
      <c r="AF222" s="37"/>
      <c r="AG222" s="37"/>
      <c r="AH222" s="37"/>
      <c r="AI222" s="37"/>
    </row>
    <row r="223" spans="1:35" s="40" customFormat="1" x14ac:dyDescent="0.25">
      <c r="A223" s="37"/>
      <c r="B223" s="37"/>
      <c r="C223" s="37"/>
      <c r="D223" s="37"/>
      <c r="E223" s="37"/>
      <c r="F223" s="37"/>
      <c r="G223" s="37"/>
      <c r="H223" s="37"/>
      <c r="I223" s="37"/>
      <c r="J223" s="37"/>
      <c r="K223" s="37"/>
      <c r="L223" s="37"/>
      <c r="M223" s="37"/>
      <c r="N223" s="37"/>
      <c r="O223" s="37"/>
      <c r="P223" s="37"/>
      <c r="Q223" s="37"/>
      <c r="R223" s="37"/>
      <c r="S223" s="37"/>
      <c r="T223" s="37"/>
      <c r="U223" s="37"/>
      <c r="V223" s="37"/>
      <c r="W223" s="37"/>
      <c r="X223" s="37"/>
      <c r="Y223" s="37"/>
      <c r="Z223" s="37"/>
      <c r="AA223" s="37"/>
      <c r="AB223" s="38"/>
      <c r="AC223" s="37"/>
      <c r="AD223" s="37"/>
      <c r="AE223" s="37"/>
      <c r="AF223" s="37"/>
      <c r="AG223" s="37"/>
      <c r="AH223" s="37"/>
      <c r="AI223" s="37"/>
    </row>
    <row r="224" spans="1:35" s="40" customFormat="1" x14ac:dyDescent="0.25">
      <c r="A224" s="37"/>
      <c r="B224" s="37"/>
      <c r="C224" s="37"/>
      <c r="D224" s="37"/>
      <c r="E224" s="37"/>
      <c r="F224" s="37"/>
      <c r="G224" s="37"/>
      <c r="H224" s="37"/>
      <c r="I224" s="37"/>
      <c r="J224" s="37"/>
      <c r="K224" s="37"/>
      <c r="L224" s="37"/>
      <c r="M224" s="37"/>
      <c r="N224" s="37"/>
      <c r="O224" s="37"/>
      <c r="P224" s="37"/>
      <c r="Q224" s="37"/>
      <c r="R224" s="37"/>
      <c r="S224" s="37"/>
      <c r="T224" s="37"/>
      <c r="U224" s="37"/>
      <c r="V224" s="37"/>
      <c r="W224" s="37"/>
      <c r="X224" s="37"/>
      <c r="Y224" s="37"/>
      <c r="Z224" s="37"/>
      <c r="AA224" s="37"/>
      <c r="AB224" s="38"/>
      <c r="AC224" s="37"/>
      <c r="AD224" s="37"/>
      <c r="AE224" s="37"/>
      <c r="AF224" s="37"/>
      <c r="AG224" s="37"/>
      <c r="AH224" s="37"/>
      <c r="AI224" s="37"/>
    </row>
    <row r="225" spans="1:35" s="40" customFormat="1" x14ac:dyDescent="0.25">
      <c r="A225" s="37"/>
      <c r="B225" s="37"/>
      <c r="C225" s="37"/>
      <c r="D225" s="37"/>
      <c r="E225" s="37"/>
      <c r="F225" s="37"/>
      <c r="G225" s="37"/>
      <c r="H225" s="37"/>
      <c r="I225" s="37"/>
      <c r="J225" s="37"/>
      <c r="K225" s="37"/>
      <c r="L225" s="37"/>
      <c r="M225" s="37"/>
      <c r="N225" s="37"/>
      <c r="O225" s="37"/>
      <c r="P225" s="37"/>
      <c r="Q225" s="37"/>
      <c r="R225" s="37"/>
      <c r="S225" s="37"/>
      <c r="T225" s="37"/>
      <c r="U225" s="37"/>
      <c r="V225" s="37"/>
      <c r="W225" s="37"/>
      <c r="X225" s="37"/>
      <c r="Y225" s="37"/>
      <c r="Z225" s="37"/>
      <c r="AA225" s="37"/>
      <c r="AB225" s="38"/>
      <c r="AC225" s="37"/>
      <c r="AD225" s="37"/>
      <c r="AE225" s="37"/>
      <c r="AF225" s="37"/>
      <c r="AG225" s="37"/>
      <c r="AH225" s="37"/>
      <c r="AI225" s="37"/>
    </row>
    <row r="226" spans="1:35" s="40" customFormat="1" x14ac:dyDescent="0.25">
      <c r="A226" s="37"/>
      <c r="B226" s="37"/>
      <c r="C226" s="37"/>
      <c r="D226" s="37"/>
      <c r="E226" s="37"/>
      <c r="F226" s="37"/>
      <c r="G226" s="37"/>
      <c r="H226" s="37"/>
      <c r="I226" s="37"/>
      <c r="J226" s="37"/>
      <c r="K226" s="37"/>
      <c r="L226" s="37"/>
      <c r="M226" s="37"/>
      <c r="N226" s="37"/>
      <c r="O226" s="37"/>
      <c r="P226" s="37"/>
      <c r="Q226" s="37"/>
      <c r="R226" s="37"/>
      <c r="S226" s="37"/>
      <c r="T226" s="37"/>
      <c r="U226" s="37"/>
      <c r="V226" s="37"/>
      <c r="W226" s="37"/>
      <c r="X226" s="37"/>
      <c r="Y226" s="37"/>
      <c r="Z226" s="37"/>
      <c r="AA226" s="37"/>
      <c r="AB226" s="38"/>
      <c r="AC226" s="37"/>
      <c r="AD226" s="37"/>
      <c r="AE226" s="37"/>
      <c r="AF226" s="37"/>
      <c r="AG226" s="37"/>
      <c r="AH226" s="37"/>
      <c r="AI226" s="37"/>
    </row>
    <row r="227" spans="1:35" s="40" customFormat="1" x14ac:dyDescent="0.25">
      <c r="A227" s="37"/>
      <c r="B227" s="37"/>
      <c r="C227" s="37"/>
      <c r="D227" s="37"/>
      <c r="E227" s="37"/>
      <c r="F227" s="37"/>
      <c r="G227" s="37"/>
      <c r="H227" s="37"/>
      <c r="I227" s="37"/>
      <c r="J227" s="37"/>
      <c r="K227" s="37"/>
      <c r="L227" s="37"/>
      <c r="M227" s="37"/>
      <c r="N227" s="37"/>
      <c r="O227" s="37"/>
      <c r="P227" s="37"/>
      <c r="Q227" s="37"/>
      <c r="R227" s="37"/>
      <c r="S227" s="37"/>
      <c r="T227" s="37"/>
      <c r="U227" s="37"/>
      <c r="V227" s="37"/>
      <c r="W227" s="37"/>
      <c r="X227" s="37"/>
      <c r="Y227" s="37"/>
      <c r="Z227" s="37"/>
      <c r="AA227" s="37"/>
      <c r="AB227" s="38"/>
      <c r="AC227" s="37"/>
      <c r="AD227" s="37"/>
      <c r="AE227" s="37"/>
      <c r="AF227" s="37"/>
      <c r="AG227" s="37"/>
      <c r="AH227" s="37"/>
      <c r="AI227" s="37"/>
    </row>
    <row r="228" spans="1:35" s="40" customFormat="1" x14ac:dyDescent="0.25">
      <c r="A228" s="37"/>
      <c r="B228" s="37"/>
      <c r="C228" s="37"/>
      <c r="D228" s="37"/>
      <c r="E228" s="37"/>
      <c r="F228" s="37"/>
      <c r="G228" s="37"/>
      <c r="H228" s="37"/>
      <c r="I228" s="37"/>
      <c r="J228" s="37"/>
      <c r="K228" s="37"/>
      <c r="L228" s="37"/>
      <c r="M228" s="37"/>
      <c r="N228" s="37"/>
      <c r="O228" s="37"/>
      <c r="P228" s="37"/>
      <c r="Q228" s="37"/>
      <c r="R228" s="37"/>
      <c r="S228" s="37"/>
      <c r="T228" s="37"/>
      <c r="U228" s="37"/>
      <c r="V228" s="37"/>
      <c r="W228" s="37"/>
      <c r="X228" s="37"/>
      <c r="Y228" s="37"/>
      <c r="Z228" s="37"/>
      <c r="AA228" s="37"/>
      <c r="AB228" s="38"/>
      <c r="AC228" s="37"/>
      <c r="AD228" s="37"/>
      <c r="AE228" s="37"/>
      <c r="AF228" s="37"/>
      <c r="AG228" s="37"/>
      <c r="AH228" s="37"/>
      <c r="AI228" s="37"/>
    </row>
    <row r="229" spans="1:35" s="40" customFormat="1" x14ac:dyDescent="0.25">
      <c r="A229" s="37"/>
      <c r="B229" s="37"/>
      <c r="C229" s="37"/>
      <c r="D229" s="37"/>
      <c r="E229" s="37"/>
      <c r="F229" s="37"/>
      <c r="G229" s="37"/>
      <c r="H229" s="37"/>
      <c r="I229" s="37"/>
      <c r="J229" s="37"/>
      <c r="K229" s="37"/>
      <c r="L229" s="37"/>
      <c r="M229" s="37"/>
      <c r="N229" s="37"/>
      <c r="O229" s="37"/>
      <c r="P229" s="37"/>
      <c r="Q229" s="37"/>
      <c r="R229" s="37"/>
      <c r="S229" s="37"/>
      <c r="T229" s="37"/>
      <c r="U229" s="37"/>
      <c r="V229" s="37"/>
      <c r="W229" s="37"/>
      <c r="X229" s="37"/>
      <c r="Y229" s="37"/>
      <c r="Z229" s="37"/>
      <c r="AA229" s="37"/>
      <c r="AB229" s="38"/>
      <c r="AC229" s="37"/>
      <c r="AD229" s="37"/>
      <c r="AE229" s="37"/>
      <c r="AF229" s="37"/>
      <c r="AG229" s="37"/>
      <c r="AH229" s="37"/>
      <c r="AI229" s="37"/>
    </row>
    <row r="230" spans="1:35" s="40" customFormat="1" x14ac:dyDescent="0.25">
      <c r="A230" s="37"/>
      <c r="B230" s="37"/>
      <c r="C230" s="37"/>
      <c r="D230" s="37"/>
      <c r="E230" s="37"/>
      <c r="F230" s="37"/>
      <c r="G230" s="37"/>
      <c r="H230" s="37"/>
      <c r="I230" s="37"/>
      <c r="J230" s="37"/>
      <c r="K230" s="37"/>
      <c r="L230" s="37"/>
      <c r="M230" s="37"/>
      <c r="N230" s="37"/>
      <c r="O230" s="37"/>
      <c r="P230" s="37"/>
      <c r="Q230" s="37"/>
      <c r="R230" s="37"/>
      <c r="S230" s="37"/>
      <c r="T230" s="37"/>
      <c r="U230" s="37"/>
      <c r="V230" s="37"/>
      <c r="W230" s="37"/>
      <c r="X230" s="37"/>
      <c r="Y230" s="37"/>
      <c r="Z230" s="37"/>
      <c r="AA230" s="37"/>
      <c r="AB230" s="38"/>
      <c r="AC230" s="37"/>
      <c r="AD230" s="37"/>
      <c r="AE230" s="37"/>
      <c r="AF230" s="37"/>
      <c r="AG230" s="37"/>
      <c r="AH230" s="37"/>
      <c r="AI230" s="37"/>
    </row>
    <row r="231" spans="1:35" s="40" customFormat="1" x14ac:dyDescent="0.25">
      <c r="A231" s="37"/>
      <c r="B231" s="37"/>
      <c r="C231" s="37"/>
      <c r="D231" s="37"/>
      <c r="E231" s="37"/>
      <c r="F231" s="37"/>
      <c r="G231" s="37"/>
      <c r="H231" s="37"/>
      <c r="I231" s="37"/>
      <c r="J231" s="37"/>
      <c r="K231" s="37"/>
      <c r="L231" s="37"/>
      <c r="M231" s="37"/>
      <c r="N231" s="37"/>
      <c r="O231" s="37"/>
      <c r="P231" s="37"/>
      <c r="Q231" s="37"/>
      <c r="R231" s="37"/>
      <c r="S231" s="37"/>
      <c r="T231" s="37"/>
      <c r="U231" s="37"/>
      <c r="V231" s="37"/>
      <c r="W231" s="37"/>
      <c r="X231" s="37"/>
      <c r="Y231" s="37"/>
      <c r="Z231" s="37"/>
      <c r="AA231" s="37"/>
      <c r="AB231" s="38"/>
      <c r="AC231" s="37"/>
      <c r="AD231" s="37"/>
      <c r="AE231" s="37"/>
      <c r="AF231" s="37"/>
      <c r="AG231" s="37"/>
      <c r="AH231" s="37"/>
      <c r="AI231" s="37"/>
    </row>
    <row r="232" spans="1:35" s="40" customFormat="1" x14ac:dyDescent="0.25">
      <c r="A232" s="37"/>
      <c r="B232" s="37"/>
      <c r="C232" s="37"/>
      <c r="D232" s="37"/>
      <c r="E232" s="37"/>
      <c r="F232" s="37"/>
      <c r="G232" s="37"/>
      <c r="H232" s="37"/>
      <c r="I232" s="37"/>
      <c r="J232" s="37"/>
      <c r="K232" s="37"/>
      <c r="L232" s="37"/>
      <c r="M232" s="37"/>
      <c r="N232" s="37"/>
      <c r="O232" s="37"/>
      <c r="P232" s="37"/>
      <c r="Q232" s="37"/>
      <c r="R232" s="37"/>
      <c r="S232" s="37"/>
      <c r="T232" s="37"/>
      <c r="U232" s="37"/>
      <c r="V232" s="37"/>
      <c r="W232" s="37"/>
      <c r="X232" s="37"/>
      <c r="Y232" s="37"/>
      <c r="Z232" s="37"/>
      <c r="AA232" s="37"/>
      <c r="AB232" s="38"/>
      <c r="AC232" s="37"/>
      <c r="AD232" s="37"/>
      <c r="AE232" s="37"/>
      <c r="AF232" s="37"/>
      <c r="AG232" s="37"/>
      <c r="AH232" s="37"/>
      <c r="AI232" s="37"/>
    </row>
    <row r="233" spans="1:35" s="40" customFormat="1" x14ac:dyDescent="0.25">
      <c r="A233" s="37"/>
      <c r="B233" s="37"/>
      <c r="C233" s="37"/>
      <c r="D233" s="37"/>
      <c r="E233" s="37"/>
      <c r="F233" s="37"/>
      <c r="G233" s="37"/>
      <c r="H233" s="37"/>
      <c r="I233" s="37"/>
      <c r="J233" s="37"/>
      <c r="K233" s="37"/>
      <c r="L233" s="37"/>
      <c r="M233" s="37"/>
      <c r="N233" s="37"/>
      <c r="O233" s="37"/>
      <c r="P233" s="37"/>
      <c r="Q233" s="37"/>
      <c r="R233" s="37"/>
      <c r="S233" s="37"/>
      <c r="T233" s="37"/>
      <c r="U233" s="37"/>
      <c r="V233" s="37"/>
      <c r="W233" s="37"/>
      <c r="X233" s="37"/>
      <c r="Y233" s="37"/>
      <c r="Z233" s="37"/>
      <c r="AA233" s="37"/>
      <c r="AB233" s="38"/>
      <c r="AC233" s="37"/>
      <c r="AD233" s="37"/>
      <c r="AE233" s="37"/>
      <c r="AF233" s="37"/>
      <c r="AG233" s="37"/>
      <c r="AH233" s="37"/>
      <c r="AI233" s="37"/>
    </row>
    <row r="234" spans="1:35" s="40" customFormat="1" x14ac:dyDescent="0.25">
      <c r="A234" s="37"/>
      <c r="B234" s="37"/>
      <c r="C234" s="37"/>
      <c r="D234" s="37"/>
      <c r="E234" s="37"/>
      <c r="F234" s="37"/>
      <c r="G234" s="37"/>
      <c r="H234" s="37"/>
      <c r="I234" s="37"/>
      <c r="J234" s="37"/>
      <c r="K234" s="37"/>
      <c r="L234" s="37"/>
      <c r="M234" s="37"/>
      <c r="N234" s="37"/>
      <c r="O234" s="37"/>
      <c r="P234" s="37"/>
      <c r="Q234" s="37"/>
      <c r="R234" s="37"/>
      <c r="S234" s="37"/>
      <c r="T234" s="37"/>
      <c r="U234" s="37"/>
      <c r="V234" s="37"/>
      <c r="W234" s="37"/>
      <c r="X234" s="37"/>
      <c r="Y234" s="37"/>
      <c r="Z234" s="37"/>
      <c r="AA234" s="37"/>
      <c r="AB234" s="38"/>
      <c r="AC234" s="37"/>
      <c r="AD234" s="37"/>
      <c r="AE234" s="37"/>
      <c r="AF234" s="37"/>
      <c r="AG234" s="37"/>
      <c r="AH234" s="37"/>
      <c r="AI234" s="37"/>
    </row>
    <row r="235" spans="1:35" s="40" customFormat="1" x14ac:dyDescent="0.25">
      <c r="A235" s="37"/>
      <c r="B235" s="37"/>
      <c r="C235" s="37"/>
      <c r="D235" s="37"/>
      <c r="E235" s="37"/>
      <c r="F235" s="37"/>
      <c r="G235" s="37"/>
      <c r="H235" s="37"/>
      <c r="I235" s="37"/>
      <c r="J235" s="37"/>
      <c r="K235" s="37"/>
      <c r="L235" s="37"/>
      <c r="M235" s="37"/>
      <c r="N235" s="37"/>
      <c r="O235" s="37"/>
      <c r="P235" s="37"/>
      <c r="Q235" s="37"/>
      <c r="R235" s="37"/>
      <c r="S235" s="37"/>
      <c r="T235" s="37"/>
      <c r="U235" s="37"/>
      <c r="V235" s="37"/>
      <c r="W235" s="37"/>
      <c r="X235" s="37"/>
      <c r="Y235" s="37"/>
      <c r="Z235" s="37"/>
      <c r="AA235" s="37"/>
      <c r="AB235" s="38"/>
      <c r="AC235" s="37"/>
      <c r="AD235" s="37"/>
      <c r="AE235" s="37"/>
      <c r="AF235" s="37"/>
      <c r="AG235" s="37"/>
      <c r="AH235" s="37"/>
      <c r="AI235" s="37"/>
    </row>
    <row r="236" spans="1:35" s="40" customFormat="1" x14ac:dyDescent="0.25">
      <c r="A236" s="37"/>
      <c r="B236" s="37"/>
      <c r="C236" s="37"/>
      <c r="D236" s="37"/>
      <c r="E236" s="37"/>
      <c r="F236" s="37"/>
      <c r="G236" s="37"/>
      <c r="H236" s="37"/>
      <c r="I236" s="37"/>
      <c r="J236" s="37"/>
      <c r="K236" s="37"/>
      <c r="L236" s="37"/>
      <c r="M236" s="37"/>
      <c r="N236" s="37"/>
      <c r="O236" s="37"/>
      <c r="P236" s="37"/>
      <c r="Q236" s="37"/>
      <c r="R236" s="37"/>
      <c r="S236" s="37"/>
      <c r="T236" s="37"/>
      <c r="U236" s="37"/>
      <c r="V236" s="37"/>
      <c r="W236" s="37"/>
      <c r="X236" s="37"/>
      <c r="Y236" s="37"/>
      <c r="Z236" s="37"/>
      <c r="AA236" s="37"/>
      <c r="AB236" s="38"/>
      <c r="AC236" s="37"/>
      <c r="AD236" s="37"/>
      <c r="AE236" s="37"/>
      <c r="AF236" s="37"/>
      <c r="AG236" s="37"/>
      <c r="AH236" s="37"/>
      <c r="AI236" s="37"/>
    </row>
    <row r="237" spans="1:35" x14ac:dyDescent="0.25">
      <c r="AA237" s="37"/>
      <c r="AB237" s="38"/>
      <c r="AH237" s="37"/>
      <c r="AI237" s="37"/>
    </row>
    <row r="238" spans="1:35" x14ac:dyDescent="0.25">
      <c r="AA238" s="37"/>
      <c r="AB238" s="38"/>
      <c r="AH238" s="37"/>
      <c r="AI238" s="37"/>
    </row>
    <row r="239" spans="1:35" x14ac:dyDescent="0.25">
      <c r="AA239" s="37"/>
      <c r="AB239" s="38"/>
      <c r="AH239" s="37"/>
      <c r="AI239" s="37"/>
    </row>
    <row r="240" spans="1:35" x14ac:dyDescent="0.25">
      <c r="AA240" s="37"/>
      <c r="AB240" s="38"/>
      <c r="AH240" s="37"/>
      <c r="AI240" s="37"/>
    </row>
    <row r="241" spans="27:35" x14ac:dyDescent="0.25">
      <c r="AA241" s="37"/>
      <c r="AB241" s="38"/>
      <c r="AH241" s="37"/>
      <c r="AI241" s="37"/>
    </row>
    <row r="242" spans="27:35" x14ac:dyDescent="0.25">
      <c r="AA242" s="37"/>
      <c r="AB242" s="38"/>
      <c r="AH242" s="37"/>
      <c r="AI242" s="37"/>
    </row>
    <row r="243" spans="27:35" x14ac:dyDescent="0.25">
      <c r="AA243" s="37"/>
      <c r="AB243" s="38"/>
      <c r="AH243" s="37"/>
      <c r="AI243" s="37"/>
    </row>
    <row r="244" spans="27:35" x14ac:dyDescent="0.25">
      <c r="AA244" s="37"/>
      <c r="AB244" s="38"/>
      <c r="AH244" s="37"/>
      <c r="AI244" s="37"/>
    </row>
    <row r="245" spans="27:35" x14ac:dyDescent="0.25">
      <c r="AA245" s="37"/>
      <c r="AB245" s="38"/>
      <c r="AH245" s="37"/>
      <c r="AI245" s="37"/>
    </row>
    <row r="246" spans="27:35" x14ac:dyDescent="0.25">
      <c r="AA246" s="37"/>
      <c r="AB246" s="38"/>
      <c r="AH246" s="37"/>
      <c r="AI246" s="37"/>
    </row>
    <row r="247" spans="27:35" x14ac:dyDescent="0.25">
      <c r="AA247" s="37"/>
      <c r="AB247" s="38"/>
      <c r="AH247" s="37"/>
      <c r="AI247" s="37"/>
    </row>
    <row r="248" spans="27:35" x14ac:dyDescent="0.25">
      <c r="AA248" s="37"/>
      <c r="AB248" s="38"/>
      <c r="AH248" s="37"/>
      <c r="AI248" s="37"/>
    </row>
    <row r="249" spans="27:35" x14ac:dyDescent="0.25">
      <c r="AA249" s="37"/>
      <c r="AB249" s="38"/>
      <c r="AH249" s="37"/>
      <c r="AI249" s="37"/>
    </row>
    <row r="250" spans="27:35" x14ac:dyDescent="0.25">
      <c r="AA250" s="37"/>
      <c r="AB250" s="38"/>
      <c r="AH250" s="37"/>
      <c r="AI250" s="37"/>
    </row>
    <row r="251" spans="27:35" x14ac:dyDescent="0.25">
      <c r="AA251" s="37"/>
      <c r="AB251" s="38"/>
      <c r="AH251" s="37"/>
      <c r="AI251" s="37"/>
    </row>
    <row r="252" spans="27:35" x14ac:dyDescent="0.25">
      <c r="AA252" s="37"/>
      <c r="AB252" s="38"/>
      <c r="AH252" s="37"/>
      <c r="AI252" s="37"/>
    </row>
    <row r="253" spans="27:35" x14ac:dyDescent="0.25">
      <c r="AA253" s="37"/>
      <c r="AB253" s="38"/>
      <c r="AH253" s="37"/>
      <c r="AI253" s="37"/>
    </row>
    <row r="254" spans="27:35" x14ac:dyDescent="0.25">
      <c r="AA254" s="37"/>
      <c r="AB254" s="38"/>
      <c r="AH254" s="37"/>
      <c r="AI254" s="37"/>
    </row>
    <row r="255" spans="27:35" x14ac:dyDescent="0.25">
      <c r="AA255" s="37"/>
      <c r="AB255" s="38"/>
      <c r="AH255" s="37"/>
      <c r="AI255" s="37"/>
    </row>
    <row r="256" spans="27:35" x14ac:dyDescent="0.25">
      <c r="AA256" s="37"/>
      <c r="AB256" s="38"/>
      <c r="AH256" s="37"/>
      <c r="AI256" s="37"/>
    </row>
    <row r="257" spans="27:35" x14ac:dyDescent="0.25">
      <c r="AA257" s="37"/>
      <c r="AB257" s="38"/>
      <c r="AH257" s="37"/>
      <c r="AI257" s="37"/>
    </row>
    <row r="258" spans="27:35" x14ac:dyDescent="0.25">
      <c r="AA258" s="37"/>
      <c r="AB258" s="38"/>
      <c r="AH258" s="37"/>
      <c r="AI258" s="37"/>
    </row>
    <row r="259" spans="27:35" x14ac:dyDescent="0.25">
      <c r="AA259" s="37"/>
      <c r="AB259" s="38"/>
      <c r="AH259" s="37"/>
      <c r="AI259" s="37"/>
    </row>
    <row r="260" spans="27:35" x14ac:dyDescent="0.25">
      <c r="AA260" s="37"/>
      <c r="AB260" s="38"/>
      <c r="AH260" s="37"/>
      <c r="AI260" s="37"/>
    </row>
    <row r="261" spans="27:35" x14ac:dyDescent="0.25">
      <c r="AA261" s="37"/>
      <c r="AB261" s="38"/>
      <c r="AH261" s="37"/>
      <c r="AI261" s="37"/>
    </row>
    <row r="262" spans="27:35" x14ac:dyDescent="0.25">
      <c r="AA262" s="37"/>
      <c r="AB262" s="38"/>
      <c r="AH262" s="37"/>
      <c r="AI262" s="37"/>
    </row>
    <row r="263" spans="27:35" x14ac:dyDescent="0.25">
      <c r="AA263" s="37"/>
      <c r="AB263" s="38"/>
      <c r="AH263" s="37"/>
      <c r="AI263" s="37"/>
    </row>
    <row r="264" spans="27:35" x14ac:dyDescent="0.25">
      <c r="AA264" s="37"/>
      <c r="AB264" s="38"/>
      <c r="AH264" s="37"/>
      <c r="AI264" s="37"/>
    </row>
    <row r="265" spans="27:35" x14ac:dyDescent="0.25">
      <c r="AA265" s="37"/>
      <c r="AB265" s="38"/>
      <c r="AH265" s="37"/>
      <c r="AI265" s="37"/>
    </row>
    <row r="266" spans="27:35" x14ac:dyDescent="0.25">
      <c r="AA266" s="37"/>
      <c r="AB266" s="38"/>
      <c r="AH266" s="37"/>
      <c r="AI266" s="37"/>
    </row>
    <row r="267" spans="27:35" x14ac:dyDescent="0.25">
      <c r="AA267" s="37"/>
      <c r="AB267" s="38"/>
      <c r="AH267" s="37"/>
      <c r="AI267" s="37"/>
    </row>
    <row r="268" spans="27:35" x14ac:dyDescent="0.25">
      <c r="AA268" s="37"/>
      <c r="AB268" s="38"/>
      <c r="AH268" s="37"/>
      <c r="AI268" s="37"/>
    </row>
    <row r="269" spans="27:35" x14ac:dyDescent="0.25">
      <c r="AA269" s="37"/>
      <c r="AB269" s="38"/>
      <c r="AH269" s="37"/>
      <c r="AI269" s="37"/>
    </row>
    <row r="270" spans="27:35" x14ac:dyDescent="0.25">
      <c r="AA270" s="37"/>
      <c r="AB270" s="38"/>
      <c r="AH270" s="37"/>
      <c r="AI270" s="37"/>
    </row>
    <row r="271" spans="27:35" x14ac:dyDescent="0.25">
      <c r="AA271" s="37"/>
      <c r="AB271" s="38"/>
      <c r="AH271" s="37"/>
      <c r="AI271" s="37"/>
    </row>
    <row r="272" spans="27:35" x14ac:dyDescent="0.25">
      <c r="AA272" s="37"/>
      <c r="AB272" s="38"/>
      <c r="AH272" s="37"/>
      <c r="AI272" s="37"/>
    </row>
    <row r="273" spans="27:35" x14ac:dyDescent="0.25">
      <c r="AA273" s="37"/>
      <c r="AB273" s="38"/>
      <c r="AH273" s="37"/>
      <c r="AI273" s="37"/>
    </row>
    <row r="274" spans="27:35" x14ac:dyDescent="0.25">
      <c r="AA274" s="37"/>
      <c r="AB274" s="38"/>
      <c r="AH274" s="37"/>
      <c r="AI274" s="37"/>
    </row>
    <row r="275" spans="27:35" x14ac:dyDescent="0.25">
      <c r="AA275" s="37"/>
      <c r="AB275" s="38"/>
      <c r="AH275" s="37"/>
      <c r="AI275" s="37"/>
    </row>
    <row r="276" spans="27:35" x14ac:dyDescent="0.25">
      <c r="AA276" s="37"/>
      <c r="AB276" s="38"/>
      <c r="AH276" s="37"/>
      <c r="AI276" s="37"/>
    </row>
    <row r="277" spans="27:35" x14ac:dyDescent="0.25">
      <c r="AA277" s="37"/>
      <c r="AB277" s="38"/>
      <c r="AH277" s="37"/>
      <c r="AI277" s="37"/>
    </row>
    <row r="278" spans="27:35" x14ac:dyDescent="0.25">
      <c r="AA278" s="37"/>
      <c r="AB278" s="38"/>
      <c r="AH278" s="37"/>
      <c r="AI278" s="37"/>
    </row>
    <row r="279" spans="27:35" x14ac:dyDescent="0.25">
      <c r="AA279" s="37"/>
      <c r="AB279" s="38"/>
      <c r="AH279" s="37"/>
      <c r="AI279" s="37"/>
    </row>
    <row r="280" spans="27:35" x14ac:dyDescent="0.25">
      <c r="AA280" s="37"/>
      <c r="AB280" s="38"/>
      <c r="AH280" s="37"/>
      <c r="AI280" s="37"/>
    </row>
    <row r="281" spans="27:35" x14ac:dyDescent="0.25">
      <c r="AA281" s="37"/>
      <c r="AB281" s="38"/>
      <c r="AH281" s="37"/>
      <c r="AI281" s="37"/>
    </row>
    <row r="282" spans="27:35" x14ac:dyDescent="0.25">
      <c r="AA282" s="37"/>
      <c r="AB282" s="38"/>
      <c r="AH282" s="37"/>
      <c r="AI282" s="37"/>
    </row>
    <row r="283" spans="27:35" x14ac:dyDescent="0.25">
      <c r="AA283" s="37"/>
      <c r="AB283" s="38"/>
      <c r="AH283" s="37"/>
      <c r="AI283" s="37"/>
    </row>
    <row r="284" spans="27:35" x14ac:dyDescent="0.25">
      <c r="AA284" s="37"/>
      <c r="AB284" s="38"/>
      <c r="AH284" s="37"/>
      <c r="AI284" s="37"/>
    </row>
    <row r="285" spans="27:35" x14ac:dyDescent="0.25">
      <c r="AA285" s="37"/>
      <c r="AB285" s="38"/>
      <c r="AH285" s="37"/>
      <c r="AI285" s="37"/>
    </row>
    <row r="286" spans="27:35" x14ac:dyDescent="0.25">
      <c r="AA286" s="37"/>
      <c r="AB286" s="38"/>
      <c r="AH286" s="37"/>
      <c r="AI286" s="37"/>
    </row>
    <row r="287" spans="27:35" x14ac:dyDescent="0.25">
      <c r="AA287" s="37"/>
      <c r="AB287" s="38"/>
      <c r="AH287" s="37"/>
      <c r="AI287" s="37"/>
    </row>
    <row r="288" spans="27:35" x14ac:dyDescent="0.25">
      <c r="AA288" s="37"/>
      <c r="AB288" s="38"/>
      <c r="AH288" s="37"/>
      <c r="AI288" s="37"/>
    </row>
    <row r="289" spans="27:35" x14ac:dyDescent="0.25">
      <c r="AA289" s="37"/>
      <c r="AB289" s="38"/>
      <c r="AH289" s="37"/>
      <c r="AI289" s="37"/>
    </row>
    <row r="290" spans="27:35" x14ac:dyDescent="0.25">
      <c r="AA290" s="37"/>
      <c r="AB290" s="38"/>
      <c r="AH290" s="37"/>
      <c r="AI290" s="37"/>
    </row>
    <row r="291" spans="27:35" x14ac:dyDescent="0.25">
      <c r="AA291" s="37"/>
      <c r="AB291" s="38"/>
      <c r="AH291" s="37"/>
      <c r="AI291" s="37"/>
    </row>
    <row r="292" spans="27:35" x14ac:dyDescent="0.25">
      <c r="AA292" s="37"/>
      <c r="AB292" s="38"/>
      <c r="AH292" s="37"/>
      <c r="AI292" s="37"/>
    </row>
    <row r="293" spans="27:35" x14ac:dyDescent="0.25">
      <c r="AA293" s="37"/>
      <c r="AB293" s="38"/>
      <c r="AH293" s="37"/>
      <c r="AI293" s="37"/>
    </row>
    <row r="294" spans="27:35" x14ac:dyDescent="0.25">
      <c r="AA294" s="37"/>
      <c r="AB294" s="38"/>
      <c r="AH294" s="37"/>
      <c r="AI294" s="37"/>
    </row>
    <row r="295" spans="27:35" x14ac:dyDescent="0.25">
      <c r="AA295" s="37"/>
      <c r="AB295" s="38"/>
      <c r="AH295" s="37"/>
      <c r="AI295" s="37"/>
    </row>
    <row r="296" spans="27:35" x14ac:dyDescent="0.25">
      <c r="AA296" s="37"/>
      <c r="AB296" s="38"/>
      <c r="AH296" s="37"/>
      <c r="AI296" s="37"/>
    </row>
    <row r="297" spans="27:35" x14ac:dyDescent="0.25">
      <c r="AA297" s="37"/>
      <c r="AB297" s="38"/>
      <c r="AH297" s="37"/>
      <c r="AI297" s="37"/>
    </row>
    <row r="298" spans="27:35" x14ac:dyDescent="0.25">
      <c r="AA298" s="37"/>
      <c r="AB298" s="38"/>
      <c r="AH298" s="37"/>
      <c r="AI298" s="37"/>
    </row>
    <row r="299" spans="27:35" x14ac:dyDescent="0.25">
      <c r="AA299" s="37"/>
      <c r="AB299" s="38"/>
      <c r="AH299" s="37"/>
      <c r="AI299" s="37"/>
    </row>
    <row r="300" spans="27:35" x14ac:dyDescent="0.25">
      <c r="AA300" s="37"/>
      <c r="AB300" s="38"/>
      <c r="AH300" s="37"/>
      <c r="AI300" s="37"/>
    </row>
    <row r="301" spans="27:35" x14ac:dyDescent="0.25">
      <c r="AA301" s="37"/>
      <c r="AB301" s="38"/>
      <c r="AH301" s="37"/>
      <c r="AI301" s="37"/>
    </row>
    <row r="302" spans="27:35" x14ac:dyDescent="0.25">
      <c r="AA302" s="37"/>
      <c r="AB302" s="38"/>
      <c r="AH302" s="37"/>
      <c r="AI302" s="37"/>
    </row>
    <row r="303" spans="27:35" x14ac:dyDescent="0.25">
      <c r="AA303" s="37"/>
      <c r="AB303" s="38"/>
      <c r="AH303" s="37"/>
      <c r="AI303" s="37"/>
    </row>
    <row r="304" spans="27:35" x14ac:dyDescent="0.25">
      <c r="AA304" s="37"/>
      <c r="AB304" s="38"/>
      <c r="AH304" s="37"/>
      <c r="AI304" s="37"/>
    </row>
    <row r="305" spans="27:35" x14ac:dyDescent="0.25">
      <c r="AA305" s="37"/>
      <c r="AB305" s="38"/>
      <c r="AH305" s="37"/>
      <c r="AI305" s="37"/>
    </row>
    <row r="306" spans="27:35" x14ac:dyDescent="0.25">
      <c r="AA306" s="37"/>
      <c r="AB306" s="38"/>
      <c r="AH306" s="37"/>
      <c r="AI306" s="37"/>
    </row>
    <row r="307" spans="27:35" x14ac:dyDescent="0.25">
      <c r="AA307" s="37"/>
      <c r="AB307" s="38"/>
      <c r="AH307" s="37"/>
      <c r="AI307" s="37"/>
    </row>
    <row r="308" spans="27:35" x14ac:dyDescent="0.25">
      <c r="AA308" s="37"/>
      <c r="AB308" s="38"/>
      <c r="AH308" s="37"/>
      <c r="AI308" s="37"/>
    </row>
    <row r="309" spans="27:35" x14ac:dyDescent="0.25">
      <c r="AA309" s="37"/>
      <c r="AB309" s="38"/>
      <c r="AH309" s="37"/>
      <c r="AI309" s="37"/>
    </row>
    <row r="310" spans="27:35" x14ac:dyDescent="0.25">
      <c r="AA310" s="37"/>
      <c r="AB310" s="38"/>
      <c r="AH310" s="37"/>
      <c r="AI310" s="37"/>
    </row>
    <row r="311" spans="27:35" x14ac:dyDescent="0.25">
      <c r="AA311" s="37"/>
      <c r="AB311" s="38"/>
      <c r="AH311" s="37"/>
      <c r="AI311" s="37"/>
    </row>
    <row r="312" spans="27:35" x14ac:dyDescent="0.25">
      <c r="AA312" s="37"/>
      <c r="AB312" s="38"/>
      <c r="AH312" s="37"/>
      <c r="AI312" s="37"/>
    </row>
    <row r="313" spans="27:35" x14ac:dyDescent="0.25">
      <c r="AA313" s="37"/>
      <c r="AB313" s="38"/>
      <c r="AH313" s="37"/>
      <c r="AI313" s="37"/>
    </row>
    <row r="314" spans="27:35" x14ac:dyDescent="0.25">
      <c r="AA314" s="37"/>
      <c r="AB314" s="38"/>
      <c r="AH314" s="37"/>
      <c r="AI314" s="37"/>
    </row>
    <row r="315" spans="27:35" x14ac:dyDescent="0.25">
      <c r="AA315" s="37"/>
      <c r="AB315" s="38"/>
      <c r="AH315" s="37"/>
      <c r="AI315" s="37"/>
    </row>
    <row r="316" spans="27:35" x14ac:dyDescent="0.25">
      <c r="AA316" s="37"/>
      <c r="AB316" s="38"/>
      <c r="AH316" s="37"/>
      <c r="AI316" s="37"/>
    </row>
    <row r="317" spans="27:35" x14ac:dyDescent="0.25">
      <c r="AA317" s="37"/>
      <c r="AB317" s="38"/>
      <c r="AH317" s="37"/>
      <c r="AI317" s="37"/>
    </row>
  </sheetData>
  <mergeCells count="376">
    <mergeCell ref="B154:N154"/>
    <mergeCell ref="B155:N155"/>
    <mergeCell ref="A115:F115"/>
    <mergeCell ref="N115:X116"/>
    <mergeCell ref="Y115:AF115"/>
    <mergeCell ref="A116:L116"/>
    <mergeCell ref="V120:AH120"/>
    <mergeCell ref="B129:I129"/>
    <mergeCell ref="A112:F112"/>
    <mergeCell ref="N112:X113"/>
    <mergeCell ref="Y112:AF112"/>
    <mergeCell ref="A113:L113"/>
    <mergeCell ref="A118:AI118"/>
    <mergeCell ref="A120:F120"/>
    <mergeCell ref="G120:H120"/>
    <mergeCell ref="K120:L120"/>
    <mergeCell ref="O120:P120"/>
    <mergeCell ref="S120:T120"/>
    <mergeCell ref="A114:L114"/>
    <mergeCell ref="N114:X114"/>
    <mergeCell ref="Y114:AF114"/>
    <mergeCell ref="X108:AE108"/>
    <mergeCell ref="AF108:AI108"/>
    <mergeCell ref="X109:AE109"/>
    <mergeCell ref="AF109:AI109"/>
    <mergeCell ref="A110:AI110"/>
    <mergeCell ref="N111:X111"/>
    <mergeCell ref="Y111:AF111"/>
    <mergeCell ref="X106:AE106"/>
    <mergeCell ref="AF106:AI106"/>
    <mergeCell ref="A105:E109"/>
    <mergeCell ref="F105:I109"/>
    <mergeCell ref="J105:M109"/>
    <mergeCell ref="N105:W109"/>
    <mergeCell ref="A104:E104"/>
    <mergeCell ref="F104:I104"/>
    <mergeCell ref="J104:M104"/>
    <mergeCell ref="N104:W104"/>
    <mergeCell ref="X107:AE107"/>
    <mergeCell ref="AF107:AI107"/>
    <mergeCell ref="X104:AE104"/>
    <mergeCell ref="AF104:AI104"/>
    <mergeCell ref="X105:AE105"/>
    <mergeCell ref="AF105:AI105"/>
    <mergeCell ref="A98:E98"/>
    <mergeCell ref="F98:I98"/>
    <mergeCell ref="J98:M98"/>
    <mergeCell ref="N98:W98"/>
    <mergeCell ref="X101:AE101"/>
    <mergeCell ref="AF101:AI101"/>
    <mergeCell ref="X98:AE98"/>
    <mergeCell ref="AF98:AI98"/>
    <mergeCell ref="X99:AE99"/>
    <mergeCell ref="AF99:AI99"/>
    <mergeCell ref="X100:AE100"/>
    <mergeCell ref="AF100:AI100"/>
    <mergeCell ref="A99:E103"/>
    <mergeCell ref="F99:I103"/>
    <mergeCell ref="J99:M103"/>
    <mergeCell ref="N99:W103"/>
    <mergeCell ref="X102:AE102"/>
    <mergeCell ref="AF102:AI102"/>
    <mergeCell ref="X103:AE103"/>
    <mergeCell ref="AF103:AI103"/>
    <mergeCell ref="A92:E92"/>
    <mergeCell ref="F92:I92"/>
    <mergeCell ref="J92:M92"/>
    <mergeCell ref="N92:W92"/>
    <mergeCell ref="X95:AE95"/>
    <mergeCell ref="AF95:AI95"/>
    <mergeCell ref="X92:AE92"/>
    <mergeCell ref="AF92:AI92"/>
    <mergeCell ref="X93:AE93"/>
    <mergeCell ref="AF93:AI93"/>
    <mergeCell ref="X94:AE94"/>
    <mergeCell ref="AF94:AI94"/>
    <mergeCell ref="A93:E97"/>
    <mergeCell ref="F93:I97"/>
    <mergeCell ref="J93:M97"/>
    <mergeCell ref="N93:W97"/>
    <mergeCell ref="X96:AE96"/>
    <mergeCell ref="AF96:AI96"/>
    <mergeCell ref="X97:AE97"/>
    <mergeCell ref="AF97:AI97"/>
    <mergeCell ref="A86:E86"/>
    <mergeCell ref="F86:I86"/>
    <mergeCell ref="J86:M86"/>
    <mergeCell ref="N86:W86"/>
    <mergeCell ref="X89:AE89"/>
    <mergeCell ref="AF89:AI89"/>
    <mergeCell ref="X86:AE86"/>
    <mergeCell ref="AF86:AI86"/>
    <mergeCell ref="X87:AE87"/>
    <mergeCell ref="AF87:AI87"/>
    <mergeCell ref="X88:AE88"/>
    <mergeCell ref="AF88:AI88"/>
    <mergeCell ref="A87:E91"/>
    <mergeCell ref="F87:I91"/>
    <mergeCell ref="J87:M91"/>
    <mergeCell ref="N87:W91"/>
    <mergeCell ref="X90:AE90"/>
    <mergeCell ref="AF90:AI90"/>
    <mergeCell ref="X91:AE91"/>
    <mergeCell ref="AF91:AI91"/>
    <mergeCell ref="A80:E80"/>
    <mergeCell ref="F80:I80"/>
    <mergeCell ref="J80:M80"/>
    <mergeCell ref="N80:W80"/>
    <mergeCell ref="X83:AE83"/>
    <mergeCell ref="AF83:AI83"/>
    <mergeCell ref="X80:AE80"/>
    <mergeCell ref="AF80:AI80"/>
    <mergeCell ref="X81:AE81"/>
    <mergeCell ref="AF81:AI81"/>
    <mergeCell ref="X82:AE82"/>
    <mergeCell ref="AF82:AI82"/>
    <mergeCell ref="A81:E85"/>
    <mergeCell ref="F81:I85"/>
    <mergeCell ref="J81:M85"/>
    <mergeCell ref="N81:W85"/>
    <mergeCell ref="X84:AE84"/>
    <mergeCell ref="AF84:AI84"/>
    <mergeCell ref="X85:AE85"/>
    <mergeCell ref="AF85:AI85"/>
    <mergeCell ref="A74:E74"/>
    <mergeCell ref="F74:I74"/>
    <mergeCell ref="J74:M74"/>
    <mergeCell ref="N74:W74"/>
    <mergeCell ref="X77:AE77"/>
    <mergeCell ref="AF77:AI77"/>
    <mergeCell ref="X74:AE74"/>
    <mergeCell ref="AF74:AI74"/>
    <mergeCell ref="X75:AE75"/>
    <mergeCell ref="AF75:AI75"/>
    <mergeCell ref="X76:AE76"/>
    <mergeCell ref="AF76:AI76"/>
    <mergeCell ref="A75:E79"/>
    <mergeCell ref="F75:I79"/>
    <mergeCell ref="J75:M79"/>
    <mergeCell ref="N75:W79"/>
    <mergeCell ref="X78:AE78"/>
    <mergeCell ref="AF78:AI78"/>
    <mergeCell ref="X79:AE79"/>
    <mergeCell ref="AF79:AI79"/>
    <mergeCell ref="A68:E68"/>
    <mergeCell ref="F68:I68"/>
    <mergeCell ref="J68:M68"/>
    <mergeCell ref="N68:W68"/>
    <mergeCell ref="X71:AE71"/>
    <mergeCell ref="AF71:AI71"/>
    <mergeCell ref="X68:AE68"/>
    <mergeCell ref="AF68:AI68"/>
    <mergeCell ref="X69:AE69"/>
    <mergeCell ref="AF69:AI69"/>
    <mergeCell ref="X70:AE70"/>
    <mergeCell ref="AF70:AI70"/>
    <mergeCell ref="A69:E73"/>
    <mergeCell ref="F69:I73"/>
    <mergeCell ref="J69:M73"/>
    <mergeCell ref="N69:W73"/>
    <mergeCell ref="X72:AE72"/>
    <mergeCell ref="AF72:AI72"/>
    <mergeCell ref="X73:AE73"/>
    <mergeCell ref="AF73:AI73"/>
    <mergeCell ref="A62:E62"/>
    <mergeCell ref="F62:I62"/>
    <mergeCell ref="J62:M62"/>
    <mergeCell ref="N62:W62"/>
    <mergeCell ref="X65:AE65"/>
    <mergeCell ref="AF65:AI65"/>
    <mergeCell ref="X62:AE62"/>
    <mergeCell ref="AF62:AI62"/>
    <mergeCell ref="X63:AE63"/>
    <mergeCell ref="AF63:AI63"/>
    <mergeCell ref="X64:AE64"/>
    <mergeCell ref="AF64:AI64"/>
    <mergeCell ref="A63:E67"/>
    <mergeCell ref="F63:I67"/>
    <mergeCell ref="J63:M67"/>
    <mergeCell ref="N63:W67"/>
    <mergeCell ref="X66:AE66"/>
    <mergeCell ref="AF66:AI66"/>
    <mergeCell ref="X67:AE67"/>
    <mergeCell ref="AF67:AI67"/>
    <mergeCell ref="A56:E56"/>
    <mergeCell ref="F56:I56"/>
    <mergeCell ref="J56:M56"/>
    <mergeCell ref="N56:W56"/>
    <mergeCell ref="X59:AE59"/>
    <mergeCell ref="AF59:AI59"/>
    <mergeCell ref="X56:AE56"/>
    <mergeCell ref="AF56:AI56"/>
    <mergeCell ref="X57:AE57"/>
    <mergeCell ref="AF57:AI57"/>
    <mergeCell ref="X58:AE58"/>
    <mergeCell ref="AF58:AI58"/>
    <mergeCell ref="A57:E61"/>
    <mergeCell ref="F57:I61"/>
    <mergeCell ref="J57:M61"/>
    <mergeCell ref="N57:W61"/>
    <mergeCell ref="X60:AE60"/>
    <mergeCell ref="AF60:AI60"/>
    <mergeCell ref="X61:AE61"/>
    <mergeCell ref="AF61:AI61"/>
    <mergeCell ref="X52:AE52"/>
    <mergeCell ref="AF52:AI52"/>
    <mergeCell ref="A51:E55"/>
    <mergeCell ref="F51:I55"/>
    <mergeCell ref="J51:M55"/>
    <mergeCell ref="N51:W55"/>
    <mergeCell ref="X54:AE54"/>
    <mergeCell ref="AF54:AI54"/>
    <mergeCell ref="X55:AE55"/>
    <mergeCell ref="AF55:AI55"/>
    <mergeCell ref="X53:AE53"/>
    <mergeCell ref="AF53:AI53"/>
    <mergeCell ref="X51:AE51"/>
    <mergeCell ref="AF51:AI51"/>
    <mergeCell ref="J45:M49"/>
    <mergeCell ref="N45:W49"/>
    <mergeCell ref="A50:E50"/>
    <mergeCell ref="F50:I50"/>
    <mergeCell ref="J50:M50"/>
    <mergeCell ref="N50:W50"/>
    <mergeCell ref="X47:AE47"/>
    <mergeCell ref="AF47:AI47"/>
    <mergeCell ref="X46:AE46"/>
    <mergeCell ref="AF46:AI46"/>
    <mergeCell ref="A45:E49"/>
    <mergeCell ref="F45:I49"/>
    <mergeCell ref="X48:AE48"/>
    <mergeCell ref="AF48:AI48"/>
    <mergeCell ref="X49:AE49"/>
    <mergeCell ref="AF49:AI49"/>
    <mergeCell ref="X41:AE41"/>
    <mergeCell ref="AF41:AI41"/>
    <mergeCell ref="X43:AE43"/>
    <mergeCell ref="AF43:AI43"/>
    <mergeCell ref="X50:AE50"/>
    <mergeCell ref="AF50:AI50"/>
    <mergeCell ref="X44:AE44"/>
    <mergeCell ref="AF44:AI44"/>
    <mergeCell ref="X45:AE45"/>
    <mergeCell ref="AF45:AI45"/>
    <mergeCell ref="A44:E44"/>
    <mergeCell ref="F44:I44"/>
    <mergeCell ref="J44:M44"/>
    <mergeCell ref="N44:W44"/>
    <mergeCell ref="A36:AI36"/>
    <mergeCell ref="X37:AE37"/>
    <mergeCell ref="AF37:AI37"/>
    <mergeCell ref="A38:E38"/>
    <mergeCell ref="F38:I38"/>
    <mergeCell ref="J38:M38"/>
    <mergeCell ref="N38:W38"/>
    <mergeCell ref="X38:AE38"/>
    <mergeCell ref="AF38:AI38"/>
    <mergeCell ref="A37:W37"/>
    <mergeCell ref="X39:AE39"/>
    <mergeCell ref="AF39:AI39"/>
    <mergeCell ref="X40:AE40"/>
    <mergeCell ref="AF40:AI40"/>
    <mergeCell ref="A39:E43"/>
    <mergeCell ref="F39:I43"/>
    <mergeCell ref="J39:M43"/>
    <mergeCell ref="N39:W43"/>
    <mergeCell ref="X42:AE42"/>
    <mergeCell ref="AF42:AI42"/>
    <mergeCell ref="A35:D35"/>
    <mergeCell ref="E35:M35"/>
    <mergeCell ref="N35:R35"/>
    <mergeCell ref="S35:W35"/>
    <mergeCell ref="X35:AE35"/>
    <mergeCell ref="AF35:AI35"/>
    <mergeCell ref="E34:H34"/>
    <mergeCell ref="I34:M34"/>
    <mergeCell ref="N34:R34"/>
    <mergeCell ref="S34:W34"/>
    <mergeCell ref="A29:D34"/>
    <mergeCell ref="E33:H33"/>
    <mergeCell ref="I33:M33"/>
    <mergeCell ref="N33:R33"/>
    <mergeCell ref="S33:W33"/>
    <mergeCell ref="AH28:AI28"/>
    <mergeCell ref="N31:R31"/>
    <mergeCell ref="S31:W31"/>
    <mergeCell ref="E32:H32"/>
    <mergeCell ref="I32:M32"/>
    <mergeCell ref="N32:R32"/>
    <mergeCell ref="S32:W32"/>
    <mergeCell ref="E29:H30"/>
    <mergeCell ref="I29:W29"/>
    <mergeCell ref="X29:AI29"/>
    <mergeCell ref="I30:M30"/>
    <mergeCell ref="N30:R30"/>
    <mergeCell ref="S30:W30"/>
    <mergeCell ref="X30:AI34"/>
    <mergeCell ref="E31:H31"/>
    <mergeCell ref="I31:M31"/>
    <mergeCell ref="AC28:AE28"/>
    <mergeCell ref="AF28:AG28"/>
    <mergeCell ref="A14:D28"/>
    <mergeCell ref="E28:L28"/>
    <mergeCell ref="M28:T28"/>
    <mergeCell ref="U28:AB28"/>
    <mergeCell ref="M21:T21"/>
    <mergeCell ref="U21:AB21"/>
    <mergeCell ref="E19:L19"/>
    <mergeCell ref="M19:T19"/>
    <mergeCell ref="U19:AB19"/>
    <mergeCell ref="AH19:AI19"/>
    <mergeCell ref="E18:L18"/>
    <mergeCell ref="M18:T18"/>
    <mergeCell ref="U18:AB18"/>
    <mergeCell ref="AC18:AE18"/>
    <mergeCell ref="AF18:AG18"/>
    <mergeCell ref="AH18:AI18"/>
    <mergeCell ref="E21:L21"/>
    <mergeCell ref="AC21:AE21"/>
    <mergeCell ref="AF21:AG21"/>
    <mergeCell ref="AH21:AI21"/>
    <mergeCell ref="E20:L20"/>
    <mergeCell ref="M20:T20"/>
    <mergeCell ref="U20:AB20"/>
    <mergeCell ref="AC20:AE20"/>
    <mergeCell ref="AF20:AG20"/>
    <mergeCell ref="AH20:AI20"/>
    <mergeCell ref="AC19:AE19"/>
    <mergeCell ref="AF19:AG19"/>
    <mergeCell ref="AH16:AI16"/>
    <mergeCell ref="E17:L17"/>
    <mergeCell ref="M17:T17"/>
    <mergeCell ref="U17:AB17"/>
    <mergeCell ref="AC17:AE17"/>
    <mergeCell ref="AF17:AG17"/>
    <mergeCell ref="AH17:AI17"/>
    <mergeCell ref="AH14:AI14"/>
    <mergeCell ref="E15:L15"/>
    <mergeCell ref="M15:T15"/>
    <mergeCell ref="U15:AB15"/>
    <mergeCell ref="AC15:AE15"/>
    <mergeCell ref="AF15:AG15"/>
    <mergeCell ref="AH15:AI15"/>
    <mergeCell ref="E14:L14"/>
    <mergeCell ref="M14:T14"/>
    <mergeCell ref="U14:AB14"/>
    <mergeCell ref="AC14:AE14"/>
    <mergeCell ref="AF14:AG14"/>
    <mergeCell ref="E16:L16"/>
    <mergeCell ref="M16:T16"/>
    <mergeCell ref="U16:AB16"/>
    <mergeCell ref="AC16:AE16"/>
    <mergeCell ref="AF16:AG16"/>
    <mergeCell ref="A1:AG1"/>
    <mergeCell ref="A2:AI2"/>
    <mergeCell ref="A3:AG3"/>
    <mergeCell ref="A4:R4"/>
    <mergeCell ref="S4:AI4"/>
    <mergeCell ref="BA5:BH5"/>
    <mergeCell ref="A12:AI12"/>
    <mergeCell ref="A13:D13"/>
    <mergeCell ref="E13:AI13"/>
    <mergeCell ref="AC5:AI5"/>
    <mergeCell ref="A8:D8"/>
    <mergeCell ref="E8:AI8"/>
    <mergeCell ref="A9:AI10"/>
    <mergeCell ref="A11:AI11"/>
    <mergeCell ref="A6:D6"/>
    <mergeCell ref="E6:AI6"/>
    <mergeCell ref="A7:D7"/>
    <mergeCell ref="E7:AI7"/>
    <mergeCell ref="A5:D5"/>
    <mergeCell ref="E5:J5"/>
    <mergeCell ref="K5:O5"/>
    <mergeCell ref="P5:W5"/>
    <mergeCell ref="X5:AB5"/>
  </mergeCells>
  <phoneticPr fontId="0" type="noConversion"/>
  <dataValidations count="3">
    <dataValidation type="list" allowBlank="1" showInputMessage="1" showErrorMessage="1" sqref="E7" xr:uid="{00000000-0002-0000-0400-000000000000}">
      <formula1>$B$131:$B$153</formula1>
    </dataValidation>
    <dataValidation type="list" allowBlank="1" showInputMessage="1" showErrorMessage="1" sqref="E8" xr:uid="{00000000-0002-0000-0400-000001000000}">
      <formula1>$B$156:$B$218</formula1>
    </dataValidation>
    <dataValidation type="list" allowBlank="1" showInputMessage="1" showErrorMessage="1" sqref="A3" xr:uid="{00000000-0002-0000-0400-000002000000}">
      <formula1>$A$126:$A$127</formula1>
    </dataValidation>
  </dataValidations>
  <hyperlinks>
    <hyperlink ref="S147" location="'Z1'!A1" display="D1" xr:uid="{00000000-0004-0000-0400-000000000000}"/>
    <hyperlink ref="S148" location="'Z2'!A1" display="D2" xr:uid="{00000000-0004-0000-0400-000001000000}"/>
    <hyperlink ref="S238" location="'Z3'!A1" display="O2" xr:uid="{00000000-0004-0000-0400-000002000000}"/>
    <hyperlink ref="S239" location="'Z4'!A1" display="O3" xr:uid="{00000000-0004-0000-0400-000003000000}"/>
    <hyperlink ref="S240" location="'Z5'!A1" display="O4" xr:uid="{00000000-0004-0000-0400-000004000000}"/>
    <hyperlink ref="S242" location="'Z6'!A1" display="P1" xr:uid="{00000000-0004-0000-0400-000005000000}"/>
    <hyperlink ref="S243" location="'Z7'!A1" display="P2" xr:uid="{00000000-0004-0000-0400-000006000000}"/>
    <hyperlink ref="S244" location="'AP1'!A1" display="P3" xr:uid="{00000000-0004-0000-0400-000007000000}"/>
    <hyperlink ref="S245" location="'AP2'!A1" display="P4" xr:uid="{00000000-0004-0000-0400-000008000000}"/>
    <hyperlink ref="S246" location="'AP3'!A1" display="P5" xr:uid="{00000000-0004-0000-0400-000009000000}"/>
    <hyperlink ref="S248" location="'AQ1'!A1" display="Q1" xr:uid="{00000000-0004-0000-0400-00000A000000}"/>
    <hyperlink ref="S249" location="'AQ2'!A1" display="Q2" xr:uid="{00000000-0004-0000-0400-00000B000000}"/>
    <hyperlink ref="S250" location="'AQ3'!A1" display="Q3" xr:uid="{00000000-0004-0000-0400-00000C000000}"/>
    <hyperlink ref="S251" location="'AQ4'!A1" display="Q4" xr:uid="{00000000-0004-0000-0400-00000D000000}"/>
    <hyperlink ref="S252" location="'AR1'!A1" display="Q5" xr:uid="{00000000-0004-0000-0400-00000E000000}"/>
    <hyperlink ref="S253" location="'AR2'!A1" display="Q6" xr:uid="{00000000-0004-0000-0400-00000F000000}"/>
    <hyperlink ref="S255" location="'AR3'!A1" display="R1" xr:uid="{00000000-0004-0000-0400-000010000000}"/>
    <hyperlink ref="S256" location="'AS1'!A1" display="R2" xr:uid="{00000000-0004-0000-0400-000011000000}"/>
    <hyperlink ref="S257" location="'AS2'!A1" display="R3" xr:uid="{00000000-0004-0000-0400-000012000000}"/>
    <hyperlink ref="S258" location="'AS3'!A1" display="R4" xr:uid="{00000000-0004-0000-0400-000013000000}"/>
    <hyperlink ref="S259" location="'AN2'!A1" display="R5" xr:uid="{00000000-0004-0000-0400-000014000000}"/>
    <hyperlink ref="S260" location="'AN1'!A1" display="R6" xr:uid="{00000000-0004-0000-0400-000015000000}"/>
    <hyperlink ref="S265" location="AM.5!A1" display="S1" xr:uid="{00000000-0004-0000-0400-000016000000}"/>
    <hyperlink ref="S266" location="AM.4!A1" display="S2" xr:uid="{00000000-0004-0000-0400-000017000000}"/>
    <hyperlink ref="S267" location="AM.3!A1" display="S3" xr:uid="{00000000-0004-0000-0400-000018000000}"/>
    <hyperlink ref="S268" location="AM.2!A1" display="S4" xr:uid="{00000000-0004-0000-0400-000019000000}"/>
    <hyperlink ref="S269" location="'AM1'!A1" display="S5" xr:uid="{00000000-0004-0000-0400-00001A000000}"/>
    <hyperlink ref="S270" location="'AL5'!A1" display="S6" xr:uid="{00000000-0004-0000-0400-00001B000000}"/>
    <hyperlink ref="S272" location="'AL4'!A1" display="T1" xr:uid="{00000000-0004-0000-0400-00001C000000}"/>
    <hyperlink ref="S273" location="'AL3'!A1" display="T2" xr:uid="{00000000-0004-0000-0400-00001D000000}"/>
    <hyperlink ref="S274" location="'AL2'!A1" display="T3" xr:uid="{00000000-0004-0000-0400-00001E000000}"/>
    <hyperlink ref="S275" location="'AL1'!A1" display="T4" xr:uid="{00000000-0004-0000-0400-00001F000000}"/>
    <hyperlink ref="S277" location="'AH6'!A1" display="U1" xr:uid="{00000000-0004-0000-0400-000020000000}"/>
    <hyperlink ref="S278" location="'AH5'!A1" display="U2" xr:uid="{00000000-0004-0000-0400-000021000000}"/>
    <hyperlink ref="S279" location="'AH4'!A1" display="U3" xr:uid="{00000000-0004-0000-0400-000022000000}"/>
    <hyperlink ref="S280" location="'AH3'!A1" display="U4" xr:uid="{00000000-0004-0000-0400-000023000000}"/>
    <hyperlink ref="S281" location="'AH2'!A1" display="U5" xr:uid="{00000000-0004-0000-0400-000024000000}"/>
    <hyperlink ref="S282" location="'AH1'!A1" display="U6" xr:uid="{00000000-0004-0000-0400-000025000000}"/>
    <hyperlink ref="S283" location="'AG8'!A1" display="U7" xr:uid="{00000000-0004-0000-0400-000026000000}"/>
    <hyperlink ref="S284" location="'AG7'!A1" display="U8" xr:uid="{00000000-0004-0000-0400-000027000000}"/>
    <hyperlink ref="S286" location="'AG6'!A1" display="V1" xr:uid="{00000000-0004-0000-0400-000028000000}"/>
    <hyperlink ref="S287" location="'AG5'!A1" display="V2" xr:uid="{00000000-0004-0000-0400-000029000000}"/>
    <hyperlink ref="S288" location="'AG4'!A1" display="V3" xr:uid="{00000000-0004-0000-0400-00002A000000}"/>
    <hyperlink ref="S289" location="'AG3'!A1" display="V4" xr:uid="{00000000-0004-0000-0400-00002B000000}"/>
    <hyperlink ref="S290" location="'AG2'!A1" display="V5" xr:uid="{00000000-0004-0000-0400-00002C000000}"/>
    <hyperlink ref="S291" location="'AG1'!A1" display="V6" xr:uid="{00000000-0004-0000-0400-00002D000000}"/>
    <hyperlink ref="S292" location="'AF6'!A1" display="V7" xr:uid="{00000000-0004-0000-0400-00002E000000}"/>
    <hyperlink ref="S293" location="'AF5'!A1" display="V8" xr:uid="{00000000-0004-0000-0400-00002F000000}"/>
    <hyperlink ref="S295" location="'AF4'!A1" display="W1" xr:uid="{00000000-0004-0000-0400-000030000000}"/>
    <hyperlink ref="S296" location="'AF3'!A1" display="W2" xr:uid="{00000000-0004-0000-0400-000031000000}"/>
    <hyperlink ref="S297" location="'AF2'!A1" display="W3" xr:uid="{00000000-0004-0000-0400-000032000000}"/>
    <hyperlink ref="S298" location="'AF1'!A1" display="W4" xr:uid="{00000000-0004-0000-0400-000033000000}"/>
    <hyperlink ref="S299" location="'AE5'!A1" display="W5" xr:uid="{00000000-0004-0000-0400-000034000000}"/>
    <hyperlink ref="S300" location="'AE4'!A1" display="W6" xr:uid="{00000000-0004-0000-0400-000035000000}"/>
    <hyperlink ref="S301" location="'AE3'!A1" display="W7" xr:uid="{00000000-0004-0000-0400-000036000000}"/>
    <hyperlink ref="S303" location="'AE2'!A1" display="X1" xr:uid="{00000000-0004-0000-0400-000037000000}"/>
    <hyperlink ref="S304" location="'AE1'!A1" display="X2" xr:uid="{00000000-0004-0000-0400-000038000000}"/>
    <hyperlink ref="S305" location="'AD5'!A1" display="X3" xr:uid="{00000000-0004-0000-0400-000039000000}"/>
    <hyperlink ref="S306" location="'AD4'!A1" display="X4" xr:uid="{00000000-0004-0000-0400-00003A000000}"/>
    <hyperlink ref="S307" location="'AD3'!A1" display="X5" xr:uid="{00000000-0004-0000-0400-00003B000000}"/>
    <hyperlink ref="S308" location="'AD2'!A1" display="X6" xr:uid="{00000000-0004-0000-0400-00003C000000}"/>
    <hyperlink ref="S310" location="'AD1'!A1" display="'Y1'!A1" xr:uid="{00000000-0004-0000-0400-00003D000000}"/>
    <hyperlink ref="S311" location="'AC4'!A1" display="Y2" xr:uid="{00000000-0004-0000-0400-00003E000000}"/>
    <hyperlink ref="S312" location="'AC3'!A1" display="Y3" xr:uid="{00000000-0004-0000-0400-00003F000000}"/>
    <hyperlink ref="S313" location="'AC2'!A1" display="Y4" xr:uid="{00000000-0004-0000-0400-000040000000}"/>
    <hyperlink ref="S314" location="'AC1'!A1" display="Y5" xr:uid="{00000000-0004-0000-0400-000041000000}"/>
    <hyperlink ref="S315" location="'AB5'!A1" display="Y6" xr:uid="{00000000-0004-0000-0400-000042000000}"/>
    <hyperlink ref="S316" location="'AB4'!A1" display="Y7" xr:uid="{00000000-0004-0000-0400-000043000000}"/>
    <hyperlink ref="S261" location="'AB3'!A1" display="R7" xr:uid="{00000000-0004-0000-0400-000044000000}"/>
    <hyperlink ref="S262" location="'AB2'!A1" display="R8" xr:uid="{00000000-0004-0000-0400-000045000000}"/>
    <hyperlink ref="S263" location="'AB1'!A1" display="R9" xr:uid="{00000000-0004-0000-0400-000046000000}"/>
    <hyperlink ref="S241" location="'AA8'!A1" display="'Elenco obiettivi '!A207" xr:uid="{00000000-0004-0000-0400-000047000000}"/>
    <hyperlink ref="S247" location="'AA7'!A1" display="informazioni!A218" xr:uid="{00000000-0004-0000-0400-000048000000}"/>
    <hyperlink ref="S254" location="'AA6'!A1" display="informazioni!A229" xr:uid="{00000000-0004-0000-0400-000049000000}"/>
    <hyperlink ref="S264" location="'AA5'!A1" display="informazioni!A240" xr:uid="{00000000-0004-0000-0400-00004A000000}"/>
    <hyperlink ref="S271" location="'AA4'!A1" display="informazioni!A251" xr:uid="{00000000-0004-0000-0400-00004B000000}"/>
    <hyperlink ref="S276" location="'AA3'!A1" display="informazioni!A262" xr:uid="{00000000-0004-0000-0400-00004C000000}"/>
    <hyperlink ref="S285" location="'AA2'!A1" display="informazioni!A273" xr:uid="{00000000-0004-0000-0400-00004D000000}"/>
    <hyperlink ref="S294" location="'AA1'!A1" display="informazioni!A284" xr:uid="{00000000-0004-0000-0400-00004E000000}"/>
    <hyperlink ref="S302" location="'AO1'!A1" display="informazioni!A295" xr:uid="{00000000-0004-0000-0400-00004F000000}"/>
    <hyperlink ref="S309" location="'AV3'!A1" display="0.1" xr:uid="{00000000-0004-0000-0400-000050000000}"/>
    <hyperlink ref="S317" location="'AV2'!A1" display="informazioni!A317" xr:uid="{00000000-0004-0000-0400-000051000000}"/>
    <hyperlink ref="S123" location="'AV1'!A1" display="B14" xr:uid="{00000000-0004-0000-0400-000052000000}"/>
    <hyperlink ref="S122" location="'AU3'!A1" display="B13" xr:uid="{00000000-0004-0000-0400-000053000000}"/>
    <hyperlink ref="S117" location="'AU2'!A1" display="B21" xr:uid="{00000000-0004-0000-0400-000054000000}"/>
    <hyperlink ref="S119" location="'AU1'!A1" display="B23" xr:uid="{00000000-0004-0000-0400-000055000000}"/>
    <hyperlink ref="S121" location="'AT3'!A1" display="B25" xr:uid="{00000000-0004-0000-0400-000056000000}"/>
  </hyperlinks>
  <pageMargins left="0.31496062992125984" right="0.11811023622047245" top="0.74803149606299213" bottom="0.74803149606299213" header="0.31496062992125984" footer="0.31496062992125984"/>
  <pageSetup paperSize="9" scale="53" orientation="portrait" horizontalDpi="300" verticalDpi="30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BK96"/>
  <sheetViews>
    <sheetView topLeftCell="A12" zoomScale="90" zoomScaleNormal="90" workbookViewId="0">
      <selection activeCell="J17" sqref="J17"/>
    </sheetView>
  </sheetViews>
  <sheetFormatPr defaultRowHeight="15.75" x14ac:dyDescent="0.25"/>
  <cols>
    <col min="1" max="1" width="1.28515625" style="44" customWidth="1"/>
    <col min="2" max="2" width="52.42578125" style="44" customWidth="1"/>
    <col min="3" max="3" width="48.7109375" style="44" customWidth="1"/>
    <col min="4" max="4" width="8.42578125" style="44" hidden="1" customWidth="1"/>
    <col min="5" max="5" width="10.85546875" style="62" customWidth="1"/>
    <col min="6" max="6" width="8.28515625" style="62" customWidth="1"/>
    <col min="7" max="7" width="8.7109375" style="62" customWidth="1"/>
    <col min="8" max="8" width="6.85546875" style="63" customWidth="1"/>
    <col min="9" max="9" width="13.7109375" style="44" customWidth="1"/>
    <col min="10" max="10" width="15.7109375" style="44" customWidth="1"/>
    <col min="11" max="11" width="14.7109375" style="44" customWidth="1"/>
    <col min="12" max="12" width="15" style="44" customWidth="1"/>
    <col min="13" max="13" width="14.28515625" style="44" customWidth="1"/>
    <col min="14" max="14" width="15.140625" style="44" customWidth="1"/>
    <col min="15" max="15" width="1.5703125" style="44" customWidth="1"/>
    <col min="16" max="16" width="18.85546875" style="44" customWidth="1"/>
    <col min="17" max="29" width="8" style="44" customWidth="1"/>
    <col min="30" max="33" width="9.28515625" style="44" customWidth="1"/>
    <col min="34" max="61" width="9.140625" style="44"/>
    <col min="62" max="62" width="64" style="156" customWidth="1"/>
    <col min="63" max="63" width="97.85546875" style="156" customWidth="1"/>
    <col min="64" max="257" width="9.140625" style="44"/>
    <col min="258" max="258" width="1.28515625" style="44" customWidth="1"/>
    <col min="259" max="259" width="44.85546875" style="44" customWidth="1"/>
    <col min="260" max="260" width="47.28515625" style="44" customWidth="1"/>
    <col min="261" max="261" width="8.140625" style="44" customWidth="1"/>
    <col min="262" max="262" width="8.28515625" style="44" customWidth="1"/>
    <col min="263" max="263" width="5.42578125" style="44" customWidth="1"/>
    <col min="264" max="264" width="8.5703125" style="44" customWidth="1"/>
    <col min="265" max="265" width="13.7109375" style="44" customWidth="1"/>
    <col min="266" max="266" width="15.7109375" style="44" customWidth="1"/>
    <col min="267" max="267" width="14.7109375" style="44" customWidth="1"/>
    <col min="268" max="268" width="15" style="44" customWidth="1"/>
    <col min="269" max="270" width="14.28515625" style="44" customWidth="1"/>
    <col min="271" max="271" width="0" style="44" hidden="1" customWidth="1"/>
    <col min="272" max="272" width="18.85546875" style="44" customWidth="1"/>
    <col min="273" max="285" width="8" style="44" customWidth="1"/>
    <col min="286" max="289" width="9.28515625" style="44" customWidth="1"/>
    <col min="290" max="317" width="9.140625" style="44"/>
    <col min="318" max="318" width="64" style="44" customWidth="1"/>
    <col min="319" max="319" width="97.85546875" style="44" customWidth="1"/>
    <col min="320" max="513" width="9.140625" style="44"/>
    <col min="514" max="514" width="1.28515625" style="44" customWidth="1"/>
    <col min="515" max="515" width="44.85546875" style="44" customWidth="1"/>
    <col min="516" max="516" width="47.28515625" style="44" customWidth="1"/>
    <col min="517" max="517" width="8.140625" style="44" customWidth="1"/>
    <col min="518" max="518" width="8.28515625" style="44" customWidth="1"/>
    <col min="519" max="519" width="5.42578125" style="44" customWidth="1"/>
    <col min="520" max="520" width="8.5703125" style="44" customWidth="1"/>
    <col min="521" max="521" width="13.7109375" style="44" customWidth="1"/>
    <col min="522" max="522" width="15.7109375" style="44" customWidth="1"/>
    <col min="523" max="523" width="14.7109375" style="44" customWidth="1"/>
    <col min="524" max="524" width="15" style="44" customWidth="1"/>
    <col min="525" max="526" width="14.28515625" style="44" customWidth="1"/>
    <col min="527" max="527" width="0" style="44" hidden="1" customWidth="1"/>
    <col min="528" max="528" width="18.85546875" style="44" customWidth="1"/>
    <col min="529" max="541" width="8" style="44" customWidth="1"/>
    <col min="542" max="545" width="9.28515625" style="44" customWidth="1"/>
    <col min="546" max="573" width="9.140625" style="44"/>
    <col min="574" max="574" width="64" style="44" customWidth="1"/>
    <col min="575" max="575" width="97.85546875" style="44" customWidth="1"/>
    <col min="576" max="769" width="9.140625" style="44"/>
    <col min="770" max="770" width="1.28515625" style="44" customWidth="1"/>
    <col min="771" max="771" width="44.85546875" style="44" customWidth="1"/>
    <col min="772" max="772" width="47.28515625" style="44" customWidth="1"/>
    <col min="773" max="773" width="8.140625" style="44" customWidth="1"/>
    <col min="774" max="774" width="8.28515625" style="44" customWidth="1"/>
    <col min="775" max="775" width="5.42578125" style="44" customWidth="1"/>
    <col min="776" max="776" width="8.5703125" style="44" customWidth="1"/>
    <col min="777" max="777" width="13.7109375" style="44" customWidth="1"/>
    <col min="778" max="778" width="15.7109375" style="44" customWidth="1"/>
    <col min="779" max="779" width="14.7109375" style="44" customWidth="1"/>
    <col min="780" max="780" width="15" style="44" customWidth="1"/>
    <col min="781" max="782" width="14.28515625" style="44" customWidth="1"/>
    <col min="783" max="783" width="0" style="44" hidden="1" customWidth="1"/>
    <col min="784" max="784" width="18.85546875" style="44" customWidth="1"/>
    <col min="785" max="797" width="8" style="44" customWidth="1"/>
    <col min="798" max="801" width="9.28515625" style="44" customWidth="1"/>
    <col min="802" max="829" width="9.140625" style="44"/>
    <col min="830" max="830" width="64" style="44" customWidth="1"/>
    <col min="831" max="831" width="97.85546875" style="44" customWidth="1"/>
    <col min="832" max="1025" width="9.140625" style="44"/>
    <col min="1026" max="1026" width="1.28515625" style="44" customWidth="1"/>
    <col min="1027" max="1027" width="44.85546875" style="44" customWidth="1"/>
    <col min="1028" max="1028" width="47.28515625" style="44" customWidth="1"/>
    <col min="1029" max="1029" width="8.140625" style="44" customWidth="1"/>
    <col min="1030" max="1030" width="8.28515625" style="44" customWidth="1"/>
    <col min="1031" max="1031" width="5.42578125" style="44" customWidth="1"/>
    <col min="1032" max="1032" width="8.5703125" style="44" customWidth="1"/>
    <col min="1033" max="1033" width="13.7109375" style="44" customWidth="1"/>
    <col min="1034" max="1034" width="15.7109375" style="44" customWidth="1"/>
    <col min="1035" max="1035" width="14.7109375" style="44" customWidth="1"/>
    <col min="1036" max="1036" width="15" style="44" customWidth="1"/>
    <col min="1037" max="1038" width="14.28515625" style="44" customWidth="1"/>
    <col min="1039" max="1039" width="0" style="44" hidden="1" customWidth="1"/>
    <col min="1040" max="1040" width="18.85546875" style="44" customWidth="1"/>
    <col min="1041" max="1053" width="8" style="44" customWidth="1"/>
    <col min="1054" max="1057" width="9.28515625" style="44" customWidth="1"/>
    <col min="1058" max="1085" width="9.140625" style="44"/>
    <col min="1086" max="1086" width="64" style="44" customWidth="1"/>
    <col min="1087" max="1087" width="97.85546875" style="44" customWidth="1"/>
    <col min="1088" max="1281" width="9.140625" style="44"/>
    <col min="1282" max="1282" width="1.28515625" style="44" customWidth="1"/>
    <col min="1283" max="1283" width="44.85546875" style="44" customWidth="1"/>
    <col min="1284" max="1284" width="47.28515625" style="44" customWidth="1"/>
    <col min="1285" max="1285" width="8.140625" style="44" customWidth="1"/>
    <col min="1286" max="1286" width="8.28515625" style="44" customWidth="1"/>
    <col min="1287" max="1287" width="5.42578125" style="44" customWidth="1"/>
    <col min="1288" max="1288" width="8.5703125" style="44" customWidth="1"/>
    <col min="1289" max="1289" width="13.7109375" style="44" customWidth="1"/>
    <col min="1290" max="1290" width="15.7109375" style="44" customWidth="1"/>
    <col min="1291" max="1291" width="14.7109375" style="44" customWidth="1"/>
    <col min="1292" max="1292" width="15" style="44" customWidth="1"/>
    <col min="1293" max="1294" width="14.28515625" style="44" customWidth="1"/>
    <col min="1295" max="1295" width="0" style="44" hidden="1" customWidth="1"/>
    <col min="1296" max="1296" width="18.85546875" style="44" customWidth="1"/>
    <col min="1297" max="1309" width="8" style="44" customWidth="1"/>
    <col min="1310" max="1313" width="9.28515625" style="44" customWidth="1"/>
    <col min="1314" max="1341" width="9.140625" style="44"/>
    <col min="1342" max="1342" width="64" style="44" customWidth="1"/>
    <col min="1343" max="1343" width="97.85546875" style="44" customWidth="1"/>
    <col min="1344" max="1537" width="9.140625" style="44"/>
    <col min="1538" max="1538" width="1.28515625" style="44" customWidth="1"/>
    <col min="1539" max="1539" width="44.85546875" style="44" customWidth="1"/>
    <col min="1540" max="1540" width="47.28515625" style="44" customWidth="1"/>
    <col min="1541" max="1541" width="8.140625" style="44" customWidth="1"/>
    <col min="1542" max="1542" width="8.28515625" style="44" customWidth="1"/>
    <col min="1543" max="1543" width="5.42578125" style="44" customWidth="1"/>
    <col min="1544" max="1544" width="8.5703125" style="44" customWidth="1"/>
    <col min="1545" max="1545" width="13.7109375" style="44" customWidth="1"/>
    <col min="1546" max="1546" width="15.7109375" style="44" customWidth="1"/>
    <col min="1547" max="1547" width="14.7109375" style="44" customWidth="1"/>
    <col min="1548" max="1548" width="15" style="44" customWidth="1"/>
    <col min="1549" max="1550" width="14.28515625" style="44" customWidth="1"/>
    <col min="1551" max="1551" width="0" style="44" hidden="1" customWidth="1"/>
    <col min="1552" max="1552" width="18.85546875" style="44" customWidth="1"/>
    <col min="1553" max="1565" width="8" style="44" customWidth="1"/>
    <col min="1566" max="1569" width="9.28515625" style="44" customWidth="1"/>
    <col min="1570" max="1597" width="9.140625" style="44"/>
    <col min="1598" max="1598" width="64" style="44" customWidth="1"/>
    <col min="1599" max="1599" width="97.85546875" style="44" customWidth="1"/>
    <col min="1600" max="1793" width="9.140625" style="44"/>
    <col min="1794" max="1794" width="1.28515625" style="44" customWidth="1"/>
    <col min="1795" max="1795" width="44.85546875" style="44" customWidth="1"/>
    <col min="1796" max="1796" width="47.28515625" style="44" customWidth="1"/>
    <col min="1797" max="1797" width="8.140625" style="44" customWidth="1"/>
    <col min="1798" max="1798" width="8.28515625" style="44" customWidth="1"/>
    <col min="1799" max="1799" width="5.42578125" style="44" customWidth="1"/>
    <col min="1800" max="1800" width="8.5703125" style="44" customWidth="1"/>
    <col min="1801" max="1801" width="13.7109375" style="44" customWidth="1"/>
    <col min="1802" max="1802" width="15.7109375" style="44" customWidth="1"/>
    <col min="1803" max="1803" width="14.7109375" style="44" customWidth="1"/>
    <col min="1804" max="1804" width="15" style="44" customWidth="1"/>
    <col min="1805" max="1806" width="14.28515625" style="44" customWidth="1"/>
    <col min="1807" max="1807" width="0" style="44" hidden="1" customWidth="1"/>
    <col min="1808" max="1808" width="18.85546875" style="44" customWidth="1"/>
    <col min="1809" max="1821" width="8" style="44" customWidth="1"/>
    <col min="1822" max="1825" width="9.28515625" style="44" customWidth="1"/>
    <col min="1826" max="1853" width="9.140625" style="44"/>
    <col min="1854" max="1854" width="64" style="44" customWidth="1"/>
    <col min="1855" max="1855" width="97.85546875" style="44" customWidth="1"/>
    <col min="1856" max="2049" width="9.140625" style="44"/>
    <col min="2050" max="2050" width="1.28515625" style="44" customWidth="1"/>
    <col min="2051" max="2051" width="44.85546875" style="44" customWidth="1"/>
    <col min="2052" max="2052" width="47.28515625" style="44" customWidth="1"/>
    <col min="2053" max="2053" width="8.140625" style="44" customWidth="1"/>
    <col min="2054" max="2054" width="8.28515625" style="44" customWidth="1"/>
    <col min="2055" max="2055" width="5.42578125" style="44" customWidth="1"/>
    <col min="2056" max="2056" width="8.5703125" style="44" customWidth="1"/>
    <col min="2057" max="2057" width="13.7109375" style="44" customWidth="1"/>
    <col min="2058" max="2058" width="15.7109375" style="44" customWidth="1"/>
    <col min="2059" max="2059" width="14.7109375" style="44" customWidth="1"/>
    <col min="2060" max="2060" width="15" style="44" customWidth="1"/>
    <col min="2061" max="2062" width="14.28515625" style="44" customWidth="1"/>
    <col min="2063" max="2063" width="0" style="44" hidden="1" customWidth="1"/>
    <col min="2064" max="2064" width="18.85546875" style="44" customWidth="1"/>
    <col min="2065" max="2077" width="8" style="44" customWidth="1"/>
    <col min="2078" max="2081" width="9.28515625" style="44" customWidth="1"/>
    <col min="2082" max="2109" width="9.140625" style="44"/>
    <col min="2110" max="2110" width="64" style="44" customWidth="1"/>
    <col min="2111" max="2111" width="97.85546875" style="44" customWidth="1"/>
    <col min="2112" max="2305" width="9.140625" style="44"/>
    <col min="2306" max="2306" width="1.28515625" style="44" customWidth="1"/>
    <col min="2307" max="2307" width="44.85546875" style="44" customWidth="1"/>
    <col min="2308" max="2308" width="47.28515625" style="44" customWidth="1"/>
    <col min="2309" max="2309" width="8.140625" style="44" customWidth="1"/>
    <col min="2310" max="2310" width="8.28515625" style="44" customWidth="1"/>
    <col min="2311" max="2311" width="5.42578125" style="44" customWidth="1"/>
    <col min="2312" max="2312" width="8.5703125" style="44" customWidth="1"/>
    <col min="2313" max="2313" width="13.7109375" style="44" customWidth="1"/>
    <col min="2314" max="2314" width="15.7109375" style="44" customWidth="1"/>
    <col min="2315" max="2315" width="14.7109375" style="44" customWidth="1"/>
    <col min="2316" max="2316" width="15" style="44" customWidth="1"/>
    <col min="2317" max="2318" width="14.28515625" style="44" customWidth="1"/>
    <col min="2319" max="2319" width="0" style="44" hidden="1" customWidth="1"/>
    <col min="2320" max="2320" width="18.85546875" style="44" customWidth="1"/>
    <col min="2321" max="2333" width="8" style="44" customWidth="1"/>
    <col min="2334" max="2337" width="9.28515625" style="44" customWidth="1"/>
    <col min="2338" max="2365" width="9.140625" style="44"/>
    <col min="2366" max="2366" width="64" style="44" customWidth="1"/>
    <col min="2367" max="2367" width="97.85546875" style="44" customWidth="1"/>
    <col min="2368" max="2561" width="9.140625" style="44"/>
    <col min="2562" max="2562" width="1.28515625" style="44" customWidth="1"/>
    <col min="2563" max="2563" width="44.85546875" style="44" customWidth="1"/>
    <col min="2564" max="2564" width="47.28515625" style="44" customWidth="1"/>
    <col min="2565" max="2565" width="8.140625" style="44" customWidth="1"/>
    <col min="2566" max="2566" width="8.28515625" style="44" customWidth="1"/>
    <col min="2567" max="2567" width="5.42578125" style="44" customWidth="1"/>
    <col min="2568" max="2568" width="8.5703125" style="44" customWidth="1"/>
    <col min="2569" max="2569" width="13.7109375" style="44" customWidth="1"/>
    <col min="2570" max="2570" width="15.7109375" style="44" customWidth="1"/>
    <col min="2571" max="2571" width="14.7109375" style="44" customWidth="1"/>
    <col min="2572" max="2572" width="15" style="44" customWidth="1"/>
    <col min="2573" max="2574" width="14.28515625" style="44" customWidth="1"/>
    <col min="2575" max="2575" width="0" style="44" hidden="1" customWidth="1"/>
    <col min="2576" max="2576" width="18.85546875" style="44" customWidth="1"/>
    <col min="2577" max="2589" width="8" style="44" customWidth="1"/>
    <col min="2590" max="2593" width="9.28515625" style="44" customWidth="1"/>
    <col min="2594" max="2621" width="9.140625" style="44"/>
    <col min="2622" max="2622" width="64" style="44" customWidth="1"/>
    <col min="2623" max="2623" width="97.85546875" style="44" customWidth="1"/>
    <col min="2624" max="2817" width="9.140625" style="44"/>
    <col min="2818" max="2818" width="1.28515625" style="44" customWidth="1"/>
    <col min="2819" max="2819" width="44.85546875" style="44" customWidth="1"/>
    <col min="2820" max="2820" width="47.28515625" style="44" customWidth="1"/>
    <col min="2821" max="2821" width="8.140625" style="44" customWidth="1"/>
    <col min="2822" max="2822" width="8.28515625" style="44" customWidth="1"/>
    <col min="2823" max="2823" width="5.42578125" style="44" customWidth="1"/>
    <col min="2824" max="2824" width="8.5703125" style="44" customWidth="1"/>
    <col min="2825" max="2825" width="13.7109375" style="44" customWidth="1"/>
    <col min="2826" max="2826" width="15.7109375" style="44" customWidth="1"/>
    <col min="2827" max="2827" width="14.7109375" style="44" customWidth="1"/>
    <col min="2828" max="2828" width="15" style="44" customWidth="1"/>
    <col min="2829" max="2830" width="14.28515625" style="44" customWidth="1"/>
    <col min="2831" max="2831" width="0" style="44" hidden="1" customWidth="1"/>
    <col min="2832" max="2832" width="18.85546875" style="44" customWidth="1"/>
    <col min="2833" max="2845" width="8" style="44" customWidth="1"/>
    <col min="2846" max="2849" width="9.28515625" style="44" customWidth="1"/>
    <col min="2850" max="2877" width="9.140625" style="44"/>
    <col min="2878" max="2878" width="64" style="44" customWidth="1"/>
    <col min="2879" max="2879" width="97.85546875" style="44" customWidth="1"/>
    <col min="2880" max="3073" width="9.140625" style="44"/>
    <col min="3074" max="3074" width="1.28515625" style="44" customWidth="1"/>
    <col min="3075" max="3075" width="44.85546875" style="44" customWidth="1"/>
    <col min="3076" max="3076" width="47.28515625" style="44" customWidth="1"/>
    <col min="3077" max="3077" width="8.140625" style="44" customWidth="1"/>
    <col min="3078" max="3078" width="8.28515625" style="44" customWidth="1"/>
    <col min="3079" max="3079" width="5.42578125" style="44" customWidth="1"/>
    <col min="3080" max="3080" width="8.5703125" style="44" customWidth="1"/>
    <col min="3081" max="3081" width="13.7109375" style="44" customWidth="1"/>
    <col min="3082" max="3082" width="15.7109375" style="44" customWidth="1"/>
    <col min="3083" max="3083" width="14.7109375" style="44" customWidth="1"/>
    <col min="3084" max="3084" width="15" style="44" customWidth="1"/>
    <col min="3085" max="3086" width="14.28515625" style="44" customWidth="1"/>
    <col min="3087" max="3087" width="0" style="44" hidden="1" customWidth="1"/>
    <col min="3088" max="3088" width="18.85546875" style="44" customWidth="1"/>
    <col min="3089" max="3101" width="8" style="44" customWidth="1"/>
    <col min="3102" max="3105" width="9.28515625" style="44" customWidth="1"/>
    <col min="3106" max="3133" width="9.140625" style="44"/>
    <col min="3134" max="3134" width="64" style="44" customWidth="1"/>
    <col min="3135" max="3135" width="97.85546875" style="44" customWidth="1"/>
    <col min="3136" max="3329" width="9.140625" style="44"/>
    <col min="3330" max="3330" width="1.28515625" style="44" customWidth="1"/>
    <col min="3331" max="3331" width="44.85546875" style="44" customWidth="1"/>
    <col min="3332" max="3332" width="47.28515625" style="44" customWidth="1"/>
    <col min="3333" max="3333" width="8.140625" style="44" customWidth="1"/>
    <col min="3334" max="3334" width="8.28515625" style="44" customWidth="1"/>
    <col min="3335" max="3335" width="5.42578125" style="44" customWidth="1"/>
    <col min="3336" max="3336" width="8.5703125" style="44" customWidth="1"/>
    <col min="3337" max="3337" width="13.7109375" style="44" customWidth="1"/>
    <col min="3338" max="3338" width="15.7109375" style="44" customWidth="1"/>
    <col min="3339" max="3339" width="14.7109375" style="44" customWidth="1"/>
    <col min="3340" max="3340" width="15" style="44" customWidth="1"/>
    <col min="3341" max="3342" width="14.28515625" style="44" customWidth="1"/>
    <col min="3343" max="3343" width="0" style="44" hidden="1" customWidth="1"/>
    <col min="3344" max="3344" width="18.85546875" style="44" customWidth="1"/>
    <col min="3345" max="3357" width="8" style="44" customWidth="1"/>
    <col min="3358" max="3361" width="9.28515625" style="44" customWidth="1"/>
    <col min="3362" max="3389" width="9.140625" style="44"/>
    <col min="3390" max="3390" width="64" style="44" customWidth="1"/>
    <col min="3391" max="3391" width="97.85546875" style="44" customWidth="1"/>
    <col min="3392" max="3585" width="9.140625" style="44"/>
    <col min="3586" max="3586" width="1.28515625" style="44" customWidth="1"/>
    <col min="3587" max="3587" width="44.85546875" style="44" customWidth="1"/>
    <col min="3588" max="3588" width="47.28515625" style="44" customWidth="1"/>
    <col min="3589" max="3589" width="8.140625" style="44" customWidth="1"/>
    <col min="3590" max="3590" width="8.28515625" style="44" customWidth="1"/>
    <col min="3591" max="3591" width="5.42578125" style="44" customWidth="1"/>
    <col min="3592" max="3592" width="8.5703125" style="44" customWidth="1"/>
    <col min="3593" max="3593" width="13.7109375" style="44" customWidth="1"/>
    <col min="3594" max="3594" width="15.7109375" style="44" customWidth="1"/>
    <col min="3595" max="3595" width="14.7109375" style="44" customWidth="1"/>
    <col min="3596" max="3596" width="15" style="44" customWidth="1"/>
    <col min="3597" max="3598" width="14.28515625" style="44" customWidth="1"/>
    <col min="3599" max="3599" width="0" style="44" hidden="1" customWidth="1"/>
    <col min="3600" max="3600" width="18.85546875" style="44" customWidth="1"/>
    <col min="3601" max="3613" width="8" style="44" customWidth="1"/>
    <col min="3614" max="3617" width="9.28515625" style="44" customWidth="1"/>
    <col min="3618" max="3645" width="9.140625" style="44"/>
    <col min="3646" max="3646" width="64" style="44" customWidth="1"/>
    <col min="3647" max="3647" width="97.85546875" style="44" customWidth="1"/>
    <col min="3648" max="3841" width="9.140625" style="44"/>
    <col min="3842" max="3842" width="1.28515625" style="44" customWidth="1"/>
    <col min="3843" max="3843" width="44.85546875" style="44" customWidth="1"/>
    <col min="3844" max="3844" width="47.28515625" style="44" customWidth="1"/>
    <col min="3845" max="3845" width="8.140625" style="44" customWidth="1"/>
    <col min="3846" max="3846" width="8.28515625" style="44" customWidth="1"/>
    <col min="3847" max="3847" width="5.42578125" style="44" customWidth="1"/>
    <col min="3848" max="3848" width="8.5703125" style="44" customWidth="1"/>
    <col min="3849" max="3849" width="13.7109375" style="44" customWidth="1"/>
    <col min="3850" max="3850" width="15.7109375" style="44" customWidth="1"/>
    <col min="3851" max="3851" width="14.7109375" style="44" customWidth="1"/>
    <col min="3852" max="3852" width="15" style="44" customWidth="1"/>
    <col min="3853" max="3854" width="14.28515625" style="44" customWidth="1"/>
    <col min="3855" max="3855" width="0" style="44" hidden="1" customWidth="1"/>
    <col min="3856" max="3856" width="18.85546875" style="44" customWidth="1"/>
    <col min="3857" max="3869" width="8" style="44" customWidth="1"/>
    <col min="3870" max="3873" width="9.28515625" style="44" customWidth="1"/>
    <col min="3874" max="3901" width="9.140625" style="44"/>
    <col min="3902" max="3902" width="64" style="44" customWidth="1"/>
    <col min="3903" max="3903" width="97.85546875" style="44" customWidth="1"/>
    <col min="3904" max="4097" width="9.140625" style="44"/>
    <col min="4098" max="4098" width="1.28515625" style="44" customWidth="1"/>
    <col min="4099" max="4099" width="44.85546875" style="44" customWidth="1"/>
    <col min="4100" max="4100" width="47.28515625" style="44" customWidth="1"/>
    <col min="4101" max="4101" width="8.140625" style="44" customWidth="1"/>
    <col min="4102" max="4102" width="8.28515625" style="44" customWidth="1"/>
    <col min="4103" max="4103" width="5.42578125" style="44" customWidth="1"/>
    <col min="4104" max="4104" width="8.5703125" style="44" customWidth="1"/>
    <col min="4105" max="4105" width="13.7109375" style="44" customWidth="1"/>
    <col min="4106" max="4106" width="15.7109375" style="44" customWidth="1"/>
    <col min="4107" max="4107" width="14.7109375" style="44" customWidth="1"/>
    <col min="4108" max="4108" width="15" style="44" customWidth="1"/>
    <col min="4109" max="4110" width="14.28515625" style="44" customWidth="1"/>
    <col min="4111" max="4111" width="0" style="44" hidden="1" customWidth="1"/>
    <col min="4112" max="4112" width="18.85546875" style="44" customWidth="1"/>
    <col min="4113" max="4125" width="8" style="44" customWidth="1"/>
    <col min="4126" max="4129" width="9.28515625" style="44" customWidth="1"/>
    <col min="4130" max="4157" width="9.140625" style="44"/>
    <col min="4158" max="4158" width="64" style="44" customWidth="1"/>
    <col min="4159" max="4159" width="97.85546875" style="44" customWidth="1"/>
    <col min="4160" max="4353" width="9.140625" style="44"/>
    <col min="4354" max="4354" width="1.28515625" style="44" customWidth="1"/>
    <col min="4355" max="4355" width="44.85546875" style="44" customWidth="1"/>
    <col min="4356" max="4356" width="47.28515625" style="44" customWidth="1"/>
    <col min="4357" max="4357" width="8.140625" style="44" customWidth="1"/>
    <col min="4358" max="4358" width="8.28515625" style="44" customWidth="1"/>
    <col min="4359" max="4359" width="5.42578125" style="44" customWidth="1"/>
    <col min="4360" max="4360" width="8.5703125" style="44" customWidth="1"/>
    <col min="4361" max="4361" width="13.7109375" style="44" customWidth="1"/>
    <col min="4362" max="4362" width="15.7109375" style="44" customWidth="1"/>
    <col min="4363" max="4363" width="14.7109375" style="44" customWidth="1"/>
    <col min="4364" max="4364" width="15" style="44" customWidth="1"/>
    <col min="4365" max="4366" width="14.28515625" style="44" customWidth="1"/>
    <col min="4367" max="4367" width="0" style="44" hidden="1" customWidth="1"/>
    <col min="4368" max="4368" width="18.85546875" style="44" customWidth="1"/>
    <col min="4369" max="4381" width="8" style="44" customWidth="1"/>
    <col min="4382" max="4385" width="9.28515625" style="44" customWidth="1"/>
    <col min="4386" max="4413" width="9.140625" style="44"/>
    <col min="4414" max="4414" width="64" style="44" customWidth="1"/>
    <col min="4415" max="4415" width="97.85546875" style="44" customWidth="1"/>
    <col min="4416" max="4609" width="9.140625" style="44"/>
    <col min="4610" max="4610" width="1.28515625" style="44" customWidth="1"/>
    <col min="4611" max="4611" width="44.85546875" style="44" customWidth="1"/>
    <col min="4612" max="4612" width="47.28515625" style="44" customWidth="1"/>
    <col min="4613" max="4613" width="8.140625" style="44" customWidth="1"/>
    <col min="4614" max="4614" width="8.28515625" style="44" customWidth="1"/>
    <col min="4615" max="4615" width="5.42578125" style="44" customWidth="1"/>
    <col min="4616" max="4616" width="8.5703125" style="44" customWidth="1"/>
    <col min="4617" max="4617" width="13.7109375" style="44" customWidth="1"/>
    <col min="4618" max="4618" width="15.7109375" style="44" customWidth="1"/>
    <col min="4619" max="4619" width="14.7109375" style="44" customWidth="1"/>
    <col min="4620" max="4620" width="15" style="44" customWidth="1"/>
    <col min="4621" max="4622" width="14.28515625" style="44" customWidth="1"/>
    <col min="4623" max="4623" width="0" style="44" hidden="1" customWidth="1"/>
    <col min="4624" max="4624" width="18.85546875" style="44" customWidth="1"/>
    <col min="4625" max="4637" width="8" style="44" customWidth="1"/>
    <col min="4638" max="4641" width="9.28515625" style="44" customWidth="1"/>
    <col min="4642" max="4669" width="9.140625" style="44"/>
    <col min="4670" max="4670" width="64" style="44" customWidth="1"/>
    <col min="4671" max="4671" width="97.85546875" style="44" customWidth="1"/>
    <col min="4672" max="4865" width="9.140625" style="44"/>
    <col min="4866" max="4866" width="1.28515625" style="44" customWidth="1"/>
    <col min="4867" max="4867" width="44.85546875" style="44" customWidth="1"/>
    <col min="4868" max="4868" width="47.28515625" style="44" customWidth="1"/>
    <col min="4869" max="4869" width="8.140625" style="44" customWidth="1"/>
    <col min="4870" max="4870" width="8.28515625" style="44" customWidth="1"/>
    <col min="4871" max="4871" width="5.42578125" style="44" customWidth="1"/>
    <col min="4872" max="4872" width="8.5703125" style="44" customWidth="1"/>
    <col min="4873" max="4873" width="13.7109375" style="44" customWidth="1"/>
    <col min="4874" max="4874" width="15.7109375" style="44" customWidth="1"/>
    <col min="4875" max="4875" width="14.7109375" style="44" customWidth="1"/>
    <col min="4876" max="4876" width="15" style="44" customWidth="1"/>
    <col min="4877" max="4878" width="14.28515625" style="44" customWidth="1"/>
    <col min="4879" max="4879" width="0" style="44" hidden="1" customWidth="1"/>
    <col min="4880" max="4880" width="18.85546875" style="44" customWidth="1"/>
    <col min="4881" max="4893" width="8" style="44" customWidth="1"/>
    <col min="4894" max="4897" width="9.28515625" style="44" customWidth="1"/>
    <col min="4898" max="4925" width="9.140625" style="44"/>
    <col min="4926" max="4926" width="64" style="44" customWidth="1"/>
    <col min="4927" max="4927" width="97.85546875" style="44" customWidth="1"/>
    <col min="4928" max="5121" width="9.140625" style="44"/>
    <col min="5122" max="5122" width="1.28515625" style="44" customWidth="1"/>
    <col min="5123" max="5123" width="44.85546875" style="44" customWidth="1"/>
    <col min="5124" max="5124" width="47.28515625" style="44" customWidth="1"/>
    <col min="5125" max="5125" width="8.140625" style="44" customWidth="1"/>
    <col min="5126" max="5126" width="8.28515625" style="44" customWidth="1"/>
    <col min="5127" max="5127" width="5.42578125" style="44" customWidth="1"/>
    <col min="5128" max="5128" width="8.5703125" style="44" customWidth="1"/>
    <col min="5129" max="5129" width="13.7109375" style="44" customWidth="1"/>
    <col min="5130" max="5130" width="15.7109375" style="44" customWidth="1"/>
    <col min="5131" max="5131" width="14.7109375" style="44" customWidth="1"/>
    <col min="5132" max="5132" width="15" style="44" customWidth="1"/>
    <col min="5133" max="5134" width="14.28515625" style="44" customWidth="1"/>
    <col min="5135" max="5135" width="0" style="44" hidden="1" customWidth="1"/>
    <col min="5136" max="5136" width="18.85546875" style="44" customWidth="1"/>
    <col min="5137" max="5149" width="8" style="44" customWidth="1"/>
    <col min="5150" max="5153" width="9.28515625" style="44" customWidth="1"/>
    <col min="5154" max="5181" width="9.140625" style="44"/>
    <col min="5182" max="5182" width="64" style="44" customWidth="1"/>
    <col min="5183" max="5183" width="97.85546875" style="44" customWidth="1"/>
    <col min="5184" max="5377" width="9.140625" style="44"/>
    <col min="5378" max="5378" width="1.28515625" style="44" customWidth="1"/>
    <col min="5379" max="5379" width="44.85546875" style="44" customWidth="1"/>
    <col min="5380" max="5380" width="47.28515625" style="44" customWidth="1"/>
    <col min="5381" max="5381" width="8.140625" style="44" customWidth="1"/>
    <col min="5382" max="5382" width="8.28515625" style="44" customWidth="1"/>
    <col min="5383" max="5383" width="5.42578125" style="44" customWidth="1"/>
    <col min="5384" max="5384" width="8.5703125" style="44" customWidth="1"/>
    <col min="5385" max="5385" width="13.7109375" style="44" customWidth="1"/>
    <col min="5386" max="5386" width="15.7109375" style="44" customWidth="1"/>
    <col min="5387" max="5387" width="14.7109375" style="44" customWidth="1"/>
    <col min="5388" max="5388" width="15" style="44" customWidth="1"/>
    <col min="5389" max="5390" width="14.28515625" style="44" customWidth="1"/>
    <col min="5391" max="5391" width="0" style="44" hidden="1" customWidth="1"/>
    <col min="5392" max="5392" width="18.85546875" style="44" customWidth="1"/>
    <col min="5393" max="5405" width="8" style="44" customWidth="1"/>
    <col min="5406" max="5409" width="9.28515625" style="44" customWidth="1"/>
    <col min="5410" max="5437" width="9.140625" style="44"/>
    <col min="5438" max="5438" width="64" style="44" customWidth="1"/>
    <col min="5439" max="5439" width="97.85546875" style="44" customWidth="1"/>
    <col min="5440" max="5633" width="9.140625" style="44"/>
    <col min="5634" max="5634" width="1.28515625" style="44" customWidth="1"/>
    <col min="5635" max="5635" width="44.85546875" style="44" customWidth="1"/>
    <col min="5636" max="5636" width="47.28515625" style="44" customWidth="1"/>
    <col min="5637" max="5637" width="8.140625" style="44" customWidth="1"/>
    <col min="5638" max="5638" width="8.28515625" style="44" customWidth="1"/>
    <col min="5639" max="5639" width="5.42578125" style="44" customWidth="1"/>
    <col min="5640" max="5640" width="8.5703125" style="44" customWidth="1"/>
    <col min="5641" max="5641" width="13.7109375" style="44" customWidth="1"/>
    <col min="5642" max="5642" width="15.7109375" style="44" customWidth="1"/>
    <col min="5643" max="5643" width="14.7109375" style="44" customWidth="1"/>
    <col min="5644" max="5644" width="15" style="44" customWidth="1"/>
    <col min="5645" max="5646" width="14.28515625" style="44" customWidth="1"/>
    <col min="5647" max="5647" width="0" style="44" hidden="1" customWidth="1"/>
    <col min="5648" max="5648" width="18.85546875" style="44" customWidth="1"/>
    <col min="5649" max="5661" width="8" style="44" customWidth="1"/>
    <col min="5662" max="5665" width="9.28515625" style="44" customWidth="1"/>
    <col min="5666" max="5693" width="9.140625" style="44"/>
    <col min="5694" max="5694" width="64" style="44" customWidth="1"/>
    <col min="5695" max="5695" width="97.85546875" style="44" customWidth="1"/>
    <col min="5696" max="5889" width="9.140625" style="44"/>
    <col min="5890" max="5890" width="1.28515625" style="44" customWidth="1"/>
    <col min="5891" max="5891" width="44.85546875" style="44" customWidth="1"/>
    <col min="5892" max="5892" width="47.28515625" style="44" customWidth="1"/>
    <col min="5893" max="5893" width="8.140625" style="44" customWidth="1"/>
    <col min="5894" max="5894" width="8.28515625" style="44" customWidth="1"/>
    <col min="5895" max="5895" width="5.42578125" style="44" customWidth="1"/>
    <col min="5896" max="5896" width="8.5703125" style="44" customWidth="1"/>
    <col min="5897" max="5897" width="13.7109375" style="44" customWidth="1"/>
    <col min="5898" max="5898" width="15.7109375" style="44" customWidth="1"/>
    <col min="5899" max="5899" width="14.7109375" style="44" customWidth="1"/>
    <col min="5900" max="5900" width="15" style="44" customWidth="1"/>
    <col min="5901" max="5902" width="14.28515625" style="44" customWidth="1"/>
    <col min="5903" max="5903" width="0" style="44" hidden="1" customWidth="1"/>
    <col min="5904" max="5904" width="18.85546875" style="44" customWidth="1"/>
    <col min="5905" max="5917" width="8" style="44" customWidth="1"/>
    <col min="5918" max="5921" width="9.28515625" style="44" customWidth="1"/>
    <col min="5922" max="5949" width="9.140625" style="44"/>
    <col min="5950" max="5950" width="64" style="44" customWidth="1"/>
    <col min="5951" max="5951" width="97.85546875" style="44" customWidth="1"/>
    <col min="5952" max="6145" width="9.140625" style="44"/>
    <col min="6146" max="6146" width="1.28515625" style="44" customWidth="1"/>
    <col min="6147" max="6147" width="44.85546875" style="44" customWidth="1"/>
    <col min="6148" max="6148" width="47.28515625" style="44" customWidth="1"/>
    <col min="6149" max="6149" width="8.140625" style="44" customWidth="1"/>
    <col min="6150" max="6150" width="8.28515625" style="44" customWidth="1"/>
    <col min="6151" max="6151" width="5.42578125" style="44" customWidth="1"/>
    <col min="6152" max="6152" width="8.5703125" style="44" customWidth="1"/>
    <col min="6153" max="6153" width="13.7109375" style="44" customWidth="1"/>
    <col min="6154" max="6154" width="15.7109375" style="44" customWidth="1"/>
    <col min="6155" max="6155" width="14.7109375" style="44" customWidth="1"/>
    <col min="6156" max="6156" width="15" style="44" customWidth="1"/>
    <col min="6157" max="6158" width="14.28515625" style="44" customWidth="1"/>
    <col min="6159" max="6159" width="0" style="44" hidden="1" customWidth="1"/>
    <col min="6160" max="6160" width="18.85546875" style="44" customWidth="1"/>
    <col min="6161" max="6173" width="8" style="44" customWidth="1"/>
    <col min="6174" max="6177" width="9.28515625" style="44" customWidth="1"/>
    <col min="6178" max="6205" width="9.140625" style="44"/>
    <col min="6206" max="6206" width="64" style="44" customWidth="1"/>
    <col min="6207" max="6207" width="97.85546875" style="44" customWidth="1"/>
    <col min="6208" max="6401" width="9.140625" style="44"/>
    <col min="6402" max="6402" width="1.28515625" style="44" customWidth="1"/>
    <col min="6403" max="6403" width="44.85546875" style="44" customWidth="1"/>
    <col min="6404" max="6404" width="47.28515625" style="44" customWidth="1"/>
    <col min="6405" max="6405" width="8.140625" style="44" customWidth="1"/>
    <col min="6406" max="6406" width="8.28515625" style="44" customWidth="1"/>
    <col min="6407" max="6407" width="5.42578125" style="44" customWidth="1"/>
    <col min="6408" max="6408" width="8.5703125" style="44" customWidth="1"/>
    <col min="6409" max="6409" width="13.7109375" style="44" customWidth="1"/>
    <col min="6410" max="6410" width="15.7109375" style="44" customWidth="1"/>
    <col min="6411" max="6411" width="14.7109375" style="44" customWidth="1"/>
    <col min="6412" max="6412" width="15" style="44" customWidth="1"/>
    <col min="6413" max="6414" width="14.28515625" style="44" customWidth="1"/>
    <col min="6415" max="6415" width="0" style="44" hidden="1" customWidth="1"/>
    <col min="6416" max="6416" width="18.85546875" style="44" customWidth="1"/>
    <col min="6417" max="6429" width="8" style="44" customWidth="1"/>
    <col min="6430" max="6433" width="9.28515625" style="44" customWidth="1"/>
    <col min="6434" max="6461" width="9.140625" style="44"/>
    <col min="6462" max="6462" width="64" style="44" customWidth="1"/>
    <col min="6463" max="6463" width="97.85546875" style="44" customWidth="1"/>
    <col min="6464" max="6657" width="9.140625" style="44"/>
    <col min="6658" max="6658" width="1.28515625" style="44" customWidth="1"/>
    <col min="6659" max="6659" width="44.85546875" style="44" customWidth="1"/>
    <col min="6660" max="6660" width="47.28515625" style="44" customWidth="1"/>
    <col min="6661" max="6661" width="8.140625" style="44" customWidth="1"/>
    <col min="6662" max="6662" width="8.28515625" style="44" customWidth="1"/>
    <col min="6663" max="6663" width="5.42578125" style="44" customWidth="1"/>
    <col min="6664" max="6664" width="8.5703125" style="44" customWidth="1"/>
    <col min="6665" max="6665" width="13.7109375" style="44" customWidth="1"/>
    <col min="6666" max="6666" width="15.7109375" style="44" customWidth="1"/>
    <col min="6667" max="6667" width="14.7109375" style="44" customWidth="1"/>
    <col min="6668" max="6668" width="15" style="44" customWidth="1"/>
    <col min="6669" max="6670" width="14.28515625" style="44" customWidth="1"/>
    <col min="6671" max="6671" width="0" style="44" hidden="1" customWidth="1"/>
    <col min="6672" max="6672" width="18.85546875" style="44" customWidth="1"/>
    <col min="6673" max="6685" width="8" style="44" customWidth="1"/>
    <col min="6686" max="6689" width="9.28515625" style="44" customWidth="1"/>
    <col min="6690" max="6717" width="9.140625" style="44"/>
    <col min="6718" max="6718" width="64" style="44" customWidth="1"/>
    <col min="6719" max="6719" width="97.85546875" style="44" customWidth="1"/>
    <col min="6720" max="6913" width="9.140625" style="44"/>
    <col min="6914" max="6914" width="1.28515625" style="44" customWidth="1"/>
    <col min="6915" max="6915" width="44.85546875" style="44" customWidth="1"/>
    <col min="6916" max="6916" width="47.28515625" style="44" customWidth="1"/>
    <col min="6917" max="6917" width="8.140625" style="44" customWidth="1"/>
    <col min="6918" max="6918" width="8.28515625" style="44" customWidth="1"/>
    <col min="6919" max="6919" width="5.42578125" style="44" customWidth="1"/>
    <col min="6920" max="6920" width="8.5703125" style="44" customWidth="1"/>
    <col min="6921" max="6921" width="13.7109375" style="44" customWidth="1"/>
    <col min="6922" max="6922" width="15.7109375" style="44" customWidth="1"/>
    <col min="6923" max="6923" width="14.7109375" style="44" customWidth="1"/>
    <col min="6924" max="6924" width="15" style="44" customWidth="1"/>
    <col min="6925" max="6926" width="14.28515625" style="44" customWidth="1"/>
    <col min="6927" max="6927" width="0" style="44" hidden="1" customWidth="1"/>
    <col min="6928" max="6928" width="18.85546875" style="44" customWidth="1"/>
    <col min="6929" max="6941" width="8" style="44" customWidth="1"/>
    <col min="6942" max="6945" width="9.28515625" style="44" customWidth="1"/>
    <col min="6946" max="6973" width="9.140625" style="44"/>
    <col min="6974" max="6974" width="64" style="44" customWidth="1"/>
    <col min="6975" max="6975" width="97.85546875" style="44" customWidth="1"/>
    <col min="6976" max="7169" width="9.140625" style="44"/>
    <col min="7170" max="7170" width="1.28515625" style="44" customWidth="1"/>
    <col min="7171" max="7171" width="44.85546875" style="44" customWidth="1"/>
    <col min="7172" max="7172" width="47.28515625" style="44" customWidth="1"/>
    <col min="7173" max="7173" width="8.140625" style="44" customWidth="1"/>
    <col min="7174" max="7174" width="8.28515625" style="44" customWidth="1"/>
    <col min="7175" max="7175" width="5.42578125" style="44" customWidth="1"/>
    <col min="7176" max="7176" width="8.5703125" style="44" customWidth="1"/>
    <col min="7177" max="7177" width="13.7109375" style="44" customWidth="1"/>
    <col min="7178" max="7178" width="15.7109375" style="44" customWidth="1"/>
    <col min="7179" max="7179" width="14.7109375" style="44" customWidth="1"/>
    <col min="7180" max="7180" width="15" style="44" customWidth="1"/>
    <col min="7181" max="7182" width="14.28515625" style="44" customWidth="1"/>
    <col min="7183" max="7183" width="0" style="44" hidden="1" customWidth="1"/>
    <col min="7184" max="7184" width="18.85546875" style="44" customWidth="1"/>
    <col min="7185" max="7197" width="8" style="44" customWidth="1"/>
    <col min="7198" max="7201" width="9.28515625" style="44" customWidth="1"/>
    <col min="7202" max="7229" width="9.140625" style="44"/>
    <col min="7230" max="7230" width="64" style="44" customWidth="1"/>
    <col min="7231" max="7231" width="97.85546875" style="44" customWidth="1"/>
    <col min="7232" max="7425" width="9.140625" style="44"/>
    <col min="7426" max="7426" width="1.28515625" style="44" customWidth="1"/>
    <col min="7427" max="7427" width="44.85546875" style="44" customWidth="1"/>
    <col min="7428" max="7428" width="47.28515625" style="44" customWidth="1"/>
    <col min="7429" max="7429" width="8.140625" style="44" customWidth="1"/>
    <col min="7430" max="7430" width="8.28515625" style="44" customWidth="1"/>
    <col min="7431" max="7431" width="5.42578125" style="44" customWidth="1"/>
    <col min="7432" max="7432" width="8.5703125" style="44" customWidth="1"/>
    <col min="7433" max="7433" width="13.7109375" style="44" customWidth="1"/>
    <col min="7434" max="7434" width="15.7109375" style="44" customWidth="1"/>
    <col min="7435" max="7435" width="14.7109375" style="44" customWidth="1"/>
    <col min="7436" max="7436" width="15" style="44" customWidth="1"/>
    <col min="7437" max="7438" width="14.28515625" style="44" customWidth="1"/>
    <col min="7439" max="7439" width="0" style="44" hidden="1" customWidth="1"/>
    <col min="7440" max="7440" width="18.85546875" style="44" customWidth="1"/>
    <col min="7441" max="7453" width="8" style="44" customWidth="1"/>
    <col min="7454" max="7457" width="9.28515625" style="44" customWidth="1"/>
    <col min="7458" max="7485" width="9.140625" style="44"/>
    <col min="7486" max="7486" width="64" style="44" customWidth="1"/>
    <col min="7487" max="7487" width="97.85546875" style="44" customWidth="1"/>
    <col min="7488" max="7681" width="9.140625" style="44"/>
    <col min="7682" max="7682" width="1.28515625" style="44" customWidth="1"/>
    <col min="7683" max="7683" width="44.85546875" style="44" customWidth="1"/>
    <col min="7684" max="7684" width="47.28515625" style="44" customWidth="1"/>
    <col min="7685" max="7685" width="8.140625" style="44" customWidth="1"/>
    <col min="7686" max="7686" width="8.28515625" style="44" customWidth="1"/>
    <col min="7687" max="7687" width="5.42578125" style="44" customWidth="1"/>
    <col min="7688" max="7688" width="8.5703125" style="44" customWidth="1"/>
    <col min="7689" max="7689" width="13.7109375" style="44" customWidth="1"/>
    <col min="7690" max="7690" width="15.7109375" style="44" customWidth="1"/>
    <col min="7691" max="7691" width="14.7109375" style="44" customWidth="1"/>
    <col min="7692" max="7692" width="15" style="44" customWidth="1"/>
    <col min="7693" max="7694" width="14.28515625" style="44" customWidth="1"/>
    <col min="7695" max="7695" width="0" style="44" hidden="1" customWidth="1"/>
    <col min="7696" max="7696" width="18.85546875" style="44" customWidth="1"/>
    <col min="7697" max="7709" width="8" style="44" customWidth="1"/>
    <col min="7710" max="7713" width="9.28515625" style="44" customWidth="1"/>
    <col min="7714" max="7741" width="9.140625" style="44"/>
    <col min="7742" max="7742" width="64" style="44" customWidth="1"/>
    <col min="7743" max="7743" width="97.85546875" style="44" customWidth="1"/>
    <col min="7744" max="7937" width="9.140625" style="44"/>
    <col min="7938" max="7938" width="1.28515625" style="44" customWidth="1"/>
    <col min="7939" max="7939" width="44.85546875" style="44" customWidth="1"/>
    <col min="7940" max="7940" width="47.28515625" style="44" customWidth="1"/>
    <col min="7941" max="7941" width="8.140625" style="44" customWidth="1"/>
    <col min="7942" max="7942" width="8.28515625" style="44" customWidth="1"/>
    <col min="7943" max="7943" width="5.42578125" style="44" customWidth="1"/>
    <col min="7944" max="7944" width="8.5703125" style="44" customWidth="1"/>
    <col min="7945" max="7945" width="13.7109375" style="44" customWidth="1"/>
    <col min="7946" max="7946" width="15.7109375" style="44" customWidth="1"/>
    <col min="7947" max="7947" width="14.7109375" style="44" customWidth="1"/>
    <col min="7948" max="7948" width="15" style="44" customWidth="1"/>
    <col min="7949" max="7950" width="14.28515625" style="44" customWidth="1"/>
    <col min="7951" max="7951" width="0" style="44" hidden="1" customWidth="1"/>
    <col min="7952" max="7952" width="18.85546875" style="44" customWidth="1"/>
    <col min="7953" max="7965" width="8" style="44" customWidth="1"/>
    <col min="7966" max="7969" width="9.28515625" style="44" customWidth="1"/>
    <col min="7970" max="7997" width="9.140625" style="44"/>
    <col min="7998" max="7998" width="64" style="44" customWidth="1"/>
    <col min="7999" max="7999" width="97.85546875" style="44" customWidth="1"/>
    <col min="8000" max="8193" width="9.140625" style="44"/>
    <col min="8194" max="8194" width="1.28515625" style="44" customWidth="1"/>
    <col min="8195" max="8195" width="44.85546875" style="44" customWidth="1"/>
    <col min="8196" max="8196" width="47.28515625" style="44" customWidth="1"/>
    <col min="8197" max="8197" width="8.140625" style="44" customWidth="1"/>
    <col min="8198" max="8198" width="8.28515625" style="44" customWidth="1"/>
    <col min="8199" max="8199" width="5.42578125" style="44" customWidth="1"/>
    <col min="8200" max="8200" width="8.5703125" style="44" customWidth="1"/>
    <col min="8201" max="8201" width="13.7109375" style="44" customWidth="1"/>
    <col min="8202" max="8202" width="15.7109375" style="44" customWidth="1"/>
    <col min="8203" max="8203" width="14.7109375" style="44" customWidth="1"/>
    <col min="8204" max="8204" width="15" style="44" customWidth="1"/>
    <col min="8205" max="8206" width="14.28515625" style="44" customWidth="1"/>
    <col min="8207" max="8207" width="0" style="44" hidden="1" customWidth="1"/>
    <col min="8208" max="8208" width="18.85546875" style="44" customWidth="1"/>
    <col min="8209" max="8221" width="8" style="44" customWidth="1"/>
    <col min="8222" max="8225" width="9.28515625" style="44" customWidth="1"/>
    <col min="8226" max="8253" width="9.140625" style="44"/>
    <col min="8254" max="8254" width="64" style="44" customWidth="1"/>
    <col min="8255" max="8255" width="97.85546875" style="44" customWidth="1"/>
    <col min="8256" max="8449" width="9.140625" style="44"/>
    <col min="8450" max="8450" width="1.28515625" style="44" customWidth="1"/>
    <col min="8451" max="8451" width="44.85546875" style="44" customWidth="1"/>
    <col min="8452" max="8452" width="47.28515625" style="44" customWidth="1"/>
    <col min="8453" max="8453" width="8.140625" style="44" customWidth="1"/>
    <col min="8454" max="8454" width="8.28515625" style="44" customWidth="1"/>
    <col min="8455" max="8455" width="5.42578125" style="44" customWidth="1"/>
    <col min="8456" max="8456" width="8.5703125" style="44" customWidth="1"/>
    <col min="8457" max="8457" width="13.7109375" style="44" customWidth="1"/>
    <col min="8458" max="8458" width="15.7109375" style="44" customWidth="1"/>
    <col min="8459" max="8459" width="14.7109375" style="44" customWidth="1"/>
    <col min="8460" max="8460" width="15" style="44" customWidth="1"/>
    <col min="8461" max="8462" width="14.28515625" style="44" customWidth="1"/>
    <col min="8463" max="8463" width="0" style="44" hidden="1" customWidth="1"/>
    <col min="8464" max="8464" width="18.85546875" style="44" customWidth="1"/>
    <col min="8465" max="8477" width="8" style="44" customWidth="1"/>
    <col min="8478" max="8481" width="9.28515625" style="44" customWidth="1"/>
    <col min="8482" max="8509" width="9.140625" style="44"/>
    <col min="8510" max="8510" width="64" style="44" customWidth="1"/>
    <col min="8511" max="8511" width="97.85546875" style="44" customWidth="1"/>
    <col min="8512" max="8705" width="9.140625" style="44"/>
    <col min="8706" max="8706" width="1.28515625" style="44" customWidth="1"/>
    <col min="8707" max="8707" width="44.85546875" style="44" customWidth="1"/>
    <col min="8708" max="8708" width="47.28515625" style="44" customWidth="1"/>
    <col min="8709" max="8709" width="8.140625" style="44" customWidth="1"/>
    <col min="8710" max="8710" width="8.28515625" style="44" customWidth="1"/>
    <col min="8711" max="8711" width="5.42578125" style="44" customWidth="1"/>
    <col min="8712" max="8712" width="8.5703125" style="44" customWidth="1"/>
    <col min="8713" max="8713" width="13.7109375" style="44" customWidth="1"/>
    <col min="8714" max="8714" width="15.7109375" style="44" customWidth="1"/>
    <col min="8715" max="8715" width="14.7109375" style="44" customWidth="1"/>
    <col min="8716" max="8716" width="15" style="44" customWidth="1"/>
    <col min="8717" max="8718" width="14.28515625" style="44" customWidth="1"/>
    <col min="8719" max="8719" width="0" style="44" hidden="1" customWidth="1"/>
    <col min="8720" max="8720" width="18.85546875" style="44" customWidth="1"/>
    <col min="8721" max="8733" width="8" style="44" customWidth="1"/>
    <col min="8734" max="8737" width="9.28515625" style="44" customWidth="1"/>
    <col min="8738" max="8765" width="9.140625" style="44"/>
    <col min="8766" max="8766" width="64" style="44" customWidth="1"/>
    <col min="8767" max="8767" width="97.85546875" style="44" customWidth="1"/>
    <col min="8768" max="8961" width="9.140625" style="44"/>
    <col min="8962" max="8962" width="1.28515625" style="44" customWidth="1"/>
    <col min="8963" max="8963" width="44.85546875" style="44" customWidth="1"/>
    <col min="8964" max="8964" width="47.28515625" style="44" customWidth="1"/>
    <col min="8965" max="8965" width="8.140625" style="44" customWidth="1"/>
    <col min="8966" max="8966" width="8.28515625" style="44" customWidth="1"/>
    <col min="8967" max="8967" width="5.42578125" style="44" customWidth="1"/>
    <col min="8968" max="8968" width="8.5703125" style="44" customWidth="1"/>
    <col min="8969" max="8969" width="13.7109375" style="44" customWidth="1"/>
    <col min="8970" max="8970" width="15.7109375" style="44" customWidth="1"/>
    <col min="8971" max="8971" width="14.7109375" style="44" customWidth="1"/>
    <col min="8972" max="8972" width="15" style="44" customWidth="1"/>
    <col min="8973" max="8974" width="14.28515625" style="44" customWidth="1"/>
    <col min="8975" max="8975" width="0" style="44" hidden="1" customWidth="1"/>
    <col min="8976" max="8976" width="18.85546875" style="44" customWidth="1"/>
    <col min="8977" max="8989" width="8" style="44" customWidth="1"/>
    <col min="8990" max="8993" width="9.28515625" style="44" customWidth="1"/>
    <col min="8994" max="9021" width="9.140625" style="44"/>
    <col min="9022" max="9022" width="64" style="44" customWidth="1"/>
    <col min="9023" max="9023" width="97.85546875" style="44" customWidth="1"/>
    <col min="9024" max="9217" width="9.140625" style="44"/>
    <col min="9218" max="9218" width="1.28515625" style="44" customWidth="1"/>
    <col min="9219" max="9219" width="44.85546875" style="44" customWidth="1"/>
    <col min="9220" max="9220" width="47.28515625" style="44" customWidth="1"/>
    <col min="9221" max="9221" width="8.140625" style="44" customWidth="1"/>
    <col min="9222" max="9222" width="8.28515625" style="44" customWidth="1"/>
    <col min="9223" max="9223" width="5.42578125" style="44" customWidth="1"/>
    <col min="9224" max="9224" width="8.5703125" style="44" customWidth="1"/>
    <col min="9225" max="9225" width="13.7109375" style="44" customWidth="1"/>
    <col min="9226" max="9226" width="15.7109375" style="44" customWidth="1"/>
    <col min="9227" max="9227" width="14.7109375" style="44" customWidth="1"/>
    <col min="9228" max="9228" width="15" style="44" customWidth="1"/>
    <col min="9229" max="9230" width="14.28515625" style="44" customWidth="1"/>
    <col min="9231" max="9231" width="0" style="44" hidden="1" customWidth="1"/>
    <col min="9232" max="9232" width="18.85546875" style="44" customWidth="1"/>
    <col min="9233" max="9245" width="8" style="44" customWidth="1"/>
    <col min="9246" max="9249" width="9.28515625" style="44" customWidth="1"/>
    <col min="9250" max="9277" width="9.140625" style="44"/>
    <col min="9278" max="9278" width="64" style="44" customWidth="1"/>
    <col min="9279" max="9279" width="97.85546875" style="44" customWidth="1"/>
    <col min="9280" max="9473" width="9.140625" style="44"/>
    <col min="9474" max="9474" width="1.28515625" style="44" customWidth="1"/>
    <col min="9475" max="9475" width="44.85546875" style="44" customWidth="1"/>
    <col min="9476" max="9476" width="47.28515625" style="44" customWidth="1"/>
    <col min="9477" max="9477" width="8.140625" style="44" customWidth="1"/>
    <col min="9478" max="9478" width="8.28515625" style="44" customWidth="1"/>
    <col min="9479" max="9479" width="5.42578125" style="44" customWidth="1"/>
    <col min="9480" max="9480" width="8.5703125" style="44" customWidth="1"/>
    <col min="9481" max="9481" width="13.7109375" style="44" customWidth="1"/>
    <col min="9482" max="9482" width="15.7109375" style="44" customWidth="1"/>
    <col min="9483" max="9483" width="14.7109375" style="44" customWidth="1"/>
    <col min="9484" max="9484" width="15" style="44" customWidth="1"/>
    <col min="9485" max="9486" width="14.28515625" style="44" customWidth="1"/>
    <col min="9487" max="9487" width="0" style="44" hidden="1" customWidth="1"/>
    <col min="9488" max="9488" width="18.85546875" style="44" customWidth="1"/>
    <col min="9489" max="9501" width="8" style="44" customWidth="1"/>
    <col min="9502" max="9505" width="9.28515625" style="44" customWidth="1"/>
    <col min="9506" max="9533" width="9.140625" style="44"/>
    <col min="9534" max="9534" width="64" style="44" customWidth="1"/>
    <col min="9535" max="9535" width="97.85546875" style="44" customWidth="1"/>
    <col min="9536" max="9729" width="9.140625" style="44"/>
    <col min="9730" max="9730" width="1.28515625" style="44" customWidth="1"/>
    <col min="9731" max="9731" width="44.85546875" style="44" customWidth="1"/>
    <col min="9732" max="9732" width="47.28515625" style="44" customWidth="1"/>
    <col min="9733" max="9733" width="8.140625" style="44" customWidth="1"/>
    <col min="9734" max="9734" width="8.28515625" style="44" customWidth="1"/>
    <col min="9735" max="9735" width="5.42578125" style="44" customWidth="1"/>
    <col min="9736" max="9736" width="8.5703125" style="44" customWidth="1"/>
    <col min="9737" max="9737" width="13.7109375" style="44" customWidth="1"/>
    <col min="9738" max="9738" width="15.7109375" style="44" customWidth="1"/>
    <col min="9739" max="9739" width="14.7109375" style="44" customWidth="1"/>
    <col min="9740" max="9740" width="15" style="44" customWidth="1"/>
    <col min="9741" max="9742" width="14.28515625" style="44" customWidth="1"/>
    <col min="9743" max="9743" width="0" style="44" hidden="1" customWidth="1"/>
    <col min="9744" max="9744" width="18.85546875" style="44" customWidth="1"/>
    <col min="9745" max="9757" width="8" style="44" customWidth="1"/>
    <col min="9758" max="9761" width="9.28515625" style="44" customWidth="1"/>
    <col min="9762" max="9789" width="9.140625" style="44"/>
    <col min="9790" max="9790" width="64" style="44" customWidth="1"/>
    <col min="9791" max="9791" width="97.85546875" style="44" customWidth="1"/>
    <col min="9792" max="9985" width="9.140625" style="44"/>
    <col min="9986" max="9986" width="1.28515625" style="44" customWidth="1"/>
    <col min="9987" max="9987" width="44.85546875" style="44" customWidth="1"/>
    <col min="9988" max="9988" width="47.28515625" style="44" customWidth="1"/>
    <col min="9989" max="9989" width="8.140625" style="44" customWidth="1"/>
    <col min="9990" max="9990" width="8.28515625" style="44" customWidth="1"/>
    <col min="9991" max="9991" width="5.42578125" style="44" customWidth="1"/>
    <col min="9992" max="9992" width="8.5703125" style="44" customWidth="1"/>
    <col min="9993" max="9993" width="13.7109375" style="44" customWidth="1"/>
    <col min="9994" max="9994" width="15.7109375" style="44" customWidth="1"/>
    <col min="9995" max="9995" width="14.7109375" style="44" customWidth="1"/>
    <col min="9996" max="9996" width="15" style="44" customWidth="1"/>
    <col min="9997" max="9998" width="14.28515625" style="44" customWidth="1"/>
    <col min="9999" max="9999" width="0" style="44" hidden="1" customWidth="1"/>
    <col min="10000" max="10000" width="18.85546875" style="44" customWidth="1"/>
    <col min="10001" max="10013" width="8" style="44" customWidth="1"/>
    <col min="10014" max="10017" width="9.28515625" style="44" customWidth="1"/>
    <col min="10018" max="10045" width="9.140625" style="44"/>
    <col min="10046" max="10046" width="64" style="44" customWidth="1"/>
    <col min="10047" max="10047" width="97.85546875" style="44" customWidth="1"/>
    <col min="10048" max="10241" width="9.140625" style="44"/>
    <col min="10242" max="10242" width="1.28515625" style="44" customWidth="1"/>
    <col min="10243" max="10243" width="44.85546875" style="44" customWidth="1"/>
    <col min="10244" max="10244" width="47.28515625" style="44" customWidth="1"/>
    <col min="10245" max="10245" width="8.140625" style="44" customWidth="1"/>
    <col min="10246" max="10246" width="8.28515625" style="44" customWidth="1"/>
    <col min="10247" max="10247" width="5.42578125" style="44" customWidth="1"/>
    <col min="10248" max="10248" width="8.5703125" style="44" customWidth="1"/>
    <col min="10249" max="10249" width="13.7109375" style="44" customWidth="1"/>
    <col min="10250" max="10250" width="15.7109375" style="44" customWidth="1"/>
    <col min="10251" max="10251" width="14.7109375" style="44" customWidth="1"/>
    <col min="10252" max="10252" width="15" style="44" customWidth="1"/>
    <col min="10253" max="10254" width="14.28515625" style="44" customWidth="1"/>
    <col min="10255" max="10255" width="0" style="44" hidden="1" customWidth="1"/>
    <col min="10256" max="10256" width="18.85546875" style="44" customWidth="1"/>
    <col min="10257" max="10269" width="8" style="44" customWidth="1"/>
    <col min="10270" max="10273" width="9.28515625" style="44" customWidth="1"/>
    <col min="10274" max="10301" width="9.140625" style="44"/>
    <col min="10302" max="10302" width="64" style="44" customWidth="1"/>
    <col min="10303" max="10303" width="97.85546875" style="44" customWidth="1"/>
    <col min="10304" max="10497" width="9.140625" style="44"/>
    <col min="10498" max="10498" width="1.28515625" style="44" customWidth="1"/>
    <col min="10499" max="10499" width="44.85546875" style="44" customWidth="1"/>
    <col min="10500" max="10500" width="47.28515625" style="44" customWidth="1"/>
    <col min="10501" max="10501" width="8.140625" style="44" customWidth="1"/>
    <col min="10502" max="10502" width="8.28515625" style="44" customWidth="1"/>
    <col min="10503" max="10503" width="5.42578125" style="44" customWidth="1"/>
    <col min="10504" max="10504" width="8.5703125" style="44" customWidth="1"/>
    <col min="10505" max="10505" width="13.7109375" style="44" customWidth="1"/>
    <col min="10506" max="10506" width="15.7109375" style="44" customWidth="1"/>
    <col min="10507" max="10507" width="14.7109375" style="44" customWidth="1"/>
    <col min="10508" max="10508" width="15" style="44" customWidth="1"/>
    <col min="10509" max="10510" width="14.28515625" style="44" customWidth="1"/>
    <col min="10511" max="10511" width="0" style="44" hidden="1" customWidth="1"/>
    <col min="10512" max="10512" width="18.85546875" style="44" customWidth="1"/>
    <col min="10513" max="10525" width="8" style="44" customWidth="1"/>
    <col min="10526" max="10529" width="9.28515625" style="44" customWidth="1"/>
    <col min="10530" max="10557" width="9.140625" style="44"/>
    <col min="10558" max="10558" width="64" style="44" customWidth="1"/>
    <col min="10559" max="10559" width="97.85546875" style="44" customWidth="1"/>
    <col min="10560" max="10753" width="9.140625" style="44"/>
    <col min="10754" max="10754" width="1.28515625" style="44" customWidth="1"/>
    <col min="10755" max="10755" width="44.85546875" style="44" customWidth="1"/>
    <col min="10756" max="10756" width="47.28515625" style="44" customWidth="1"/>
    <col min="10757" max="10757" width="8.140625" style="44" customWidth="1"/>
    <col min="10758" max="10758" width="8.28515625" style="44" customWidth="1"/>
    <col min="10759" max="10759" width="5.42578125" style="44" customWidth="1"/>
    <col min="10760" max="10760" width="8.5703125" style="44" customWidth="1"/>
    <col min="10761" max="10761" width="13.7109375" style="44" customWidth="1"/>
    <col min="10762" max="10762" width="15.7109375" style="44" customWidth="1"/>
    <col min="10763" max="10763" width="14.7109375" style="44" customWidth="1"/>
    <col min="10764" max="10764" width="15" style="44" customWidth="1"/>
    <col min="10765" max="10766" width="14.28515625" style="44" customWidth="1"/>
    <col min="10767" max="10767" width="0" style="44" hidden="1" customWidth="1"/>
    <col min="10768" max="10768" width="18.85546875" style="44" customWidth="1"/>
    <col min="10769" max="10781" width="8" style="44" customWidth="1"/>
    <col min="10782" max="10785" width="9.28515625" style="44" customWidth="1"/>
    <col min="10786" max="10813" width="9.140625" style="44"/>
    <col min="10814" max="10814" width="64" style="44" customWidth="1"/>
    <col min="10815" max="10815" width="97.85546875" style="44" customWidth="1"/>
    <col min="10816" max="11009" width="9.140625" style="44"/>
    <col min="11010" max="11010" width="1.28515625" style="44" customWidth="1"/>
    <col min="11011" max="11011" width="44.85546875" style="44" customWidth="1"/>
    <col min="11012" max="11012" width="47.28515625" style="44" customWidth="1"/>
    <col min="11013" max="11013" width="8.140625" style="44" customWidth="1"/>
    <col min="11014" max="11014" width="8.28515625" style="44" customWidth="1"/>
    <col min="11015" max="11015" width="5.42578125" style="44" customWidth="1"/>
    <col min="11016" max="11016" width="8.5703125" style="44" customWidth="1"/>
    <col min="11017" max="11017" width="13.7109375" style="44" customWidth="1"/>
    <col min="11018" max="11018" width="15.7109375" style="44" customWidth="1"/>
    <col min="11019" max="11019" width="14.7109375" style="44" customWidth="1"/>
    <col min="11020" max="11020" width="15" style="44" customWidth="1"/>
    <col min="11021" max="11022" width="14.28515625" style="44" customWidth="1"/>
    <col min="11023" max="11023" width="0" style="44" hidden="1" customWidth="1"/>
    <col min="11024" max="11024" width="18.85546875" style="44" customWidth="1"/>
    <col min="11025" max="11037" width="8" style="44" customWidth="1"/>
    <col min="11038" max="11041" width="9.28515625" style="44" customWidth="1"/>
    <col min="11042" max="11069" width="9.140625" style="44"/>
    <col min="11070" max="11070" width="64" style="44" customWidth="1"/>
    <col min="11071" max="11071" width="97.85546875" style="44" customWidth="1"/>
    <col min="11072" max="11265" width="9.140625" style="44"/>
    <col min="11266" max="11266" width="1.28515625" style="44" customWidth="1"/>
    <col min="11267" max="11267" width="44.85546875" style="44" customWidth="1"/>
    <col min="11268" max="11268" width="47.28515625" style="44" customWidth="1"/>
    <col min="11269" max="11269" width="8.140625" style="44" customWidth="1"/>
    <col min="11270" max="11270" width="8.28515625" style="44" customWidth="1"/>
    <col min="11271" max="11271" width="5.42578125" style="44" customWidth="1"/>
    <col min="11272" max="11272" width="8.5703125" style="44" customWidth="1"/>
    <col min="11273" max="11273" width="13.7109375" style="44" customWidth="1"/>
    <col min="11274" max="11274" width="15.7109375" style="44" customWidth="1"/>
    <col min="11275" max="11275" width="14.7109375" style="44" customWidth="1"/>
    <col min="11276" max="11276" width="15" style="44" customWidth="1"/>
    <col min="11277" max="11278" width="14.28515625" style="44" customWidth="1"/>
    <col min="11279" max="11279" width="0" style="44" hidden="1" customWidth="1"/>
    <col min="11280" max="11280" width="18.85546875" style="44" customWidth="1"/>
    <col min="11281" max="11293" width="8" style="44" customWidth="1"/>
    <col min="11294" max="11297" width="9.28515625" style="44" customWidth="1"/>
    <col min="11298" max="11325" width="9.140625" style="44"/>
    <col min="11326" max="11326" width="64" style="44" customWidth="1"/>
    <col min="11327" max="11327" width="97.85546875" style="44" customWidth="1"/>
    <col min="11328" max="11521" width="9.140625" style="44"/>
    <col min="11522" max="11522" width="1.28515625" style="44" customWidth="1"/>
    <col min="11523" max="11523" width="44.85546875" style="44" customWidth="1"/>
    <col min="11524" max="11524" width="47.28515625" style="44" customWidth="1"/>
    <col min="11525" max="11525" width="8.140625" style="44" customWidth="1"/>
    <col min="11526" max="11526" width="8.28515625" style="44" customWidth="1"/>
    <col min="11527" max="11527" width="5.42578125" style="44" customWidth="1"/>
    <col min="11528" max="11528" width="8.5703125" style="44" customWidth="1"/>
    <col min="11529" max="11529" width="13.7109375" style="44" customWidth="1"/>
    <col min="11530" max="11530" width="15.7109375" style="44" customWidth="1"/>
    <col min="11531" max="11531" width="14.7109375" style="44" customWidth="1"/>
    <col min="11532" max="11532" width="15" style="44" customWidth="1"/>
    <col min="11533" max="11534" width="14.28515625" style="44" customWidth="1"/>
    <col min="11535" max="11535" width="0" style="44" hidden="1" customWidth="1"/>
    <col min="11536" max="11536" width="18.85546875" style="44" customWidth="1"/>
    <col min="11537" max="11549" width="8" style="44" customWidth="1"/>
    <col min="11550" max="11553" width="9.28515625" style="44" customWidth="1"/>
    <col min="11554" max="11581" width="9.140625" style="44"/>
    <col min="11582" max="11582" width="64" style="44" customWidth="1"/>
    <col min="11583" max="11583" width="97.85546875" style="44" customWidth="1"/>
    <col min="11584" max="11777" width="9.140625" style="44"/>
    <col min="11778" max="11778" width="1.28515625" style="44" customWidth="1"/>
    <col min="11779" max="11779" width="44.85546875" style="44" customWidth="1"/>
    <col min="11780" max="11780" width="47.28515625" style="44" customWidth="1"/>
    <col min="11781" max="11781" width="8.140625" style="44" customWidth="1"/>
    <col min="11782" max="11782" width="8.28515625" style="44" customWidth="1"/>
    <col min="11783" max="11783" width="5.42578125" style="44" customWidth="1"/>
    <col min="11784" max="11784" width="8.5703125" style="44" customWidth="1"/>
    <col min="11785" max="11785" width="13.7109375" style="44" customWidth="1"/>
    <col min="11786" max="11786" width="15.7109375" style="44" customWidth="1"/>
    <col min="11787" max="11787" width="14.7109375" style="44" customWidth="1"/>
    <col min="11788" max="11788" width="15" style="44" customWidth="1"/>
    <col min="11789" max="11790" width="14.28515625" style="44" customWidth="1"/>
    <col min="11791" max="11791" width="0" style="44" hidden="1" customWidth="1"/>
    <col min="11792" max="11792" width="18.85546875" style="44" customWidth="1"/>
    <col min="11793" max="11805" width="8" style="44" customWidth="1"/>
    <col min="11806" max="11809" width="9.28515625" style="44" customWidth="1"/>
    <col min="11810" max="11837" width="9.140625" style="44"/>
    <col min="11838" max="11838" width="64" style="44" customWidth="1"/>
    <col min="11839" max="11839" width="97.85546875" style="44" customWidth="1"/>
    <col min="11840" max="12033" width="9.140625" style="44"/>
    <col min="12034" max="12034" width="1.28515625" style="44" customWidth="1"/>
    <col min="12035" max="12035" width="44.85546875" style="44" customWidth="1"/>
    <col min="12036" max="12036" width="47.28515625" style="44" customWidth="1"/>
    <col min="12037" max="12037" width="8.140625" style="44" customWidth="1"/>
    <col min="12038" max="12038" width="8.28515625" style="44" customWidth="1"/>
    <col min="12039" max="12039" width="5.42578125" style="44" customWidth="1"/>
    <col min="12040" max="12040" width="8.5703125" style="44" customWidth="1"/>
    <col min="12041" max="12041" width="13.7109375" style="44" customWidth="1"/>
    <col min="12042" max="12042" width="15.7109375" style="44" customWidth="1"/>
    <col min="12043" max="12043" width="14.7109375" style="44" customWidth="1"/>
    <col min="12044" max="12044" width="15" style="44" customWidth="1"/>
    <col min="12045" max="12046" width="14.28515625" style="44" customWidth="1"/>
    <col min="12047" max="12047" width="0" style="44" hidden="1" customWidth="1"/>
    <col min="12048" max="12048" width="18.85546875" style="44" customWidth="1"/>
    <col min="12049" max="12061" width="8" style="44" customWidth="1"/>
    <col min="12062" max="12065" width="9.28515625" style="44" customWidth="1"/>
    <col min="12066" max="12093" width="9.140625" style="44"/>
    <col min="12094" max="12094" width="64" style="44" customWidth="1"/>
    <col min="12095" max="12095" width="97.85546875" style="44" customWidth="1"/>
    <col min="12096" max="12289" width="9.140625" style="44"/>
    <col min="12290" max="12290" width="1.28515625" style="44" customWidth="1"/>
    <col min="12291" max="12291" width="44.85546875" style="44" customWidth="1"/>
    <col min="12292" max="12292" width="47.28515625" style="44" customWidth="1"/>
    <col min="12293" max="12293" width="8.140625" style="44" customWidth="1"/>
    <col min="12294" max="12294" width="8.28515625" style="44" customWidth="1"/>
    <col min="12295" max="12295" width="5.42578125" style="44" customWidth="1"/>
    <col min="12296" max="12296" width="8.5703125" style="44" customWidth="1"/>
    <col min="12297" max="12297" width="13.7109375" style="44" customWidth="1"/>
    <col min="12298" max="12298" width="15.7109375" style="44" customWidth="1"/>
    <col min="12299" max="12299" width="14.7109375" style="44" customWidth="1"/>
    <col min="12300" max="12300" width="15" style="44" customWidth="1"/>
    <col min="12301" max="12302" width="14.28515625" style="44" customWidth="1"/>
    <col min="12303" max="12303" width="0" style="44" hidden="1" customWidth="1"/>
    <col min="12304" max="12304" width="18.85546875" style="44" customWidth="1"/>
    <col min="12305" max="12317" width="8" style="44" customWidth="1"/>
    <col min="12318" max="12321" width="9.28515625" style="44" customWidth="1"/>
    <col min="12322" max="12349" width="9.140625" style="44"/>
    <col min="12350" max="12350" width="64" style="44" customWidth="1"/>
    <col min="12351" max="12351" width="97.85546875" style="44" customWidth="1"/>
    <col min="12352" max="12545" width="9.140625" style="44"/>
    <col min="12546" max="12546" width="1.28515625" style="44" customWidth="1"/>
    <col min="12547" max="12547" width="44.85546875" style="44" customWidth="1"/>
    <col min="12548" max="12548" width="47.28515625" style="44" customWidth="1"/>
    <col min="12549" max="12549" width="8.140625" style="44" customWidth="1"/>
    <col min="12550" max="12550" width="8.28515625" style="44" customWidth="1"/>
    <col min="12551" max="12551" width="5.42578125" style="44" customWidth="1"/>
    <col min="12552" max="12552" width="8.5703125" style="44" customWidth="1"/>
    <col min="12553" max="12553" width="13.7109375" style="44" customWidth="1"/>
    <col min="12554" max="12554" width="15.7109375" style="44" customWidth="1"/>
    <col min="12555" max="12555" width="14.7109375" style="44" customWidth="1"/>
    <col min="12556" max="12556" width="15" style="44" customWidth="1"/>
    <col min="12557" max="12558" width="14.28515625" style="44" customWidth="1"/>
    <col min="12559" max="12559" width="0" style="44" hidden="1" customWidth="1"/>
    <col min="12560" max="12560" width="18.85546875" style="44" customWidth="1"/>
    <col min="12561" max="12573" width="8" style="44" customWidth="1"/>
    <col min="12574" max="12577" width="9.28515625" style="44" customWidth="1"/>
    <col min="12578" max="12605" width="9.140625" style="44"/>
    <col min="12606" max="12606" width="64" style="44" customWidth="1"/>
    <col min="12607" max="12607" width="97.85546875" style="44" customWidth="1"/>
    <col min="12608" max="12801" width="9.140625" style="44"/>
    <col min="12802" max="12802" width="1.28515625" style="44" customWidth="1"/>
    <col min="12803" max="12803" width="44.85546875" style="44" customWidth="1"/>
    <col min="12804" max="12804" width="47.28515625" style="44" customWidth="1"/>
    <col min="12805" max="12805" width="8.140625" style="44" customWidth="1"/>
    <col min="12806" max="12806" width="8.28515625" style="44" customWidth="1"/>
    <col min="12807" max="12807" width="5.42578125" style="44" customWidth="1"/>
    <col min="12808" max="12808" width="8.5703125" style="44" customWidth="1"/>
    <col min="12809" max="12809" width="13.7109375" style="44" customWidth="1"/>
    <col min="12810" max="12810" width="15.7109375" style="44" customWidth="1"/>
    <col min="12811" max="12811" width="14.7109375" style="44" customWidth="1"/>
    <col min="12812" max="12812" width="15" style="44" customWidth="1"/>
    <col min="12813" max="12814" width="14.28515625" style="44" customWidth="1"/>
    <col min="12815" max="12815" width="0" style="44" hidden="1" customWidth="1"/>
    <col min="12816" max="12816" width="18.85546875" style="44" customWidth="1"/>
    <col min="12817" max="12829" width="8" style="44" customWidth="1"/>
    <col min="12830" max="12833" width="9.28515625" style="44" customWidth="1"/>
    <col min="12834" max="12861" width="9.140625" style="44"/>
    <col min="12862" max="12862" width="64" style="44" customWidth="1"/>
    <col min="12863" max="12863" width="97.85546875" style="44" customWidth="1"/>
    <col min="12864" max="13057" width="9.140625" style="44"/>
    <col min="13058" max="13058" width="1.28515625" style="44" customWidth="1"/>
    <col min="13059" max="13059" width="44.85546875" style="44" customWidth="1"/>
    <col min="13060" max="13060" width="47.28515625" style="44" customWidth="1"/>
    <col min="13061" max="13061" width="8.140625" style="44" customWidth="1"/>
    <col min="13062" max="13062" width="8.28515625" style="44" customWidth="1"/>
    <col min="13063" max="13063" width="5.42578125" style="44" customWidth="1"/>
    <col min="13064" max="13064" width="8.5703125" style="44" customWidth="1"/>
    <col min="13065" max="13065" width="13.7109375" style="44" customWidth="1"/>
    <col min="13066" max="13066" width="15.7109375" style="44" customWidth="1"/>
    <col min="13067" max="13067" width="14.7109375" style="44" customWidth="1"/>
    <col min="13068" max="13068" width="15" style="44" customWidth="1"/>
    <col min="13069" max="13070" width="14.28515625" style="44" customWidth="1"/>
    <col min="13071" max="13071" width="0" style="44" hidden="1" customWidth="1"/>
    <col min="13072" max="13072" width="18.85546875" style="44" customWidth="1"/>
    <col min="13073" max="13085" width="8" style="44" customWidth="1"/>
    <col min="13086" max="13089" width="9.28515625" style="44" customWidth="1"/>
    <col min="13090" max="13117" width="9.140625" style="44"/>
    <col min="13118" max="13118" width="64" style="44" customWidth="1"/>
    <col min="13119" max="13119" width="97.85546875" style="44" customWidth="1"/>
    <col min="13120" max="13313" width="9.140625" style="44"/>
    <col min="13314" max="13314" width="1.28515625" style="44" customWidth="1"/>
    <col min="13315" max="13315" width="44.85546875" style="44" customWidth="1"/>
    <col min="13316" max="13316" width="47.28515625" style="44" customWidth="1"/>
    <col min="13317" max="13317" width="8.140625" style="44" customWidth="1"/>
    <col min="13318" max="13318" width="8.28515625" style="44" customWidth="1"/>
    <col min="13319" max="13319" width="5.42578125" style="44" customWidth="1"/>
    <col min="13320" max="13320" width="8.5703125" style="44" customWidth="1"/>
    <col min="13321" max="13321" width="13.7109375" style="44" customWidth="1"/>
    <col min="13322" max="13322" width="15.7109375" style="44" customWidth="1"/>
    <col min="13323" max="13323" width="14.7109375" style="44" customWidth="1"/>
    <col min="13324" max="13324" width="15" style="44" customWidth="1"/>
    <col min="13325" max="13326" width="14.28515625" style="44" customWidth="1"/>
    <col min="13327" max="13327" width="0" style="44" hidden="1" customWidth="1"/>
    <col min="13328" max="13328" width="18.85546875" style="44" customWidth="1"/>
    <col min="13329" max="13341" width="8" style="44" customWidth="1"/>
    <col min="13342" max="13345" width="9.28515625" style="44" customWidth="1"/>
    <col min="13346" max="13373" width="9.140625" style="44"/>
    <col min="13374" max="13374" width="64" style="44" customWidth="1"/>
    <col min="13375" max="13375" width="97.85546875" style="44" customWidth="1"/>
    <col min="13376" max="13569" width="9.140625" style="44"/>
    <col min="13570" max="13570" width="1.28515625" style="44" customWidth="1"/>
    <col min="13571" max="13571" width="44.85546875" style="44" customWidth="1"/>
    <col min="13572" max="13572" width="47.28515625" style="44" customWidth="1"/>
    <col min="13573" max="13573" width="8.140625" style="44" customWidth="1"/>
    <col min="13574" max="13574" width="8.28515625" style="44" customWidth="1"/>
    <col min="13575" max="13575" width="5.42578125" style="44" customWidth="1"/>
    <col min="13576" max="13576" width="8.5703125" style="44" customWidth="1"/>
    <col min="13577" max="13577" width="13.7109375" style="44" customWidth="1"/>
    <col min="13578" max="13578" width="15.7109375" style="44" customWidth="1"/>
    <col min="13579" max="13579" width="14.7109375" style="44" customWidth="1"/>
    <col min="13580" max="13580" width="15" style="44" customWidth="1"/>
    <col min="13581" max="13582" width="14.28515625" style="44" customWidth="1"/>
    <col min="13583" max="13583" width="0" style="44" hidden="1" customWidth="1"/>
    <col min="13584" max="13584" width="18.85546875" style="44" customWidth="1"/>
    <col min="13585" max="13597" width="8" style="44" customWidth="1"/>
    <col min="13598" max="13601" width="9.28515625" style="44" customWidth="1"/>
    <col min="13602" max="13629" width="9.140625" style="44"/>
    <col min="13630" max="13630" width="64" style="44" customWidth="1"/>
    <col min="13631" max="13631" width="97.85546875" style="44" customWidth="1"/>
    <col min="13632" max="13825" width="9.140625" style="44"/>
    <col min="13826" max="13826" width="1.28515625" style="44" customWidth="1"/>
    <col min="13827" max="13827" width="44.85546875" style="44" customWidth="1"/>
    <col min="13828" max="13828" width="47.28515625" style="44" customWidth="1"/>
    <col min="13829" max="13829" width="8.140625" style="44" customWidth="1"/>
    <col min="13830" max="13830" width="8.28515625" style="44" customWidth="1"/>
    <col min="13831" max="13831" width="5.42578125" style="44" customWidth="1"/>
    <col min="13832" max="13832" width="8.5703125" style="44" customWidth="1"/>
    <col min="13833" max="13833" width="13.7109375" style="44" customWidth="1"/>
    <col min="13834" max="13834" width="15.7109375" style="44" customWidth="1"/>
    <col min="13835" max="13835" width="14.7109375" style="44" customWidth="1"/>
    <col min="13836" max="13836" width="15" style="44" customWidth="1"/>
    <col min="13837" max="13838" width="14.28515625" style="44" customWidth="1"/>
    <col min="13839" max="13839" width="0" style="44" hidden="1" customWidth="1"/>
    <col min="13840" max="13840" width="18.85546875" style="44" customWidth="1"/>
    <col min="13841" max="13853" width="8" style="44" customWidth="1"/>
    <col min="13854" max="13857" width="9.28515625" style="44" customWidth="1"/>
    <col min="13858" max="13885" width="9.140625" style="44"/>
    <col min="13886" max="13886" width="64" style="44" customWidth="1"/>
    <col min="13887" max="13887" width="97.85546875" style="44" customWidth="1"/>
    <col min="13888" max="14081" width="9.140625" style="44"/>
    <col min="14082" max="14082" width="1.28515625" style="44" customWidth="1"/>
    <col min="14083" max="14083" width="44.85546875" style="44" customWidth="1"/>
    <col min="14084" max="14084" width="47.28515625" style="44" customWidth="1"/>
    <col min="14085" max="14085" width="8.140625" style="44" customWidth="1"/>
    <col min="14086" max="14086" width="8.28515625" style="44" customWidth="1"/>
    <col min="14087" max="14087" width="5.42578125" style="44" customWidth="1"/>
    <col min="14088" max="14088" width="8.5703125" style="44" customWidth="1"/>
    <col min="14089" max="14089" width="13.7109375" style="44" customWidth="1"/>
    <col min="14090" max="14090" width="15.7109375" style="44" customWidth="1"/>
    <col min="14091" max="14091" width="14.7109375" style="44" customWidth="1"/>
    <col min="14092" max="14092" width="15" style="44" customWidth="1"/>
    <col min="14093" max="14094" width="14.28515625" style="44" customWidth="1"/>
    <col min="14095" max="14095" width="0" style="44" hidden="1" customWidth="1"/>
    <col min="14096" max="14096" width="18.85546875" style="44" customWidth="1"/>
    <col min="14097" max="14109" width="8" style="44" customWidth="1"/>
    <col min="14110" max="14113" width="9.28515625" style="44" customWidth="1"/>
    <col min="14114" max="14141" width="9.140625" style="44"/>
    <col min="14142" max="14142" width="64" style="44" customWidth="1"/>
    <col min="14143" max="14143" width="97.85546875" style="44" customWidth="1"/>
    <col min="14144" max="14337" width="9.140625" style="44"/>
    <col min="14338" max="14338" width="1.28515625" style="44" customWidth="1"/>
    <col min="14339" max="14339" width="44.85546875" style="44" customWidth="1"/>
    <col min="14340" max="14340" width="47.28515625" style="44" customWidth="1"/>
    <col min="14341" max="14341" width="8.140625" style="44" customWidth="1"/>
    <col min="14342" max="14342" width="8.28515625" style="44" customWidth="1"/>
    <col min="14343" max="14343" width="5.42578125" style="44" customWidth="1"/>
    <col min="14344" max="14344" width="8.5703125" style="44" customWidth="1"/>
    <col min="14345" max="14345" width="13.7109375" style="44" customWidth="1"/>
    <col min="14346" max="14346" width="15.7109375" style="44" customWidth="1"/>
    <col min="14347" max="14347" width="14.7109375" style="44" customWidth="1"/>
    <col min="14348" max="14348" width="15" style="44" customWidth="1"/>
    <col min="14349" max="14350" width="14.28515625" style="44" customWidth="1"/>
    <col min="14351" max="14351" width="0" style="44" hidden="1" customWidth="1"/>
    <col min="14352" max="14352" width="18.85546875" style="44" customWidth="1"/>
    <col min="14353" max="14365" width="8" style="44" customWidth="1"/>
    <col min="14366" max="14369" width="9.28515625" style="44" customWidth="1"/>
    <col min="14370" max="14397" width="9.140625" style="44"/>
    <col min="14398" max="14398" width="64" style="44" customWidth="1"/>
    <col min="14399" max="14399" width="97.85546875" style="44" customWidth="1"/>
    <col min="14400" max="14593" width="9.140625" style="44"/>
    <col min="14594" max="14594" width="1.28515625" style="44" customWidth="1"/>
    <col min="14595" max="14595" width="44.85546875" style="44" customWidth="1"/>
    <col min="14596" max="14596" width="47.28515625" style="44" customWidth="1"/>
    <col min="14597" max="14597" width="8.140625" style="44" customWidth="1"/>
    <col min="14598" max="14598" width="8.28515625" style="44" customWidth="1"/>
    <col min="14599" max="14599" width="5.42578125" style="44" customWidth="1"/>
    <col min="14600" max="14600" width="8.5703125" style="44" customWidth="1"/>
    <col min="14601" max="14601" width="13.7109375" style="44" customWidth="1"/>
    <col min="14602" max="14602" width="15.7109375" style="44" customWidth="1"/>
    <col min="14603" max="14603" width="14.7109375" style="44" customWidth="1"/>
    <col min="14604" max="14604" width="15" style="44" customWidth="1"/>
    <col min="14605" max="14606" width="14.28515625" style="44" customWidth="1"/>
    <col min="14607" max="14607" width="0" style="44" hidden="1" customWidth="1"/>
    <col min="14608" max="14608" width="18.85546875" style="44" customWidth="1"/>
    <col min="14609" max="14621" width="8" style="44" customWidth="1"/>
    <col min="14622" max="14625" width="9.28515625" style="44" customWidth="1"/>
    <col min="14626" max="14653" width="9.140625" style="44"/>
    <col min="14654" max="14654" width="64" style="44" customWidth="1"/>
    <col min="14655" max="14655" width="97.85546875" style="44" customWidth="1"/>
    <col min="14656" max="14849" width="9.140625" style="44"/>
    <col min="14850" max="14850" width="1.28515625" style="44" customWidth="1"/>
    <col min="14851" max="14851" width="44.85546875" style="44" customWidth="1"/>
    <col min="14852" max="14852" width="47.28515625" style="44" customWidth="1"/>
    <col min="14853" max="14853" width="8.140625" style="44" customWidth="1"/>
    <col min="14854" max="14854" width="8.28515625" style="44" customWidth="1"/>
    <col min="14855" max="14855" width="5.42578125" style="44" customWidth="1"/>
    <col min="14856" max="14856" width="8.5703125" style="44" customWidth="1"/>
    <col min="14857" max="14857" width="13.7109375" style="44" customWidth="1"/>
    <col min="14858" max="14858" width="15.7109375" style="44" customWidth="1"/>
    <col min="14859" max="14859" width="14.7109375" style="44" customWidth="1"/>
    <col min="14860" max="14860" width="15" style="44" customWidth="1"/>
    <col min="14861" max="14862" width="14.28515625" style="44" customWidth="1"/>
    <col min="14863" max="14863" width="0" style="44" hidden="1" customWidth="1"/>
    <col min="14864" max="14864" width="18.85546875" style="44" customWidth="1"/>
    <col min="14865" max="14877" width="8" style="44" customWidth="1"/>
    <col min="14878" max="14881" width="9.28515625" style="44" customWidth="1"/>
    <col min="14882" max="14909" width="9.140625" style="44"/>
    <col min="14910" max="14910" width="64" style="44" customWidth="1"/>
    <col min="14911" max="14911" width="97.85546875" style="44" customWidth="1"/>
    <col min="14912" max="15105" width="9.140625" style="44"/>
    <col min="15106" max="15106" width="1.28515625" style="44" customWidth="1"/>
    <col min="15107" max="15107" width="44.85546875" style="44" customWidth="1"/>
    <col min="15108" max="15108" width="47.28515625" style="44" customWidth="1"/>
    <col min="15109" max="15109" width="8.140625" style="44" customWidth="1"/>
    <col min="15110" max="15110" width="8.28515625" style="44" customWidth="1"/>
    <col min="15111" max="15111" width="5.42578125" style="44" customWidth="1"/>
    <col min="15112" max="15112" width="8.5703125" style="44" customWidth="1"/>
    <col min="15113" max="15113" width="13.7109375" style="44" customWidth="1"/>
    <col min="15114" max="15114" width="15.7109375" style="44" customWidth="1"/>
    <col min="15115" max="15115" width="14.7109375" style="44" customWidth="1"/>
    <col min="15116" max="15116" width="15" style="44" customWidth="1"/>
    <col min="15117" max="15118" width="14.28515625" style="44" customWidth="1"/>
    <col min="15119" max="15119" width="0" style="44" hidden="1" customWidth="1"/>
    <col min="15120" max="15120" width="18.85546875" style="44" customWidth="1"/>
    <col min="15121" max="15133" width="8" style="44" customWidth="1"/>
    <col min="15134" max="15137" width="9.28515625" style="44" customWidth="1"/>
    <col min="15138" max="15165" width="9.140625" style="44"/>
    <col min="15166" max="15166" width="64" style="44" customWidth="1"/>
    <col min="15167" max="15167" width="97.85546875" style="44" customWidth="1"/>
    <col min="15168" max="15361" width="9.140625" style="44"/>
    <col min="15362" max="15362" width="1.28515625" style="44" customWidth="1"/>
    <col min="15363" max="15363" width="44.85546875" style="44" customWidth="1"/>
    <col min="15364" max="15364" width="47.28515625" style="44" customWidth="1"/>
    <col min="15365" max="15365" width="8.140625" style="44" customWidth="1"/>
    <col min="15366" max="15366" width="8.28515625" style="44" customWidth="1"/>
    <col min="15367" max="15367" width="5.42578125" style="44" customWidth="1"/>
    <col min="15368" max="15368" width="8.5703125" style="44" customWidth="1"/>
    <col min="15369" max="15369" width="13.7109375" style="44" customWidth="1"/>
    <col min="15370" max="15370" width="15.7109375" style="44" customWidth="1"/>
    <col min="15371" max="15371" width="14.7109375" style="44" customWidth="1"/>
    <col min="15372" max="15372" width="15" style="44" customWidth="1"/>
    <col min="15373" max="15374" width="14.28515625" style="44" customWidth="1"/>
    <col min="15375" max="15375" width="0" style="44" hidden="1" customWidth="1"/>
    <col min="15376" max="15376" width="18.85546875" style="44" customWidth="1"/>
    <col min="15377" max="15389" width="8" style="44" customWidth="1"/>
    <col min="15390" max="15393" width="9.28515625" style="44" customWidth="1"/>
    <col min="15394" max="15421" width="9.140625" style="44"/>
    <col min="15422" max="15422" width="64" style="44" customWidth="1"/>
    <col min="15423" max="15423" width="97.85546875" style="44" customWidth="1"/>
    <col min="15424" max="15617" width="9.140625" style="44"/>
    <col min="15618" max="15618" width="1.28515625" style="44" customWidth="1"/>
    <col min="15619" max="15619" width="44.85546875" style="44" customWidth="1"/>
    <col min="15620" max="15620" width="47.28515625" style="44" customWidth="1"/>
    <col min="15621" max="15621" width="8.140625" style="44" customWidth="1"/>
    <col min="15622" max="15622" width="8.28515625" style="44" customWidth="1"/>
    <col min="15623" max="15623" width="5.42578125" style="44" customWidth="1"/>
    <col min="15624" max="15624" width="8.5703125" style="44" customWidth="1"/>
    <col min="15625" max="15625" width="13.7109375" style="44" customWidth="1"/>
    <col min="15626" max="15626" width="15.7109375" style="44" customWidth="1"/>
    <col min="15627" max="15627" width="14.7109375" style="44" customWidth="1"/>
    <col min="15628" max="15628" width="15" style="44" customWidth="1"/>
    <col min="15629" max="15630" width="14.28515625" style="44" customWidth="1"/>
    <col min="15631" max="15631" width="0" style="44" hidden="1" customWidth="1"/>
    <col min="15632" max="15632" width="18.85546875" style="44" customWidth="1"/>
    <col min="15633" max="15645" width="8" style="44" customWidth="1"/>
    <col min="15646" max="15649" width="9.28515625" style="44" customWidth="1"/>
    <col min="15650" max="15677" width="9.140625" style="44"/>
    <col min="15678" max="15678" width="64" style="44" customWidth="1"/>
    <col min="15679" max="15679" width="97.85546875" style="44" customWidth="1"/>
    <col min="15680" max="15873" width="9.140625" style="44"/>
    <col min="15874" max="15874" width="1.28515625" style="44" customWidth="1"/>
    <col min="15875" max="15875" width="44.85546875" style="44" customWidth="1"/>
    <col min="15876" max="15876" width="47.28515625" style="44" customWidth="1"/>
    <col min="15877" max="15877" width="8.140625" style="44" customWidth="1"/>
    <col min="15878" max="15878" width="8.28515625" style="44" customWidth="1"/>
    <col min="15879" max="15879" width="5.42578125" style="44" customWidth="1"/>
    <col min="15880" max="15880" width="8.5703125" style="44" customWidth="1"/>
    <col min="15881" max="15881" width="13.7109375" style="44" customWidth="1"/>
    <col min="15882" max="15882" width="15.7109375" style="44" customWidth="1"/>
    <col min="15883" max="15883" width="14.7109375" style="44" customWidth="1"/>
    <col min="15884" max="15884" width="15" style="44" customWidth="1"/>
    <col min="15885" max="15886" width="14.28515625" style="44" customWidth="1"/>
    <col min="15887" max="15887" width="0" style="44" hidden="1" customWidth="1"/>
    <col min="15888" max="15888" width="18.85546875" style="44" customWidth="1"/>
    <col min="15889" max="15901" width="8" style="44" customWidth="1"/>
    <col min="15902" max="15905" width="9.28515625" style="44" customWidth="1"/>
    <col min="15906" max="15933" width="9.140625" style="44"/>
    <col min="15934" max="15934" width="64" style="44" customWidth="1"/>
    <col min="15935" max="15935" width="97.85546875" style="44" customWidth="1"/>
    <col min="15936" max="16129" width="9.140625" style="44"/>
    <col min="16130" max="16130" width="1.28515625" style="44" customWidth="1"/>
    <col min="16131" max="16131" width="44.85546875" style="44" customWidth="1"/>
    <col min="16132" max="16132" width="47.28515625" style="44" customWidth="1"/>
    <col min="16133" max="16133" width="8.140625" style="44" customWidth="1"/>
    <col min="16134" max="16134" width="8.28515625" style="44" customWidth="1"/>
    <col min="16135" max="16135" width="5.42578125" style="44" customWidth="1"/>
    <col min="16136" max="16136" width="8.5703125" style="44" customWidth="1"/>
    <col min="16137" max="16137" width="13.7109375" style="44" customWidth="1"/>
    <col min="16138" max="16138" width="15.7109375" style="44" customWidth="1"/>
    <col min="16139" max="16139" width="14.7109375" style="44" customWidth="1"/>
    <col min="16140" max="16140" width="15" style="44" customWidth="1"/>
    <col min="16141" max="16142" width="14.28515625" style="44" customWidth="1"/>
    <col min="16143" max="16143" width="0" style="44" hidden="1" customWidth="1"/>
    <col min="16144" max="16144" width="18.85546875" style="44" customWidth="1"/>
    <col min="16145" max="16157" width="8" style="44" customWidth="1"/>
    <col min="16158" max="16161" width="9.28515625" style="44" customWidth="1"/>
    <col min="16162" max="16189" width="9.140625" style="44"/>
    <col min="16190" max="16190" width="64" style="44" customWidth="1"/>
    <col min="16191" max="16191" width="97.85546875" style="44" customWidth="1"/>
    <col min="16192" max="16384" width="9.140625" style="44"/>
  </cols>
  <sheetData>
    <row r="1" spans="1:63" ht="4.5" customHeight="1" thickTop="1" thickBot="1" x14ac:dyDescent="0.3">
      <c r="A1" s="131"/>
      <c r="B1" s="242"/>
      <c r="C1" s="242"/>
      <c r="D1" s="242"/>
      <c r="E1" s="243"/>
      <c r="F1" s="243"/>
      <c r="G1" s="243"/>
      <c r="H1" s="244"/>
      <c r="I1" s="244"/>
      <c r="J1" s="244"/>
      <c r="K1" s="244"/>
      <c r="L1" s="244"/>
      <c r="M1" s="244"/>
      <c r="N1" s="244"/>
      <c r="O1" s="132"/>
      <c r="BJ1" s="45" t="s">
        <v>186</v>
      </c>
      <c r="BK1" s="46" t="s">
        <v>187</v>
      </c>
    </row>
    <row r="2" spans="1:63" ht="32.25" customHeight="1" x14ac:dyDescent="0.25">
      <c r="A2" s="133"/>
      <c r="B2" s="511" t="s">
        <v>314</v>
      </c>
      <c r="C2" s="511"/>
      <c r="D2" s="511"/>
      <c r="E2" s="511"/>
      <c r="F2" s="511"/>
      <c r="G2" s="511"/>
      <c r="H2" s="511"/>
      <c r="I2" s="511"/>
      <c r="J2" s="511"/>
      <c r="K2" s="511"/>
      <c r="L2" s="511"/>
      <c r="M2" s="511"/>
      <c r="N2" s="511"/>
      <c r="O2" s="134"/>
      <c r="BJ2" s="135"/>
      <c r="BK2" s="136"/>
    </row>
    <row r="3" spans="1:63" ht="9" customHeight="1" thickBot="1" x14ac:dyDescent="0.3">
      <c r="A3" s="225"/>
      <c r="B3" s="53"/>
      <c r="C3" s="53"/>
      <c r="D3" s="53"/>
      <c r="E3" s="137"/>
      <c r="F3" s="137"/>
      <c r="G3" s="137"/>
      <c r="H3" s="42"/>
      <c r="I3" s="42"/>
      <c r="J3" s="42"/>
      <c r="K3" s="42"/>
      <c r="L3" s="42"/>
      <c r="M3" s="42"/>
      <c r="N3" s="226"/>
      <c r="O3" s="134"/>
      <c r="BJ3" s="135"/>
      <c r="BK3" s="136"/>
    </row>
    <row r="4" spans="1:63" ht="8.25" customHeight="1" thickBot="1" x14ac:dyDescent="0.3">
      <c r="A4" s="225"/>
      <c r="B4" s="53"/>
      <c r="C4" s="53"/>
      <c r="D4" s="53"/>
      <c r="E4" s="137"/>
      <c r="F4" s="137"/>
      <c r="G4" s="137"/>
      <c r="H4" s="42"/>
      <c r="I4" s="42"/>
      <c r="J4" s="42"/>
      <c r="K4" s="42"/>
      <c r="L4" s="42"/>
      <c r="M4" s="42"/>
      <c r="N4" s="206"/>
      <c r="O4" s="134"/>
      <c r="BJ4" s="45" t="s">
        <v>186</v>
      </c>
      <c r="BK4" s="46" t="s">
        <v>187</v>
      </c>
    </row>
    <row r="5" spans="1:63" ht="25.5" customHeight="1" x14ac:dyDescent="0.25">
      <c r="A5" s="225"/>
      <c r="B5" s="138" t="s">
        <v>188</v>
      </c>
      <c r="C5" s="352" t="str">
        <f>'Elenco P.I.'!B2</f>
        <v>Comune di Golfo Aranci</v>
      </c>
      <c r="D5" s="53"/>
      <c r="E5" s="137"/>
      <c r="F5" s="137"/>
      <c r="G5" s="137"/>
      <c r="H5" s="137"/>
      <c r="I5" s="137"/>
      <c r="J5" s="137"/>
      <c r="K5" s="42"/>
      <c r="L5" s="42"/>
      <c r="M5" s="42"/>
      <c r="N5" s="206"/>
      <c r="O5" s="134"/>
      <c r="BJ5" s="49" t="s">
        <v>190</v>
      </c>
      <c r="BK5" s="50" t="s">
        <v>191</v>
      </c>
    </row>
    <row r="6" spans="1:63" ht="25.5" customHeight="1" x14ac:dyDescent="0.25">
      <c r="A6" s="225"/>
      <c r="B6" s="138" t="s">
        <v>192</v>
      </c>
      <c r="C6" s="352" t="str">
        <f>'Elenco P.I.'!B7</f>
        <v xml:space="preserve">Area:  </v>
      </c>
      <c r="D6" s="53"/>
      <c r="E6" s="137"/>
      <c r="F6" s="137"/>
      <c r="G6" s="137"/>
      <c r="H6" s="137"/>
      <c r="I6" s="137"/>
      <c r="J6" s="137"/>
      <c r="K6" s="42"/>
      <c r="L6" s="42"/>
      <c r="M6" s="47" t="s">
        <v>189</v>
      </c>
      <c r="N6" s="227"/>
      <c r="O6" s="134"/>
      <c r="BJ6" s="51" t="s">
        <v>193</v>
      </c>
      <c r="BK6" s="52" t="s">
        <v>194</v>
      </c>
    </row>
    <row r="7" spans="1:63" ht="25.5" customHeight="1" thickBot="1" x14ac:dyDescent="0.3">
      <c r="A7" s="225"/>
      <c r="B7" s="138" t="s">
        <v>315</v>
      </c>
      <c r="C7" s="352"/>
      <c r="D7" s="53"/>
      <c r="E7" s="42"/>
      <c r="F7" s="42"/>
      <c r="G7" s="42"/>
      <c r="H7" s="42"/>
      <c r="I7" s="42"/>
      <c r="J7" s="42"/>
      <c r="K7" s="42"/>
      <c r="L7" s="42"/>
      <c r="M7" s="42"/>
      <c r="N7" s="206"/>
      <c r="O7" s="134"/>
      <c r="BJ7" s="51" t="s">
        <v>196</v>
      </c>
      <c r="BK7" s="52" t="s">
        <v>197</v>
      </c>
    </row>
    <row r="8" spans="1:63" ht="14.25" customHeight="1" thickBot="1" x14ac:dyDescent="0.3">
      <c r="A8" s="225"/>
      <c r="B8" s="138"/>
      <c r="C8" s="53"/>
      <c r="D8" s="53"/>
      <c r="E8" s="42"/>
      <c r="F8" s="42"/>
      <c r="G8" s="42"/>
      <c r="H8" s="42"/>
      <c r="I8" s="42"/>
      <c r="J8" s="42"/>
      <c r="K8" s="42"/>
      <c r="L8" s="42"/>
      <c r="M8" s="42"/>
      <c r="N8" s="228"/>
      <c r="O8" s="134"/>
      <c r="BJ8" s="45" t="s">
        <v>186</v>
      </c>
      <c r="BK8" s="46" t="s">
        <v>187</v>
      </c>
    </row>
    <row r="9" spans="1:63" s="139" customFormat="1" ht="56.25" customHeight="1" x14ac:dyDescent="0.2">
      <c r="A9" s="133"/>
      <c r="B9" s="518" t="s">
        <v>260</v>
      </c>
      <c r="C9" s="519"/>
      <c r="D9" s="520"/>
      <c r="E9" s="512" t="s">
        <v>261</v>
      </c>
      <c r="F9" s="512"/>
      <c r="G9" s="512"/>
      <c r="H9" s="512"/>
      <c r="I9" s="512"/>
      <c r="J9" s="512"/>
      <c r="K9" s="513"/>
      <c r="L9" s="513"/>
      <c r="M9" s="513"/>
      <c r="N9" s="513"/>
      <c r="O9" s="134"/>
    </row>
    <row r="10" spans="1:63" ht="6.75" customHeight="1" x14ac:dyDescent="0.25">
      <c r="A10" s="225"/>
      <c r="B10" s="53"/>
      <c r="C10" s="53"/>
      <c r="D10" s="53"/>
      <c r="E10" s="54"/>
      <c r="F10" s="137"/>
      <c r="G10" s="137"/>
      <c r="H10" s="137"/>
      <c r="I10" s="137"/>
      <c r="J10" s="137"/>
      <c r="K10" s="42"/>
      <c r="L10" s="42"/>
      <c r="M10" s="42"/>
      <c r="N10" s="226"/>
      <c r="O10" s="134"/>
      <c r="BJ10" s="51" t="s">
        <v>198</v>
      </c>
      <c r="BK10" s="52" t="s">
        <v>199</v>
      </c>
    </row>
    <row r="11" spans="1:63" ht="6" customHeight="1" x14ac:dyDescent="0.25">
      <c r="A11" s="225"/>
      <c r="B11" s="54"/>
      <c r="C11" s="54"/>
      <c r="D11" s="54"/>
      <c r="E11" s="54"/>
      <c r="F11" s="54"/>
      <c r="G11" s="54"/>
      <c r="H11" s="54"/>
      <c r="I11" s="54"/>
      <c r="J11" s="54"/>
      <c r="K11" s="54"/>
      <c r="L11" s="54"/>
      <c r="M11" s="54"/>
      <c r="N11" s="229"/>
      <c r="O11" s="134"/>
      <c r="BJ11" s="51"/>
      <c r="BK11" s="52"/>
    </row>
    <row r="12" spans="1:63" ht="22.5" customHeight="1" x14ac:dyDescent="0.25">
      <c r="A12" s="133"/>
      <c r="B12" s="514" t="s">
        <v>262</v>
      </c>
      <c r="C12" s="514"/>
      <c r="D12" s="515"/>
      <c r="E12" s="499" t="s">
        <v>263</v>
      </c>
      <c r="F12" s="499" t="s">
        <v>264</v>
      </c>
      <c r="G12" s="499" t="s">
        <v>265</v>
      </c>
      <c r="H12" s="500" t="s">
        <v>266</v>
      </c>
      <c r="I12" s="501" t="s">
        <v>267</v>
      </c>
      <c r="J12" s="501"/>
      <c r="K12" s="501"/>
      <c r="L12" s="501"/>
      <c r="M12" s="501"/>
      <c r="N12" s="483" t="s">
        <v>268</v>
      </c>
      <c r="O12" s="134"/>
      <c r="BJ12" s="51" t="s">
        <v>201</v>
      </c>
      <c r="BK12" s="52" t="s">
        <v>202</v>
      </c>
    </row>
    <row r="13" spans="1:63" ht="12" customHeight="1" x14ac:dyDescent="0.25">
      <c r="A13" s="133"/>
      <c r="B13" s="514"/>
      <c r="C13" s="514"/>
      <c r="D13" s="516"/>
      <c r="E13" s="499"/>
      <c r="F13" s="499"/>
      <c r="G13" s="499"/>
      <c r="H13" s="500"/>
      <c r="I13" s="140">
        <v>1</v>
      </c>
      <c r="J13" s="140">
        <v>2</v>
      </c>
      <c r="K13" s="140">
        <v>3</v>
      </c>
      <c r="L13" s="140">
        <v>4</v>
      </c>
      <c r="M13" s="140">
        <v>5</v>
      </c>
      <c r="N13" s="483"/>
      <c r="O13" s="134"/>
      <c r="BJ13" s="51" t="s">
        <v>203</v>
      </c>
      <c r="BK13" s="52" t="s">
        <v>204</v>
      </c>
    </row>
    <row r="14" spans="1:63" ht="18" customHeight="1" x14ac:dyDescent="0.25">
      <c r="A14" s="133"/>
      <c r="B14" s="514"/>
      <c r="C14" s="514"/>
      <c r="D14" s="517"/>
      <c r="E14" s="499"/>
      <c r="F14" s="499"/>
      <c r="G14" s="499"/>
      <c r="H14" s="500"/>
      <c r="I14" s="141" t="s">
        <v>231</v>
      </c>
      <c r="J14" s="141" t="s">
        <v>232</v>
      </c>
      <c r="K14" s="142" t="s">
        <v>233</v>
      </c>
      <c r="L14" s="142" t="s">
        <v>269</v>
      </c>
      <c r="M14" s="142" t="s">
        <v>270</v>
      </c>
      <c r="N14" s="483"/>
      <c r="O14" s="134"/>
      <c r="BJ14" s="51" t="s">
        <v>207</v>
      </c>
      <c r="BK14" s="52" t="s">
        <v>208</v>
      </c>
    </row>
    <row r="15" spans="1:63" ht="40.5" customHeight="1" x14ac:dyDescent="0.25">
      <c r="A15" s="133"/>
      <c r="B15" s="143" t="s">
        <v>212</v>
      </c>
      <c r="C15" s="143" t="s">
        <v>213</v>
      </c>
      <c r="D15" s="143" t="s">
        <v>418</v>
      </c>
      <c r="E15" s="499"/>
      <c r="F15" s="499"/>
      <c r="G15" s="499"/>
      <c r="H15" s="500"/>
      <c r="I15" s="235" t="s">
        <v>56</v>
      </c>
      <c r="J15" s="235" t="s">
        <v>57</v>
      </c>
      <c r="K15" s="235" t="s">
        <v>242</v>
      </c>
      <c r="L15" s="235" t="s">
        <v>243</v>
      </c>
      <c r="M15" s="235" t="s">
        <v>244</v>
      </c>
      <c r="N15" s="483"/>
      <c r="O15" s="134"/>
      <c r="BJ15" s="51" t="s">
        <v>215</v>
      </c>
      <c r="BK15" s="52" t="s">
        <v>216</v>
      </c>
    </row>
    <row r="16" spans="1:63" ht="79.5" customHeight="1" x14ac:dyDescent="0.25">
      <c r="A16" s="133"/>
      <c r="B16" s="144" t="s">
        <v>529</v>
      </c>
      <c r="C16" s="144" t="str">
        <f>'[2]Elenco P.O.'!C11</f>
        <v>Vedi scheda di programmazione</v>
      </c>
      <c r="D16" s="144">
        <f>'Elenco P.O.'!E11</f>
        <v>0</v>
      </c>
      <c r="E16" s="145">
        <f>'Elenco P.O.'!T11</f>
        <v>20</v>
      </c>
      <c r="F16" s="146">
        <f>(E16/E$27)*60</f>
        <v>16.666666666666668</v>
      </c>
      <c r="G16" s="145">
        <f>H16/100</f>
        <v>1</v>
      </c>
      <c r="H16" s="147">
        <v>100</v>
      </c>
      <c r="I16" s="230" t="str">
        <f t="shared" ref="I16:I25" si="0">IF($G16&lt;=0.2,IF($G16&gt;=0,"x",""),"")</f>
        <v/>
      </c>
      <c r="J16" s="231" t="str">
        <f>IF(G16&lt;=0.5,IF(G16&gt;=0.21,"x",""),"")</f>
        <v/>
      </c>
      <c r="K16" s="148" t="str">
        <f>IF(G16&lt;=0.7,IF(G16&gt;=0.51,"x",""),"")</f>
        <v/>
      </c>
      <c r="L16" s="148" t="str">
        <f>IF(G16&lt;=0.9,IF(G16&gt;=0.71,"x",""),"")</f>
        <v/>
      </c>
      <c r="M16" s="148" t="str">
        <f>IF(G16&lt;=1,IF(G16&gt;0.9,"x",""),"")</f>
        <v>x</v>
      </c>
      <c r="N16" s="149"/>
      <c r="O16" s="134"/>
      <c r="P16" s="326"/>
      <c r="Q16" s="59"/>
      <c r="R16" s="59"/>
      <c r="S16" s="58"/>
      <c r="T16" s="58"/>
      <c r="U16" s="58"/>
      <c r="V16" s="58"/>
      <c r="W16" s="58"/>
      <c r="X16" s="58"/>
      <c r="Y16" s="58"/>
      <c r="Z16" s="58"/>
      <c r="AA16" s="58"/>
      <c r="AB16" s="58"/>
      <c r="AC16" s="58"/>
      <c r="AD16" s="58"/>
      <c r="AE16" s="58"/>
      <c r="AF16" s="58"/>
      <c r="AG16" s="58"/>
      <c r="AH16" s="58"/>
      <c r="AI16" s="58"/>
      <c r="AJ16" s="58"/>
      <c r="AK16" s="58"/>
      <c r="AL16" s="58"/>
      <c r="AM16" s="58"/>
      <c r="AN16" s="58"/>
      <c r="AO16" s="60"/>
      <c r="BJ16" s="51" t="s">
        <v>217</v>
      </c>
      <c r="BK16" s="52" t="s">
        <v>218</v>
      </c>
    </row>
    <row r="17" spans="1:63" ht="79.5" customHeight="1" x14ac:dyDescent="0.25">
      <c r="A17" s="133"/>
      <c r="B17" s="144" t="s">
        <v>530</v>
      </c>
      <c r="C17" s="144" t="str">
        <f>'[2]Elenco P.O.'!C12</f>
        <v>Vedi scheda di programmazione</v>
      </c>
      <c r="D17" s="144">
        <f>'Elenco P.O.'!E12</f>
        <v>0</v>
      </c>
      <c r="E17" s="145">
        <v>14</v>
      </c>
      <c r="F17" s="146">
        <f t="shared" ref="F17:F25" si="1">(E17/E$27)*60</f>
        <v>11.666666666666666</v>
      </c>
      <c r="G17" s="145">
        <f t="shared" ref="G17:G25" si="2">H17/100</f>
        <v>0</v>
      </c>
      <c r="H17" s="147"/>
      <c r="I17" s="148" t="str">
        <f t="shared" si="0"/>
        <v>x</v>
      </c>
      <c r="J17" s="148" t="str">
        <f t="shared" ref="J17:J25" si="3">IF(G17&lt;=0.5,IF(G17&gt;=0.21,"x",""),"")</f>
        <v/>
      </c>
      <c r="K17" s="148" t="str">
        <f t="shared" ref="K17:K25" si="4">IF(G17&lt;=0.7,IF(G17&gt;=0.51,"x",""),"")</f>
        <v/>
      </c>
      <c r="L17" s="148" t="str">
        <f t="shared" ref="L17:L25" si="5">IF(G17&lt;=0.9,IF(G17&gt;=0.71,"x",""),"")</f>
        <v/>
      </c>
      <c r="M17" s="148" t="str">
        <f t="shared" ref="M17:M25" si="6">IF(G17&lt;=1,IF(G17&gt;0.9,"x",""),"")</f>
        <v/>
      </c>
      <c r="N17" s="149"/>
      <c r="O17" s="134"/>
      <c r="P17" s="44" t="str">
        <f>IF(H16&gt;76&lt;100,1,"")</f>
        <v/>
      </c>
      <c r="BJ17" s="51" t="s">
        <v>273</v>
      </c>
      <c r="BK17" s="52" t="s">
        <v>274</v>
      </c>
    </row>
    <row r="18" spans="1:63" ht="43.5" customHeight="1" x14ac:dyDescent="0.25">
      <c r="A18" s="133"/>
      <c r="B18" s="144" t="s">
        <v>531</v>
      </c>
      <c r="C18" s="144" t="str">
        <f>'[2]Elenco P.O.'!C13</f>
        <v>Vedi scheda di programmazione</v>
      </c>
      <c r="D18" s="144">
        <f>'Elenco P.O.'!E13</f>
        <v>0</v>
      </c>
      <c r="E18" s="145">
        <f>'Elenco P.O.'!T13</f>
        <v>20</v>
      </c>
      <c r="F18" s="146">
        <f t="shared" si="1"/>
        <v>16.666666666666668</v>
      </c>
      <c r="G18" s="145">
        <f t="shared" si="2"/>
        <v>0</v>
      </c>
      <c r="H18" s="147"/>
      <c r="I18" s="148" t="str">
        <f t="shared" si="0"/>
        <v>x</v>
      </c>
      <c r="J18" s="148" t="str">
        <f t="shared" si="3"/>
        <v/>
      </c>
      <c r="K18" s="148" t="str">
        <f t="shared" si="4"/>
        <v/>
      </c>
      <c r="L18" s="148" t="str">
        <f t="shared" si="5"/>
        <v/>
      </c>
      <c r="M18" s="148" t="str">
        <f t="shared" si="6"/>
        <v/>
      </c>
      <c r="N18" s="149"/>
      <c r="O18" s="134"/>
      <c r="BJ18" s="51" t="s">
        <v>275</v>
      </c>
      <c r="BK18" s="52" t="s">
        <v>276</v>
      </c>
    </row>
    <row r="19" spans="1:63" ht="84" customHeight="1" x14ac:dyDescent="0.25">
      <c r="A19" s="133"/>
      <c r="B19" s="144" t="s">
        <v>532</v>
      </c>
      <c r="C19" s="144" t="str">
        <f>'[2]Elenco P.O.'!C14</f>
        <v>Vedi scheda di programmazione</v>
      </c>
      <c r="D19" s="144">
        <f>'Elenco P.O.'!E14</f>
        <v>0</v>
      </c>
      <c r="E19" s="145">
        <f>'Elenco P.O.'!T14</f>
        <v>18</v>
      </c>
      <c r="F19" s="146">
        <f t="shared" si="1"/>
        <v>15</v>
      </c>
      <c r="G19" s="145">
        <f t="shared" si="2"/>
        <v>0</v>
      </c>
      <c r="H19" s="147"/>
      <c r="I19" s="148" t="str">
        <f t="shared" si="0"/>
        <v>x</v>
      </c>
      <c r="J19" s="148" t="str">
        <f t="shared" si="3"/>
        <v/>
      </c>
      <c r="K19" s="148" t="str">
        <f t="shared" si="4"/>
        <v/>
      </c>
      <c r="L19" s="148" t="str">
        <f t="shared" si="5"/>
        <v/>
      </c>
      <c r="M19" s="148" t="str">
        <f t="shared" si="6"/>
        <v/>
      </c>
      <c r="N19" s="149"/>
      <c r="O19" s="134"/>
      <c r="P19" s="58"/>
      <c r="Q19" s="59"/>
      <c r="R19" s="59"/>
      <c r="S19" s="58"/>
      <c r="T19" s="58"/>
      <c r="U19" s="58"/>
      <c r="V19" s="58"/>
      <c r="W19" s="58"/>
      <c r="X19" s="58"/>
      <c r="Y19" s="58"/>
      <c r="Z19" s="58"/>
      <c r="AA19" s="58"/>
      <c r="AB19" s="58"/>
      <c r="AC19" s="58"/>
      <c r="AD19" s="58"/>
      <c r="AE19" s="58"/>
      <c r="AF19" s="58"/>
      <c r="AG19" s="58"/>
      <c r="AH19" s="58"/>
      <c r="AI19" s="58"/>
      <c r="AJ19" s="58"/>
      <c r="AK19" s="58"/>
      <c r="AL19" s="58"/>
      <c r="AM19" s="58"/>
      <c r="AN19" s="58"/>
      <c r="AO19" s="60"/>
      <c r="BJ19" s="51" t="s">
        <v>277</v>
      </c>
      <c r="BK19" s="52" t="s">
        <v>278</v>
      </c>
    </row>
    <row r="20" spans="1:63" ht="55.5" customHeight="1" x14ac:dyDescent="0.25">
      <c r="A20" s="133"/>
      <c r="B20" s="144"/>
      <c r="C20" s="144"/>
      <c r="D20" s="144"/>
      <c r="E20" s="145"/>
      <c r="F20" s="146">
        <f t="shared" si="1"/>
        <v>0</v>
      </c>
      <c r="G20" s="145">
        <f t="shared" si="2"/>
        <v>0</v>
      </c>
      <c r="H20" s="147"/>
      <c r="I20" s="148" t="str">
        <f t="shared" si="0"/>
        <v>x</v>
      </c>
      <c r="J20" s="148" t="str">
        <f t="shared" si="3"/>
        <v/>
      </c>
      <c r="K20" s="148" t="str">
        <f t="shared" si="4"/>
        <v/>
      </c>
      <c r="L20" s="148" t="str">
        <f t="shared" si="5"/>
        <v/>
      </c>
      <c r="M20" s="148" t="str">
        <f t="shared" si="6"/>
        <v/>
      </c>
      <c r="N20" s="149"/>
      <c r="O20" s="134"/>
      <c r="BJ20" s="51" t="s">
        <v>279</v>
      </c>
      <c r="BK20" s="52" t="s">
        <v>280</v>
      </c>
    </row>
    <row r="21" spans="1:63" ht="63.75" customHeight="1" thickBot="1" x14ac:dyDescent="0.3">
      <c r="A21" s="133"/>
      <c r="B21" s="144"/>
      <c r="C21" s="144"/>
      <c r="D21" s="144"/>
      <c r="E21" s="145"/>
      <c r="F21" s="146">
        <f t="shared" si="1"/>
        <v>0</v>
      </c>
      <c r="G21" s="145">
        <f t="shared" si="2"/>
        <v>0</v>
      </c>
      <c r="H21" s="147"/>
      <c r="I21" s="148" t="str">
        <f t="shared" si="0"/>
        <v>x</v>
      </c>
      <c r="J21" s="148" t="str">
        <f t="shared" si="3"/>
        <v/>
      </c>
      <c r="K21" s="148" t="str">
        <f t="shared" si="4"/>
        <v/>
      </c>
      <c r="L21" s="148" t="str">
        <f t="shared" si="5"/>
        <v/>
      </c>
      <c r="M21" s="148" t="str">
        <f t="shared" si="6"/>
        <v/>
      </c>
      <c r="N21" s="149"/>
      <c r="O21" s="134"/>
      <c r="P21" s="44" t="str">
        <f>IF(H19&gt;76&lt;100,1,"")</f>
        <v/>
      </c>
      <c r="BJ21" s="150" t="s">
        <v>281</v>
      </c>
      <c r="BK21" s="151" t="s">
        <v>282</v>
      </c>
    </row>
    <row r="22" spans="1:63" ht="24" hidden="1" customHeight="1" thickBot="1" x14ac:dyDescent="0.3">
      <c r="A22" s="133"/>
      <c r="B22" s="144">
        <f>'Elenco P.O.'!C17</f>
        <v>0</v>
      </c>
      <c r="C22" s="144">
        <f>'Elenco P.O.'!C17</f>
        <v>0</v>
      </c>
      <c r="D22" s="144"/>
      <c r="E22" s="145"/>
      <c r="F22" s="146">
        <f t="shared" si="1"/>
        <v>0</v>
      </c>
      <c r="G22" s="145">
        <f t="shared" si="2"/>
        <v>0</v>
      </c>
      <c r="H22" s="147"/>
      <c r="I22" s="148" t="str">
        <f t="shared" si="0"/>
        <v>x</v>
      </c>
      <c r="J22" s="148" t="str">
        <f t="shared" si="3"/>
        <v/>
      </c>
      <c r="K22" s="148" t="str">
        <f t="shared" si="4"/>
        <v/>
      </c>
      <c r="L22" s="148" t="str">
        <f t="shared" si="5"/>
        <v/>
      </c>
      <c r="M22" s="148" t="str">
        <f t="shared" si="6"/>
        <v/>
      </c>
      <c r="N22" s="149"/>
      <c r="O22" s="134"/>
      <c r="BJ22" s="150"/>
      <c r="BK22" s="151"/>
    </row>
    <row r="23" spans="1:63" ht="24" hidden="1" customHeight="1" thickBot="1" x14ac:dyDescent="0.3">
      <c r="A23" s="133"/>
      <c r="B23" s="144">
        <f>'Elenco P.O.'!C18</f>
        <v>0</v>
      </c>
      <c r="C23" s="144">
        <f>'Elenco P.O.'!C18</f>
        <v>0</v>
      </c>
      <c r="D23" s="144"/>
      <c r="E23" s="145"/>
      <c r="F23" s="146">
        <f t="shared" si="1"/>
        <v>0</v>
      </c>
      <c r="G23" s="145">
        <f t="shared" si="2"/>
        <v>0</v>
      </c>
      <c r="H23" s="147"/>
      <c r="I23" s="148" t="str">
        <f t="shared" si="0"/>
        <v>x</v>
      </c>
      <c r="J23" s="148" t="str">
        <f t="shared" si="3"/>
        <v/>
      </c>
      <c r="K23" s="148" t="str">
        <f t="shared" si="4"/>
        <v/>
      </c>
      <c r="L23" s="148" t="str">
        <f t="shared" si="5"/>
        <v/>
      </c>
      <c r="M23" s="148" t="str">
        <f t="shared" si="6"/>
        <v/>
      </c>
      <c r="N23" s="149"/>
      <c r="O23" s="134"/>
      <c r="BJ23" s="150"/>
      <c r="BK23" s="151"/>
    </row>
    <row r="24" spans="1:63" ht="24" hidden="1" customHeight="1" thickBot="1" x14ac:dyDescent="0.3">
      <c r="A24" s="133"/>
      <c r="B24" s="144">
        <f>'Elenco P.O.'!C19</f>
        <v>0</v>
      </c>
      <c r="C24" s="144">
        <f>'Elenco P.O.'!C19</f>
        <v>0</v>
      </c>
      <c r="D24" s="144"/>
      <c r="E24" s="145"/>
      <c r="F24" s="146">
        <f t="shared" si="1"/>
        <v>0</v>
      </c>
      <c r="G24" s="145">
        <f t="shared" si="2"/>
        <v>0</v>
      </c>
      <c r="H24" s="147"/>
      <c r="I24" s="148" t="str">
        <f t="shared" si="0"/>
        <v>x</v>
      </c>
      <c r="J24" s="148" t="str">
        <f t="shared" si="3"/>
        <v/>
      </c>
      <c r="K24" s="148" t="str">
        <f t="shared" si="4"/>
        <v/>
      </c>
      <c r="L24" s="148" t="str">
        <f t="shared" si="5"/>
        <v/>
      </c>
      <c r="M24" s="148" t="str">
        <f t="shared" si="6"/>
        <v/>
      </c>
      <c r="N24" s="149"/>
      <c r="O24" s="134"/>
      <c r="BJ24" s="150"/>
      <c r="BK24" s="151"/>
    </row>
    <row r="25" spans="1:63" ht="24" hidden="1" customHeight="1" thickBot="1" x14ac:dyDescent="0.3">
      <c r="A25" s="133"/>
      <c r="B25" s="144">
        <f>'Elenco P.O.'!C20</f>
        <v>0</v>
      </c>
      <c r="C25" s="144">
        <f>'Elenco P.O.'!C20</f>
        <v>0</v>
      </c>
      <c r="D25" s="144"/>
      <c r="E25" s="145"/>
      <c r="F25" s="146">
        <f t="shared" si="1"/>
        <v>0</v>
      </c>
      <c r="G25" s="145">
        <f t="shared" si="2"/>
        <v>0</v>
      </c>
      <c r="H25" s="147"/>
      <c r="I25" s="148" t="str">
        <f t="shared" si="0"/>
        <v>x</v>
      </c>
      <c r="J25" s="148" t="str">
        <f t="shared" si="3"/>
        <v/>
      </c>
      <c r="K25" s="148" t="str">
        <f t="shared" si="4"/>
        <v/>
      </c>
      <c r="L25" s="148" t="str">
        <f t="shared" si="5"/>
        <v/>
      </c>
      <c r="M25" s="148" t="str">
        <f t="shared" si="6"/>
        <v/>
      </c>
      <c r="N25" s="149"/>
      <c r="O25" s="134"/>
      <c r="BJ25" s="150"/>
      <c r="BK25" s="151"/>
    </row>
    <row r="26" spans="1:63" s="62" customFormat="1" ht="21.75" customHeight="1" thickBot="1" x14ac:dyDescent="0.3">
      <c r="A26" s="133"/>
      <c r="B26" s="386" t="s">
        <v>283</v>
      </c>
      <c r="C26" s="381"/>
      <c r="D26" s="382"/>
      <c r="E26" s="236" t="s">
        <v>284</v>
      </c>
      <c r="F26" s="502" t="s">
        <v>285</v>
      </c>
      <c r="G26" s="502"/>
      <c r="H26" s="502"/>
      <c r="I26" s="501" t="s">
        <v>286</v>
      </c>
      <c r="J26" s="501"/>
      <c r="K26" s="501"/>
      <c r="L26" s="501"/>
      <c r="M26" s="501"/>
      <c r="N26" s="235" t="s">
        <v>287</v>
      </c>
      <c r="O26" s="134"/>
      <c r="BJ26" s="150"/>
      <c r="BK26" s="151"/>
    </row>
    <row r="27" spans="1:63" s="62" customFormat="1" ht="21" customHeight="1" x14ac:dyDescent="0.25">
      <c r="A27" s="133"/>
      <c r="B27" s="387"/>
      <c r="C27" s="384"/>
      <c r="D27" s="385"/>
      <c r="E27" s="152">
        <f>SUM(E16:E25)</f>
        <v>72</v>
      </c>
      <c r="F27" s="502">
        <f>SUM(F16:F25)</f>
        <v>60</v>
      </c>
      <c r="G27" s="502"/>
      <c r="H27" s="502"/>
      <c r="I27" s="153"/>
      <c r="J27" s="237">
        <f>IF(J16="x",G16*F16)++IF(J17="x",G17*F17)+IF(J18="x",G18*F18)+IF(J19="x",G19*F19)+IF(J20="x",G20*F20)+IF(J21="x",G21*F21)+IF(J22="x",G22*F22)+IF(J23="x",G23*F23)+IF(J24="x",G24*F24)+IF(J25="x",G25*F25)</f>
        <v>0</v>
      </c>
      <c r="K27" s="237">
        <f>IF(K16="x",G16*F16)+IF(K17="x",G17*F17)+IF(K18="x",G18*F18)+IF(K19="x",G19*F19)+IF(K20="x",G20*F20)+IF(K21="x",G21*F21)+IF(K22="x",G22*F22)+IF(K23="x",G23*F23)+IF(K24="x",G24*F24)+IF(K25="x",G25*F25)</f>
        <v>0</v>
      </c>
      <c r="L27" s="237">
        <f>IF(L16="x",G16*F16)+IF(L17="x",G17*F17)+IF(L18="x",G18*F18)+IF(L19="x",G19*F19)+IF(L20="x",G20*F20)+IF(L21="x",G21*F21)+IF(L22="x",G22*F22)+IF(L23="x",G23*F23)+IF(L24="x",G24*F24)+IF(L25="x",G25*F25)</f>
        <v>0</v>
      </c>
      <c r="M27" s="237">
        <f>IF(M16="x",G16*F16)+IF(M17="x",G17*F17)+IF(M18="x",G18*F18)+IF(M19="x",G19*F19)+IF(M20="x",G20*F20)+IF(M21="x",G21*F21)+IF(M22="x",G22*F22)+IF(M23="x",G23*F23)+IF(M24="x",G24*F24)+IF(M25="x",G25*F25)</f>
        <v>16.666666666666668</v>
      </c>
      <c r="N27" s="154">
        <f>SUM(J27:M27)</f>
        <v>16.666666666666668</v>
      </c>
      <c r="O27" s="134"/>
      <c r="BJ27" s="155"/>
      <c r="BK27" s="156"/>
    </row>
    <row r="28" spans="1:63" s="62" customFormat="1" ht="6.75" customHeight="1" x14ac:dyDescent="0.25">
      <c r="A28" s="133"/>
      <c r="B28" s="503"/>
      <c r="C28" s="503"/>
      <c r="D28" s="503"/>
      <c r="E28" s="503"/>
      <c r="F28" s="503"/>
      <c r="G28" s="503"/>
      <c r="H28" s="503"/>
      <c r="I28" s="503"/>
      <c r="J28" s="503"/>
      <c r="K28" s="503"/>
      <c r="L28" s="503"/>
      <c r="M28" s="503"/>
      <c r="N28" s="503"/>
      <c r="O28" s="134"/>
      <c r="BJ28" s="155"/>
      <c r="BK28" s="156"/>
    </row>
    <row r="29" spans="1:63" s="62" customFormat="1" ht="15.75" customHeight="1" x14ac:dyDescent="0.25">
      <c r="A29" s="133"/>
      <c r="B29" s="505" t="s">
        <v>288</v>
      </c>
      <c r="C29" s="506"/>
      <c r="D29" s="507"/>
      <c r="E29" s="504" t="str">
        <f>E12</f>
        <v>Peso Assoluto Obiettivo</v>
      </c>
      <c r="F29" s="504" t="str">
        <f>F12</f>
        <v>Peso % Obiettivo</v>
      </c>
      <c r="G29" s="504" t="str">
        <f>G12</f>
        <v>Fornule</v>
      </c>
      <c r="H29" s="504" t="str">
        <f>H12</f>
        <v>Risultato (%)</v>
      </c>
      <c r="I29" s="140">
        <v>1</v>
      </c>
      <c r="J29" s="140">
        <v>2</v>
      </c>
      <c r="K29" s="140">
        <v>3</v>
      </c>
      <c r="L29" s="140">
        <v>4</v>
      </c>
      <c r="M29" s="140">
        <v>5</v>
      </c>
      <c r="N29" s="487" t="str">
        <f>N12</f>
        <v>NOTE</v>
      </c>
      <c r="O29" s="134"/>
      <c r="BJ29" s="155"/>
      <c r="BK29" s="156"/>
    </row>
    <row r="30" spans="1:63" s="62" customFormat="1" ht="27.75" customHeight="1" x14ac:dyDescent="0.25">
      <c r="A30" s="133"/>
      <c r="B30" s="508"/>
      <c r="C30" s="509"/>
      <c r="D30" s="510"/>
      <c r="E30" s="504"/>
      <c r="F30" s="504"/>
      <c r="G30" s="504"/>
      <c r="H30" s="504"/>
      <c r="I30" s="141" t="s">
        <v>231</v>
      </c>
      <c r="J30" s="141" t="s">
        <v>232</v>
      </c>
      <c r="K30" s="142" t="s">
        <v>233</v>
      </c>
      <c r="L30" s="142" t="s">
        <v>269</v>
      </c>
      <c r="M30" s="142" t="s">
        <v>270</v>
      </c>
      <c r="N30" s="487"/>
      <c r="O30" s="134"/>
      <c r="BJ30" s="155"/>
      <c r="BK30" s="156"/>
    </row>
    <row r="31" spans="1:63" s="62" customFormat="1" ht="33" customHeight="1" x14ac:dyDescent="0.25">
      <c r="A31" s="133"/>
      <c r="B31" s="143" t="s">
        <v>212</v>
      </c>
      <c r="C31" s="143" t="s">
        <v>213</v>
      </c>
      <c r="D31" s="143" t="s">
        <v>418</v>
      </c>
      <c r="E31" s="504"/>
      <c r="F31" s="504"/>
      <c r="G31" s="504"/>
      <c r="H31" s="504"/>
      <c r="I31" s="235" t="s">
        <v>56</v>
      </c>
      <c r="J31" s="235" t="s">
        <v>57</v>
      </c>
      <c r="K31" s="235" t="s">
        <v>242</v>
      </c>
      <c r="L31" s="235" t="s">
        <v>243</v>
      </c>
      <c r="M31" s="235" t="s">
        <v>244</v>
      </c>
      <c r="N31" s="487"/>
      <c r="O31" s="134"/>
      <c r="BJ31" s="155"/>
      <c r="BK31" s="156"/>
    </row>
    <row r="32" spans="1:63" s="62" customFormat="1" ht="101.25" customHeight="1" x14ac:dyDescent="0.25">
      <c r="A32" s="133"/>
      <c r="B32" s="144" t="str">
        <f>'Elenco P.I.'!B11</f>
        <v>monitoraggio contributi DPCM del 24.09.2020 liquidati per annualità 2020 e liquidazione annualità 2021</v>
      </c>
      <c r="C32" s="144" t="str">
        <f>'Elenco P.I.'!C11</f>
        <v>L'obiettivo è diretto a sostenere economicamente, mediante un contributo, le imprese del territorio con risorse a valere sul DPCM del 24.09.2020. In particolare l'Ente intende eseguire il monitoraggio delle risorse liquidate per l'annualità 2020, mentre in relazione all'annualità 2021 sarà curata l'istruttoria delle nuove domande e liquidati i contributi agli aventi diritto.</v>
      </c>
      <c r="D32" s="144" t="str">
        <f>'Elenco P.I.'!D11</f>
        <v xml:space="preserve">Indicatore Boleano: Formula =[Azione Attuata/Azione Programmata ]*100   -  Indicatore Temporale: Formula =[Tempo Realizzato _____/_____/2021 /Tempo Programmato _____/_____/2021]*100  </v>
      </c>
      <c r="E32" s="145">
        <f>'Elenco P.I.'!S11</f>
        <v>16</v>
      </c>
      <c r="F32" s="146">
        <f t="shared" ref="F32:F55" si="7">(E32/E$82)*40</f>
        <v>3.2</v>
      </c>
      <c r="G32" s="145">
        <f t="shared" ref="G32:G55" si="8">H32/100</f>
        <v>0</v>
      </c>
      <c r="H32" s="147"/>
      <c r="I32" s="148" t="str">
        <f t="shared" ref="I32:I55" si="9">IF($G32&lt;=0.2,IF($G32&gt;=0,"x",""),"")</f>
        <v>x</v>
      </c>
      <c r="J32" s="148" t="str">
        <f t="shared" ref="J32:J40" si="10">IF(G32&lt;=0.5,IF(G32&gt;=0.21,"x",""),"")</f>
        <v/>
      </c>
      <c r="K32" s="148" t="str">
        <f t="shared" ref="K32:K40" si="11">IF(G32&lt;=0.7,IF(G32&gt;=0.51,"x",""),"")</f>
        <v/>
      </c>
      <c r="L32" s="148" t="str">
        <f t="shared" ref="L32:L40" si="12">IF(G32&lt;=0.9,IF(G32&gt;=0.71,"x",""),"")</f>
        <v/>
      </c>
      <c r="M32" s="148" t="str">
        <f t="shared" ref="M32:M40" si="13">IF(G32&lt;=1,IF(G32&gt;0.9,"x",""),"")</f>
        <v/>
      </c>
      <c r="N32" s="149"/>
      <c r="O32" s="134"/>
      <c r="BJ32" s="155"/>
      <c r="BK32" s="156"/>
    </row>
    <row r="33" spans="1:63" s="62" customFormat="1" ht="165.75" customHeight="1" x14ac:dyDescent="0.25">
      <c r="A33" s="133"/>
      <c r="B33" s="144" t="str">
        <f>'Elenco P.I.'!B12</f>
        <v>istruttoria domande risarcimento patrimonio edilizio a seguito eventi alluvionali del novembre 2021</v>
      </c>
      <c r="C33" s="144" t="str">
        <f>'Elenco P.I.'!C12</f>
        <v>A seguito degli eventi alluvionali del novembre 2021, l'Ente intende raccogliere le domande risarcitorie dei privati (sia attività commerciali che patrimonio abitativo) al fine di quantificare i danni lamentati, sia a beni mobili che immobili, e trasmettere le medesime alla Regione sardegna al fine di ottenere risorse utili al ristoro in favore dei privati.</v>
      </c>
      <c r="D33" s="144" t="str">
        <f>'Elenco P.I.'!D12</f>
        <v xml:space="preserve">Indicatore Boleano: Formula =[Azione Attuata/Azione Programmata ]*100   -  Indicatore Temporale: Formula =[Tempo Realizzato _____/_____/2021 /Tempo Programmato _____/_____/2021]*100  </v>
      </c>
      <c r="E33" s="145">
        <f>'Elenco P.I.'!S12</f>
        <v>16</v>
      </c>
      <c r="F33" s="146">
        <f t="shared" si="7"/>
        <v>3.2</v>
      </c>
      <c r="G33" s="145">
        <f t="shared" si="8"/>
        <v>0</v>
      </c>
      <c r="H33" s="147"/>
      <c r="I33" s="148" t="str">
        <f t="shared" si="9"/>
        <v>x</v>
      </c>
      <c r="J33" s="148" t="str">
        <f t="shared" si="10"/>
        <v/>
      </c>
      <c r="K33" s="148" t="str">
        <f t="shared" si="11"/>
        <v/>
      </c>
      <c r="L33" s="148" t="str">
        <f t="shared" si="12"/>
        <v/>
      </c>
      <c r="M33" s="148" t="str">
        <f t="shared" si="13"/>
        <v/>
      </c>
      <c r="N33" s="149"/>
      <c r="O33" s="134"/>
      <c r="BJ33" s="155"/>
      <c r="BK33" s="156"/>
    </row>
    <row r="34" spans="1:63" s="62" customFormat="1" ht="196.5" customHeight="1" x14ac:dyDescent="0.25">
      <c r="A34" s="133"/>
      <c r="B34" s="144" t="str">
        <f>'Elenco P.I.'!B13</f>
        <v>Conferimento incarico trasformazione diritto superficie in diritto proprietà</v>
      </c>
      <c r="C34" s="144" t="str">
        <f>'Elenco P.I.'!C13</f>
        <v>L'Ente intende adeguare il valore degli oneri di urbanizzazione al variare dell'indice ISTAT. Per far ciò dovrà essere predisposta una proposta di aggiornamento da approvare con deliberazione consiliare.</v>
      </c>
      <c r="D34" s="144" t="str">
        <f>'Elenco P.I.'!D13</f>
        <v xml:space="preserve">Indicatore Boleano: Formula =[Azione Attuata/Azione Programmata ]*100   -  Indicatore Temporale: Formula =[Tempo Realizzato _____/_____/2021 /Tempo Programmato _____/_____/2021]*100  </v>
      </c>
      <c r="E34" s="145">
        <f>'Elenco P.I.'!S13</f>
        <v>14</v>
      </c>
      <c r="F34" s="146">
        <f t="shared" si="7"/>
        <v>2.8000000000000003</v>
      </c>
      <c r="G34" s="145">
        <f t="shared" si="8"/>
        <v>0</v>
      </c>
      <c r="H34" s="147"/>
      <c r="I34" s="148" t="str">
        <f t="shared" si="9"/>
        <v>x</v>
      </c>
      <c r="J34" s="148" t="str">
        <f t="shared" si="10"/>
        <v/>
      </c>
      <c r="K34" s="148" t="str">
        <f t="shared" si="11"/>
        <v/>
      </c>
      <c r="L34" s="148" t="str">
        <f t="shared" si="12"/>
        <v/>
      </c>
      <c r="M34" s="148" t="str">
        <f t="shared" si="13"/>
        <v/>
      </c>
      <c r="N34" s="149"/>
      <c r="O34" s="134"/>
      <c r="BJ34" s="155"/>
      <c r="BK34" s="156"/>
    </row>
    <row r="35" spans="1:63" s="62" customFormat="1" ht="101.25" customHeight="1" x14ac:dyDescent="0.25">
      <c r="A35" s="133"/>
      <c r="B35" s="144" t="str">
        <f>'Elenco P.I.'!B14</f>
        <v>implementazione servizi con ufficio UTP</v>
      </c>
      <c r="C35" s="144" t="str">
        <f>'Elenco P.I.'!C14</f>
        <v>Il Comune intende richiedere alla Regioen Sardegna la gestione diretta dell'Ufficio Tutela del Paesaggio in modo da offrire agli utenti un servizio più vicino al cittadino</v>
      </c>
      <c r="D35" s="144" t="str">
        <f>'Elenco P.I.'!D14</f>
        <v xml:space="preserve">Indicatore Boleano: Formula =[Azione Attuata/Azione Programmata ]*100   -  Indicatore Temporale: Formula =[Tempo Realizzato _____/_____/2021 /Tempo Programmato _____/_____/2021]*100  </v>
      </c>
      <c r="E35" s="145">
        <f>'Elenco P.I.'!S14</f>
        <v>16</v>
      </c>
      <c r="F35" s="146">
        <f t="shared" si="7"/>
        <v>3.2</v>
      </c>
      <c r="G35" s="145">
        <f t="shared" si="8"/>
        <v>0</v>
      </c>
      <c r="H35" s="147"/>
      <c r="I35" s="148" t="str">
        <f t="shared" si="9"/>
        <v>x</v>
      </c>
      <c r="J35" s="148" t="str">
        <f t="shared" si="10"/>
        <v/>
      </c>
      <c r="K35" s="148" t="str">
        <f t="shared" si="11"/>
        <v/>
      </c>
      <c r="L35" s="148" t="str">
        <f t="shared" si="12"/>
        <v/>
      </c>
      <c r="M35" s="148" t="str">
        <f t="shared" si="13"/>
        <v/>
      </c>
      <c r="N35" s="149"/>
      <c r="O35" s="134"/>
      <c r="BJ35" s="155"/>
      <c r="BK35" s="156"/>
    </row>
    <row r="36" spans="1:63" s="62" customFormat="1" ht="101.25" customHeight="1" x14ac:dyDescent="0.25">
      <c r="A36" s="133"/>
      <c r="B36" s="144" t="str">
        <f>'Elenco P.I.'!B15</f>
        <v>Approvazione nuovo regolamento commercio mercato lunedì</v>
      </c>
      <c r="C36" s="144" t="str">
        <f>'Elenco P.I.'!C15</f>
        <v>Organizzazione nuovo mercato del lunedì</v>
      </c>
      <c r="D36" s="144" t="str">
        <f>'Elenco P.I.'!D15</f>
        <v xml:space="preserve">Indicatore Boleano: Formula =[Azione Attuata/Azione Programmata ]*100   -  Indicatore Temporale: Formula =[Tempo Realizzato _____/_____/2021 /Tempo Programmato _____/_____/2021]*100  </v>
      </c>
      <c r="E36" s="145">
        <f>'Elenco P.I.'!S15</f>
        <v>16</v>
      </c>
      <c r="F36" s="146">
        <f t="shared" si="7"/>
        <v>3.2</v>
      </c>
      <c r="G36" s="145">
        <f t="shared" si="8"/>
        <v>0</v>
      </c>
      <c r="H36" s="147"/>
      <c r="I36" s="148" t="str">
        <f t="shared" si="9"/>
        <v>x</v>
      </c>
      <c r="J36" s="148" t="str">
        <f t="shared" si="10"/>
        <v/>
      </c>
      <c r="K36" s="148" t="str">
        <f t="shared" si="11"/>
        <v/>
      </c>
      <c r="L36" s="148" t="str">
        <f t="shared" si="12"/>
        <v/>
      </c>
      <c r="M36" s="148" t="str">
        <f t="shared" si="13"/>
        <v/>
      </c>
      <c r="N36" s="149"/>
      <c r="O36" s="134"/>
      <c r="BJ36" s="155"/>
      <c r="BK36" s="156"/>
    </row>
    <row r="37" spans="1:63" s="62" customFormat="1" ht="101.25" customHeight="1" x14ac:dyDescent="0.25">
      <c r="A37" s="133"/>
      <c r="B37" s="144" t="str">
        <f>'Elenco P.I.'!B16</f>
        <v>Ridistrubuzione servizi con nomina nuovo responsabile SUAPE</v>
      </c>
      <c r="C37" s="144" t="str">
        <f>'Elenco P.I.'!C16</f>
        <v>Nell'ambito di una nuova distribuzione dei servizi, l'Ente intende individuare e formare un nuovo responsabile del SUAPE</v>
      </c>
      <c r="D37" s="144" t="str">
        <f>'Elenco P.I.'!D16</f>
        <v xml:space="preserve">Indicatore Boleano: Formula =[Azione Attuata/Azione Programmata ]*100   -  Indicatore Temporale: Formula =[Tempo Realizzato _____/_____/2021 /Tempo Programmato _____/_____/2021]*100  </v>
      </c>
      <c r="E37" s="145">
        <f>'Elenco P.I.'!S16</f>
        <v>16</v>
      </c>
      <c r="F37" s="146">
        <f t="shared" si="7"/>
        <v>3.2</v>
      </c>
      <c r="G37" s="145">
        <f t="shared" si="8"/>
        <v>0</v>
      </c>
      <c r="H37" s="147"/>
      <c r="I37" s="148" t="str">
        <f t="shared" si="9"/>
        <v>x</v>
      </c>
      <c r="J37" s="148" t="str">
        <f t="shared" si="10"/>
        <v/>
      </c>
      <c r="K37" s="148" t="str">
        <f t="shared" si="11"/>
        <v/>
      </c>
      <c r="L37" s="148" t="str">
        <f t="shared" si="12"/>
        <v/>
      </c>
      <c r="M37" s="148" t="str">
        <f t="shared" si="13"/>
        <v/>
      </c>
      <c r="N37" s="149"/>
      <c r="O37" s="134"/>
      <c r="BJ37" s="155"/>
      <c r="BK37" s="156"/>
    </row>
    <row r="38" spans="1:63" s="62" customFormat="1" ht="101.25" customHeight="1" x14ac:dyDescent="0.25">
      <c r="A38" s="133"/>
      <c r="B38" s="144" t="str">
        <f>'Elenco P.I.'!B17</f>
        <v>Approvazione variante lottizzazione area PEEP</v>
      </c>
      <c r="C38" s="144" t="str">
        <f>'Elenco P.I.'!C17</f>
        <v>Nell'ambito di una lottizzazione per l'assegnazione di lotti in area PEEP l'Ente, a seguito di problematiche connesse al rischio idraulico, intende adottare una variante alla lottizzazione iniziale al fine di realizzare il miglior intervento in sicurezza</v>
      </c>
      <c r="D38" s="144" t="str">
        <f>'Elenco P.I.'!D17</f>
        <v xml:space="preserve">Indicatore Boleano: Formula =[Azione Attuata/Azione Programmata ]*100   -  Indicatore Temporale: Formula =[Tempo Realizzato _____/_____/2021 /Tempo Programmato _____/_____/2021]*100  </v>
      </c>
      <c r="E38" s="145">
        <f>'Elenco P.I.'!S17</f>
        <v>16</v>
      </c>
      <c r="F38" s="146">
        <f t="shared" si="7"/>
        <v>3.2</v>
      </c>
      <c r="G38" s="145">
        <f t="shared" si="8"/>
        <v>0</v>
      </c>
      <c r="H38" s="147"/>
      <c r="I38" s="148" t="str">
        <f t="shared" si="9"/>
        <v>x</v>
      </c>
      <c r="J38" s="148" t="str">
        <f t="shared" si="10"/>
        <v/>
      </c>
      <c r="K38" s="148" t="str">
        <f t="shared" si="11"/>
        <v/>
      </c>
      <c r="L38" s="148" t="str">
        <f t="shared" si="12"/>
        <v/>
      </c>
      <c r="M38" s="148" t="str">
        <f t="shared" si="13"/>
        <v/>
      </c>
      <c r="N38" s="149"/>
      <c r="O38" s="134"/>
      <c r="BJ38" s="155"/>
      <c r="BK38" s="156"/>
    </row>
    <row r="39" spans="1:63" s="62" customFormat="1" ht="101.25" customHeight="1" x14ac:dyDescent="0.25">
      <c r="A39" s="133"/>
      <c r="B39" s="144">
        <f>'Elenco P.I.'!B18</f>
        <v>0</v>
      </c>
      <c r="C39" s="144">
        <f>'Elenco P.I.'!C18</f>
        <v>0</v>
      </c>
      <c r="D39" s="144" t="str">
        <f>'Elenco P.I.'!D18</f>
        <v xml:space="preserve">Indicatore Boleano: Formula =[Azione Attuata/Azione Programmata ]*100   -  Indicatore Temporale: Formula =[Tempo Realizzato _____/_____/2021 /Tempo Programmato _____/_____/2021]*100  </v>
      </c>
      <c r="E39" s="145">
        <f>'Elenco P.I.'!S18</f>
        <v>0</v>
      </c>
      <c r="F39" s="146">
        <f t="shared" si="7"/>
        <v>0</v>
      </c>
      <c r="G39" s="145">
        <f t="shared" si="8"/>
        <v>0</v>
      </c>
      <c r="H39" s="147"/>
      <c r="I39" s="148" t="str">
        <f t="shared" si="9"/>
        <v>x</v>
      </c>
      <c r="J39" s="148" t="str">
        <f t="shared" si="10"/>
        <v/>
      </c>
      <c r="K39" s="148" t="str">
        <f t="shared" si="11"/>
        <v/>
      </c>
      <c r="L39" s="148" t="str">
        <f t="shared" si="12"/>
        <v/>
      </c>
      <c r="M39" s="148" t="str">
        <f t="shared" si="13"/>
        <v/>
      </c>
      <c r="N39" s="149"/>
      <c r="O39" s="134"/>
      <c r="BJ39" s="155"/>
      <c r="BK39" s="156"/>
    </row>
    <row r="40" spans="1:63" s="62" customFormat="1" ht="27.75" customHeight="1" x14ac:dyDescent="0.25">
      <c r="A40" s="133"/>
      <c r="B40" s="144">
        <f>'Elenco P.I.'!B19</f>
        <v>0</v>
      </c>
      <c r="C40" s="144">
        <f>'Elenco P.I.'!C19</f>
        <v>0</v>
      </c>
      <c r="D40" s="144" t="str">
        <f>'Elenco P.I.'!D19</f>
        <v xml:space="preserve">Indicatore Boleano: Formula =[Azione Attuata/Azione Programmata ]*100   -  Indicatore Temporale: Formula =[Tempo Realizzato _____/_____/2021 /Tempo Programmato _____/_____/2021]*100  </v>
      </c>
      <c r="E40" s="145">
        <f>'Elenco P.I.'!S19</f>
        <v>0</v>
      </c>
      <c r="F40" s="146">
        <f t="shared" si="7"/>
        <v>0</v>
      </c>
      <c r="G40" s="145">
        <f t="shared" si="8"/>
        <v>0</v>
      </c>
      <c r="H40" s="147"/>
      <c r="I40" s="148" t="str">
        <f t="shared" si="9"/>
        <v>x</v>
      </c>
      <c r="J40" s="148" t="str">
        <f t="shared" si="10"/>
        <v/>
      </c>
      <c r="K40" s="148" t="str">
        <f t="shared" si="11"/>
        <v/>
      </c>
      <c r="L40" s="148" t="str">
        <f t="shared" si="12"/>
        <v/>
      </c>
      <c r="M40" s="148" t="str">
        <f t="shared" si="13"/>
        <v/>
      </c>
      <c r="N40" s="149"/>
      <c r="O40" s="134"/>
      <c r="BJ40" s="155"/>
      <c r="BK40" s="156"/>
    </row>
    <row r="41" spans="1:63" s="62" customFormat="1" ht="27.75" customHeight="1" x14ac:dyDescent="0.25">
      <c r="A41" s="133"/>
      <c r="B41" s="144">
        <f>'Elenco P.I.'!B20</f>
        <v>0</v>
      </c>
      <c r="C41" s="144">
        <f>'Elenco P.I.'!C20</f>
        <v>0</v>
      </c>
      <c r="D41" s="144" t="str">
        <f>'Elenco P.I.'!D20</f>
        <v xml:space="preserve">Indicatore Boleano: Formula =[Azione Attuata/Azione Programmata ]*100   -  Indicatore Temporale: Formula =[Tempo Realizzato _____/_____/2021 /Tempo Programmato _____/_____/2021]*100  </v>
      </c>
      <c r="E41" s="145">
        <f>'Elenco P.I.'!S20</f>
        <v>0</v>
      </c>
      <c r="F41" s="146">
        <f t="shared" si="7"/>
        <v>0</v>
      </c>
      <c r="G41" s="145">
        <f t="shared" si="8"/>
        <v>0</v>
      </c>
      <c r="H41" s="147"/>
      <c r="I41" s="148" t="str">
        <f t="shared" si="9"/>
        <v>x</v>
      </c>
      <c r="J41" s="148" t="str">
        <f t="shared" ref="J41:J55" si="14">IF(G41&lt;=0.5,IF(G41&gt;=0.21,"x",""),"")</f>
        <v/>
      </c>
      <c r="K41" s="148" t="str">
        <f t="shared" ref="K41:K55" si="15">IF(G41&lt;=0.7,IF(G41&gt;=0.51,"x",""),"")</f>
        <v/>
      </c>
      <c r="L41" s="148" t="str">
        <f t="shared" ref="L41:L55" si="16">IF(G41&lt;=0.9,IF(G41&gt;=0.71,"x",""),"")</f>
        <v/>
      </c>
      <c r="M41" s="148" t="str">
        <f t="shared" ref="M41:M55" si="17">IF(G41&lt;=1,IF(G41&gt;0.9,"x",""),"")</f>
        <v/>
      </c>
      <c r="N41" s="149"/>
      <c r="O41" s="134"/>
      <c r="BJ41" s="155"/>
      <c r="BK41" s="156"/>
    </row>
    <row r="42" spans="1:63" s="62" customFormat="1" ht="27.75" customHeight="1" x14ac:dyDescent="0.25">
      <c r="A42" s="133"/>
      <c r="B42" s="144">
        <f>'Elenco P.I.'!B21</f>
        <v>0</v>
      </c>
      <c r="C42" s="144">
        <f>'Elenco P.I.'!C21</f>
        <v>0</v>
      </c>
      <c r="D42" s="144" t="str">
        <f>'Elenco P.I.'!D21</f>
        <v>Indicatore Boleano: Formula =[Azione Attuata/Azione Programmata ]*100   -  Indicatore Temporale: Formula =[Tempo Realizzato _____/_____/2021 /Tempo Programmato _____/_____/2021]*110</v>
      </c>
      <c r="E42" s="145">
        <f>'Elenco P.I.'!S21</f>
        <v>0</v>
      </c>
      <c r="F42" s="146">
        <f t="shared" si="7"/>
        <v>0</v>
      </c>
      <c r="G42" s="145">
        <f t="shared" si="8"/>
        <v>0</v>
      </c>
      <c r="H42" s="147"/>
      <c r="I42" s="148" t="str">
        <f t="shared" si="9"/>
        <v>x</v>
      </c>
      <c r="J42" s="148" t="str">
        <f t="shared" si="14"/>
        <v/>
      </c>
      <c r="K42" s="148" t="str">
        <f t="shared" si="15"/>
        <v/>
      </c>
      <c r="L42" s="148" t="str">
        <f t="shared" si="16"/>
        <v/>
      </c>
      <c r="M42" s="148" t="str">
        <f t="shared" si="17"/>
        <v/>
      </c>
      <c r="N42" s="149"/>
      <c r="O42" s="134"/>
      <c r="BJ42" s="155"/>
      <c r="BK42" s="156"/>
    </row>
    <row r="43" spans="1:63" s="62" customFormat="1" ht="27.75" customHeight="1" x14ac:dyDescent="0.25">
      <c r="A43" s="133"/>
      <c r="B43" s="144">
        <f>'Elenco P.I.'!B22</f>
        <v>0</v>
      </c>
      <c r="C43" s="144">
        <f>'Elenco P.I.'!C22</f>
        <v>0</v>
      </c>
      <c r="D43" s="144" t="str">
        <f>'Elenco P.I.'!D22</f>
        <v xml:space="preserve">Indicatore Boleano: Formula =[Azione Attuata/Azione Programmata ]*100   -  Indicatore Temporale: Formula =[Tempo Realizzato _____/_____/2021 /Tempo Programmato _____/_____/2021]*100  </v>
      </c>
      <c r="E43" s="145">
        <f>'Elenco P.I.'!S22</f>
        <v>0</v>
      </c>
      <c r="F43" s="146">
        <f t="shared" si="7"/>
        <v>0</v>
      </c>
      <c r="G43" s="145">
        <f t="shared" si="8"/>
        <v>0</v>
      </c>
      <c r="H43" s="147"/>
      <c r="I43" s="148" t="str">
        <f t="shared" si="9"/>
        <v>x</v>
      </c>
      <c r="J43" s="148" t="str">
        <f t="shared" si="14"/>
        <v/>
      </c>
      <c r="K43" s="148" t="str">
        <f t="shared" si="15"/>
        <v/>
      </c>
      <c r="L43" s="148" t="str">
        <f t="shared" si="16"/>
        <v/>
      </c>
      <c r="M43" s="148" t="str">
        <f t="shared" si="17"/>
        <v/>
      </c>
      <c r="N43" s="149"/>
      <c r="O43" s="134"/>
      <c r="BJ43" s="155"/>
      <c r="BK43" s="156"/>
    </row>
    <row r="44" spans="1:63" s="62" customFormat="1" ht="27.75" customHeight="1" x14ac:dyDescent="0.25">
      <c r="A44" s="133"/>
      <c r="B44" s="144">
        <f>'Elenco P.I.'!B23</f>
        <v>0</v>
      </c>
      <c r="C44" s="144">
        <f>'Elenco P.I.'!C23</f>
        <v>0</v>
      </c>
      <c r="D44" s="144" t="str">
        <f>'Elenco P.I.'!D23</f>
        <v xml:space="preserve">Indicatore Boleano: Formula =[Azione Attuata/Azione Programmata ]*100   -  Indicatore Temporale: Formula =[Tempo Realizzato _____/_____/2021 /Tempo Programmato _____/_____/2021]*100  </v>
      </c>
      <c r="E44" s="145">
        <f>'Elenco P.I.'!S23</f>
        <v>0</v>
      </c>
      <c r="F44" s="146">
        <f t="shared" si="7"/>
        <v>0</v>
      </c>
      <c r="G44" s="145">
        <f t="shared" si="8"/>
        <v>0</v>
      </c>
      <c r="H44" s="147"/>
      <c r="I44" s="148" t="str">
        <f t="shared" si="9"/>
        <v>x</v>
      </c>
      <c r="J44" s="148" t="str">
        <f t="shared" si="14"/>
        <v/>
      </c>
      <c r="K44" s="148" t="str">
        <f t="shared" si="15"/>
        <v/>
      </c>
      <c r="L44" s="148" t="str">
        <f t="shared" si="16"/>
        <v/>
      </c>
      <c r="M44" s="148" t="str">
        <f t="shared" si="17"/>
        <v/>
      </c>
      <c r="N44" s="149"/>
      <c r="O44" s="134"/>
      <c r="BJ44" s="155"/>
      <c r="BK44" s="156"/>
    </row>
    <row r="45" spans="1:63" s="62" customFormat="1" ht="27.75" customHeight="1" x14ac:dyDescent="0.25">
      <c r="A45" s="133"/>
      <c r="B45" s="144">
        <f>'Elenco P.I.'!B24</f>
        <v>0</v>
      </c>
      <c r="C45" s="144">
        <f>'Elenco P.I.'!C24</f>
        <v>0</v>
      </c>
      <c r="D45" s="144" t="str">
        <f>'Elenco P.I.'!D24</f>
        <v>Indicatore Boleano: Formula =[Azione Attuata/Azione Programmata ]*100   -  Indicatore Temporale: Formula =[Tempo Realizzato _____/_____/2021 /Tempo Programmato _____/_____/2021]*113</v>
      </c>
      <c r="E45" s="145">
        <f>'Elenco P.I.'!S24</f>
        <v>0</v>
      </c>
      <c r="F45" s="146">
        <f t="shared" si="7"/>
        <v>0</v>
      </c>
      <c r="G45" s="145">
        <f t="shared" si="8"/>
        <v>0</v>
      </c>
      <c r="H45" s="147"/>
      <c r="I45" s="148" t="str">
        <f t="shared" si="9"/>
        <v>x</v>
      </c>
      <c r="J45" s="148" t="str">
        <f t="shared" si="14"/>
        <v/>
      </c>
      <c r="K45" s="148" t="str">
        <f t="shared" si="15"/>
        <v/>
      </c>
      <c r="L45" s="148" t="str">
        <f t="shared" si="16"/>
        <v/>
      </c>
      <c r="M45" s="148" t="str">
        <f t="shared" si="17"/>
        <v/>
      </c>
      <c r="N45" s="149"/>
      <c r="O45" s="134"/>
      <c r="BJ45" s="155"/>
      <c r="BK45" s="156"/>
    </row>
    <row r="46" spans="1:63" s="62" customFormat="1" ht="27.75" customHeight="1" x14ac:dyDescent="0.25">
      <c r="A46" s="133"/>
      <c r="B46" s="144">
        <f>'Elenco P.I.'!B25</f>
        <v>0</v>
      </c>
      <c r="C46" s="144">
        <f>'Elenco P.I.'!C25</f>
        <v>0</v>
      </c>
      <c r="D46" s="144" t="str">
        <f>'Elenco P.I.'!D25</f>
        <v>Indicatore Boleano: Formula =[Azione Attuata/Azione Programmata ]*100   -  Indicatore Temporale: Formula =[Tempo Realizzato _____/_____/2021 /Tempo Programmato _____/_____/2021]*114</v>
      </c>
      <c r="E46" s="145">
        <f>'Elenco P.I.'!S25</f>
        <v>0</v>
      </c>
      <c r="F46" s="146">
        <f t="shared" si="7"/>
        <v>0</v>
      </c>
      <c r="G46" s="145">
        <f t="shared" si="8"/>
        <v>0</v>
      </c>
      <c r="H46" s="147"/>
      <c r="I46" s="148" t="str">
        <f t="shared" si="9"/>
        <v>x</v>
      </c>
      <c r="J46" s="148" t="str">
        <f t="shared" si="14"/>
        <v/>
      </c>
      <c r="K46" s="148" t="str">
        <f t="shared" si="15"/>
        <v/>
      </c>
      <c r="L46" s="148" t="str">
        <f t="shared" si="16"/>
        <v/>
      </c>
      <c r="M46" s="148" t="str">
        <f t="shared" si="17"/>
        <v/>
      </c>
      <c r="N46" s="149"/>
      <c r="O46" s="134"/>
      <c r="BJ46" s="155"/>
      <c r="BK46" s="156"/>
    </row>
    <row r="47" spans="1:63" s="62" customFormat="1" ht="27.75" customHeight="1" x14ac:dyDescent="0.25">
      <c r="A47" s="133"/>
      <c r="B47" s="144">
        <f>'Elenco P.I.'!B26</f>
        <v>0</v>
      </c>
      <c r="C47" s="144">
        <f>'Elenco P.I.'!C26</f>
        <v>0</v>
      </c>
      <c r="D47" s="144" t="str">
        <f>'Elenco P.I.'!D26</f>
        <v>Indicatore Boleano: Formula =[Azione Attuata/Azione Programmata ]*100   -  Indicatore Temporale: Formula =[Tempo Realizzato _____/_____/2021 /Tempo Programmato _____/_____/2021]*115</v>
      </c>
      <c r="E47" s="145">
        <f>'Elenco P.I.'!S26</f>
        <v>0</v>
      </c>
      <c r="F47" s="146">
        <f t="shared" si="7"/>
        <v>0</v>
      </c>
      <c r="G47" s="145">
        <f t="shared" si="8"/>
        <v>0</v>
      </c>
      <c r="H47" s="147"/>
      <c r="I47" s="148" t="str">
        <f t="shared" si="9"/>
        <v>x</v>
      </c>
      <c r="J47" s="148" t="str">
        <f t="shared" si="14"/>
        <v/>
      </c>
      <c r="K47" s="148" t="str">
        <f t="shared" si="15"/>
        <v/>
      </c>
      <c r="L47" s="148" t="str">
        <f t="shared" si="16"/>
        <v/>
      </c>
      <c r="M47" s="148" t="str">
        <f t="shared" si="17"/>
        <v/>
      </c>
      <c r="N47" s="149"/>
      <c r="O47" s="134"/>
      <c r="BJ47" s="155"/>
      <c r="BK47" s="156"/>
    </row>
    <row r="48" spans="1:63" s="62" customFormat="1" ht="27.75" customHeight="1" x14ac:dyDescent="0.25">
      <c r="A48" s="133"/>
      <c r="B48" s="144">
        <f>'Elenco P.I.'!B27</f>
        <v>0</v>
      </c>
      <c r="C48" s="144">
        <f>'Elenco P.I.'!C27</f>
        <v>0</v>
      </c>
      <c r="D48" s="144" t="str">
        <f>'Elenco P.I.'!D27</f>
        <v xml:space="preserve">Indicatore Boleano: Formula =[Azione Attuata/Azione Programmata ]*100   -  Indicatore Temporale: Formula =[Tempo Realizzato _____/_____/2021 /Tempo Programmato _____/_____/2021]*100  </v>
      </c>
      <c r="E48" s="145">
        <f>'Elenco P.I.'!S27</f>
        <v>0</v>
      </c>
      <c r="F48" s="146">
        <f t="shared" si="7"/>
        <v>0</v>
      </c>
      <c r="G48" s="145">
        <f t="shared" si="8"/>
        <v>0</v>
      </c>
      <c r="H48" s="147"/>
      <c r="I48" s="148" t="str">
        <f t="shared" si="9"/>
        <v>x</v>
      </c>
      <c r="J48" s="148" t="str">
        <f t="shared" si="14"/>
        <v/>
      </c>
      <c r="K48" s="148" t="str">
        <f t="shared" si="15"/>
        <v/>
      </c>
      <c r="L48" s="148" t="str">
        <f t="shared" si="16"/>
        <v/>
      </c>
      <c r="M48" s="148" t="str">
        <f t="shared" si="17"/>
        <v/>
      </c>
      <c r="N48" s="149"/>
      <c r="O48" s="134"/>
      <c r="BJ48" s="155"/>
      <c r="BK48" s="156"/>
    </row>
    <row r="49" spans="1:63" s="62" customFormat="1" ht="27.75" customHeight="1" x14ac:dyDescent="0.25">
      <c r="A49" s="133"/>
      <c r="B49" s="144">
        <f>'Elenco P.I.'!B28</f>
        <v>0</v>
      </c>
      <c r="C49" s="144">
        <f>'Elenco P.I.'!C28</f>
        <v>0</v>
      </c>
      <c r="D49" s="144" t="str">
        <f>'Elenco P.I.'!D28</f>
        <v xml:space="preserve">Indicatore Boleano: Formula =[Azione Attuata/Azione Programmata ]*100   -  Indicatore Temporale: Formula =[Tempo Realizzato _____/_____/2021 /Tempo Programmato _____/_____/2021]*100  </v>
      </c>
      <c r="E49" s="145">
        <f>'Elenco P.I.'!S28</f>
        <v>0</v>
      </c>
      <c r="F49" s="146">
        <f t="shared" si="7"/>
        <v>0</v>
      </c>
      <c r="G49" s="145">
        <f t="shared" si="8"/>
        <v>0</v>
      </c>
      <c r="H49" s="147"/>
      <c r="I49" s="148" t="str">
        <f t="shared" si="9"/>
        <v>x</v>
      </c>
      <c r="J49" s="148" t="str">
        <f t="shared" si="14"/>
        <v/>
      </c>
      <c r="K49" s="148" t="str">
        <f t="shared" si="15"/>
        <v/>
      </c>
      <c r="L49" s="148" t="str">
        <f t="shared" si="16"/>
        <v/>
      </c>
      <c r="M49" s="148" t="str">
        <f t="shared" si="17"/>
        <v/>
      </c>
      <c r="N49" s="149"/>
      <c r="O49" s="134"/>
      <c r="BJ49" s="155"/>
      <c r="BK49" s="156"/>
    </row>
    <row r="50" spans="1:63" s="62" customFormat="1" ht="27.75" customHeight="1" x14ac:dyDescent="0.25">
      <c r="A50" s="133"/>
      <c r="B50" s="144">
        <f>'Elenco P.I.'!B29</f>
        <v>0</v>
      </c>
      <c r="C50" s="144">
        <f>'Elenco P.I.'!C29</f>
        <v>0</v>
      </c>
      <c r="D50" s="144" t="str">
        <f>'Elenco P.I.'!D29</f>
        <v xml:space="preserve">Indicatore Boleano: Formula =[Azione Attuata/Azione Programmata ]*100   -  Indicatore Temporale: Formula =[Tempo Realizzato _____/_____/2021 /Tempo Programmato _____/_____/2021]*100  </v>
      </c>
      <c r="E50" s="145">
        <f>'Elenco P.I.'!S29</f>
        <v>0</v>
      </c>
      <c r="F50" s="146">
        <f t="shared" si="7"/>
        <v>0</v>
      </c>
      <c r="G50" s="145">
        <f t="shared" si="8"/>
        <v>0</v>
      </c>
      <c r="H50" s="147"/>
      <c r="I50" s="148" t="str">
        <f t="shared" si="9"/>
        <v>x</v>
      </c>
      <c r="J50" s="148" t="str">
        <f t="shared" si="14"/>
        <v/>
      </c>
      <c r="K50" s="148" t="str">
        <f t="shared" si="15"/>
        <v/>
      </c>
      <c r="L50" s="148" t="str">
        <f t="shared" si="16"/>
        <v/>
      </c>
      <c r="M50" s="148" t="str">
        <f t="shared" si="17"/>
        <v/>
      </c>
      <c r="N50" s="149"/>
      <c r="O50" s="134"/>
      <c r="BJ50" s="155"/>
      <c r="BK50" s="156"/>
    </row>
    <row r="51" spans="1:63" s="62" customFormat="1" ht="27.75" customHeight="1" x14ac:dyDescent="0.25">
      <c r="A51" s="133"/>
      <c r="B51" s="144">
        <f>'Elenco P.I.'!B30</f>
        <v>0</v>
      </c>
      <c r="C51" s="144">
        <f>'Elenco P.I.'!C30</f>
        <v>0</v>
      </c>
      <c r="D51" s="144" t="str">
        <f>'Elenco P.I.'!D30</f>
        <v xml:space="preserve">Indicatore Boleano: Formula =[Azione Attuata/Azione Programmata ]*100   -  Indicatore Temporale: Formula =[Tempo Realizzato _____/_____/2021 /Tempo Programmato _____/_____/2021]*100  </v>
      </c>
      <c r="E51" s="145">
        <f>'Elenco P.I.'!S30</f>
        <v>0</v>
      </c>
      <c r="F51" s="146">
        <f t="shared" si="7"/>
        <v>0</v>
      </c>
      <c r="G51" s="145">
        <f t="shared" si="8"/>
        <v>0</v>
      </c>
      <c r="H51" s="147"/>
      <c r="I51" s="148" t="str">
        <f t="shared" si="9"/>
        <v>x</v>
      </c>
      <c r="J51" s="148" t="str">
        <f t="shared" si="14"/>
        <v/>
      </c>
      <c r="K51" s="148" t="str">
        <f t="shared" si="15"/>
        <v/>
      </c>
      <c r="L51" s="148" t="str">
        <f t="shared" si="16"/>
        <v/>
      </c>
      <c r="M51" s="148" t="str">
        <f t="shared" si="17"/>
        <v/>
      </c>
      <c r="N51" s="149"/>
      <c r="O51" s="134"/>
      <c r="BJ51" s="155"/>
      <c r="BK51" s="156"/>
    </row>
    <row r="52" spans="1:63" s="62" customFormat="1" ht="27.75" customHeight="1" x14ac:dyDescent="0.25">
      <c r="A52" s="133"/>
      <c r="B52" s="144"/>
      <c r="C52" s="144"/>
      <c r="D52" s="324"/>
      <c r="E52" s="145">
        <f>'Elenco P.I.'!S31</f>
        <v>0</v>
      </c>
      <c r="F52" s="146">
        <f t="shared" si="7"/>
        <v>0</v>
      </c>
      <c r="G52" s="145">
        <f t="shared" si="8"/>
        <v>0</v>
      </c>
      <c r="H52" s="147"/>
      <c r="I52" s="148" t="str">
        <f t="shared" si="9"/>
        <v>x</v>
      </c>
      <c r="J52" s="148" t="str">
        <f t="shared" si="14"/>
        <v/>
      </c>
      <c r="K52" s="148" t="str">
        <f t="shared" si="15"/>
        <v/>
      </c>
      <c r="L52" s="148" t="str">
        <f t="shared" si="16"/>
        <v/>
      </c>
      <c r="M52" s="148" t="str">
        <f t="shared" si="17"/>
        <v/>
      </c>
      <c r="N52" s="149"/>
      <c r="O52" s="134"/>
      <c r="BJ52" s="155"/>
      <c r="BK52" s="156"/>
    </row>
    <row r="53" spans="1:63" s="62" customFormat="1" ht="27.75" customHeight="1" x14ac:dyDescent="0.25">
      <c r="A53" s="133"/>
      <c r="B53" s="144"/>
      <c r="C53" s="144"/>
      <c r="D53" s="324"/>
      <c r="E53" s="145">
        <f>'Elenco P.I.'!S32</f>
        <v>0</v>
      </c>
      <c r="F53" s="146">
        <f t="shared" si="7"/>
        <v>0</v>
      </c>
      <c r="G53" s="145">
        <f t="shared" si="8"/>
        <v>0</v>
      </c>
      <c r="H53" s="147"/>
      <c r="I53" s="148" t="str">
        <f t="shared" si="9"/>
        <v>x</v>
      </c>
      <c r="J53" s="148" t="str">
        <f t="shared" si="14"/>
        <v/>
      </c>
      <c r="K53" s="148" t="str">
        <f t="shared" si="15"/>
        <v/>
      </c>
      <c r="L53" s="148" t="str">
        <f t="shared" si="16"/>
        <v/>
      </c>
      <c r="M53" s="148" t="str">
        <f t="shared" si="17"/>
        <v/>
      </c>
      <c r="N53" s="149"/>
      <c r="O53" s="134"/>
      <c r="BJ53" s="155"/>
      <c r="BK53" s="156"/>
    </row>
    <row r="54" spans="1:63" s="62" customFormat="1" ht="27.75" customHeight="1" x14ac:dyDescent="0.25">
      <c r="A54" s="133"/>
      <c r="B54" s="144"/>
      <c r="C54" s="144"/>
      <c r="D54" s="324"/>
      <c r="E54" s="145">
        <f>'Elenco P.I.'!S33</f>
        <v>0</v>
      </c>
      <c r="F54" s="146">
        <f t="shared" si="7"/>
        <v>0</v>
      </c>
      <c r="G54" s="145">
        <f t="shared" si="8"/>
        <v>0</v>
      </c>
      <c r="H54" s="147"/>
      <c r="I54" s="148" t="str">
        <f t="shared" si="9"/>
        <v>x</v>
      </c>
      <c r="J54" s="148" t="str">
        <f t="shared" si="14"/>
        <v/>
      </c>
      <c r="K54" s="148" t="str">
        <f t="shared" si="15"/>
        <v/>
      </c>
      <c r="L54" s="148" t="str">
        <f t="shared" si="16"/>
        <v/>
      </c>
      <c r="M54" s="148" t="str">
        <f t="shared" si="17"/>
        <v/>
      </c>
      <c r="N54" s="149"/>
      <c r="O54" s="134"/>
      <c r="BJ54" s="155"/>
      <c r="BK54" s="156"/>
    </row>
    <row r="55" spans="1:63" s="62" customFormat="1" ht="27.75" customHeight="1" x14ac:dyDescent="0.25">
      <c r="A55" s="133"/>
      <c r="B55" s="144"/>
      <c r="C55" s="144"/>
      <c r="D55" s="324"/>
      <c r="E55" s="145">
        <f>'Elenco P.I.'!S34</f>
        <v>0</v>
      </c>
      <c r="F55" s="146">
        <f t="shared" si="7"/>
        <v>0</v>
      </c>
      <c r="G55" s="145">
        <f t="shared" si="8"/>
        <v>0</v>
      </c>
      <c r="H55" s="147"/>
      <c r="I55" s="148" t="str">
        <f t="shared" si="9"/>
        <v>x</v>
      </c>
      <c r="J55" s="148" t="str">
        <f t="shared" si="14"/>
        <v/>
      </c>
      <c r="K55" s="148" t="str">
        <f t="shared" si="15"/>
        <v/>
      </c>
      <c r="L55" s="148" t="str">
        <f t="shared" si="16"/>
        <v/>
      </c>
      <c r="M55" s="148" t="str">
        <f t="shared" si="17"/>
        <v/>
      </c>
      <c r="N55" s="149"/>
      <c r="O55" s="134"/>
      <c r="BJ55" s="155"/>
      <c r="BK55" s="156"/>
    </row>
    <row r="56" spans="1:63" s="62" customFormat="1" ht="27.75" customHeight="1" thickBot="1" x14ac:dyDescent="0.3">
      <c r="A56" s="133"/>
      <c r="B56" s="386" t="s">
        <v>289</v>
      </c>
      <c r="C56" s="381"/>
      <c r="D56" s="382"/>
      <c r="E56" s="236" t="s">
        <v>284</v>
      </c>
      <c r="F56" s="502" t="s">
        <v>285</v>
      </c>
      <c r="G56" s="502"/>
      <c r="H56" s="502"/>
      <c r="I56" s="501" t="s">
        <v>286</v>
      </c>
      <c r="J56" s="501"/>
      <c r="K56" s="501"/>
      <c r="L56" s="501"/>
      <c r="M56" s="501"/>
      <c r="N56" s="235" t="s">
        <v>287</v>
      </c>
      <c r="O56" s="134"/>
      <c r="BJ56" s="150"/>
      <c r="BK56" s="151"/>
    </row>
    <row r="57" spans="1:63" s="62" customFormat="1" ht="21" customHeight="1" x14ac:dyDescent="0.25">
      <c r="A57" s="133"/>
      <c r="B57" s="387"/>
      <c r="C57" s="384"/>
      <c r="D57" s="385"/>
      <c r="E57" s="152">
        <f>SUM(E30:E56)</f>
        <v>110</v>
      </c>
      <c r="F57" s="502">
        <f>SUM(F32:F38)</f>
        <v>22</v>
      </c>
      <c r="G57" s="502"/>
      <c r="H57" s="502"/>
      <c r="I57" s="153"/>
      <c r="J57" s="157">
        <f>IF(J32="x",G32*F32)+IF(J33="x",G33*F33)+IF(J34="x",G34*F34)+IF(J35="x",G35*F35)+IF(J36="x",G36*F36)+IF(J37="x",G37*F37)+IF(J38="x",G38*F38)+IF(J39="x",G39*F39)+IF(J40="x",G40*F40)+IF(J41="x",G41*F41)+IF(J42="x",G42*F42)+IF(J43="x",G43*F43)+IF(J44="x",G44*F44)+IF(J45="x",G45*F45)+IF(J46="x",G46*F46)+IF(J47="x",G47*F47)+IF(J48="x",G48*F48)+IF(J49="x",G49*F49)+IF(J50="x",G50*F50)+IF(J51="x",G51*F51)+IF(J52="x",G52*F52)+IF(J53="x",G53*F53)+IF(J54="x",G54*F54)+IF(J55="x",G55*F55)</f>
        <v>0</v>
      </c>
      <c r="K57" s="157">
        <f>IF(K32="x",H32*G32)+IF(K33="x",H33*G33)+IF(K34="x",H34*G34)+IF(K35="x",H35*G35)+IF(K36="x",H36*G36)+IF(K37="x",H37*G37)+IF(K38="x",H38*G38)+IF(K39="x",H39*G39)+IF(K40="x",H40*G40)+IF(K41="x",H41*G41)+IF(K42="x",H42*G42)+IF(K43="x",H43*G43)+IF(K44="x",H44*G44)+IF(K45="x",H45*G45)+IF(K46="x",H46*G46)+IF(K47="x",H47*G47)+IF(K48="x",H48*G48)+IF(K49="x",H49*G49)+IF(K50="x",H50*G50)+IF(K51="x",H51*G51)+IF(K52="x",H52*G52)+IF(K53="x",H53*G53)+IF(K54="x",H54*G54)+IF(K55="x",H55*G55)</f>
        <v>0</v>
      </c>
      <c r="L57" s="157">
        <f>IF(L32="x",I32*H32)+IF(L33="x",I33*H33)+IF(L34="x",I34*H34)+IF(L35="x",I35*H35)+IF(L36="x",I36*H36)+IF(L37="x",I37*H37)+IF(L38="x",I38*H38)+IF(L39="x",I39*H39)+IF(L40="x",I40*H40)+IF(L41="x",I41*H41)+IF(L42="x",I42*H42)+IF(L43="x",I43*H43)+IF(L44="x",I44*H44)+IF(L45="x",I45*H45)+IF(L46="x",I46*H46)+IF(L47="x",I47*H47)+IF(L48="x",I48*H48)+IF(L49="x",I49*H49)+IF(L50="x",I50*H50)+IF(L51="x",I51*H51)+IF(L52="x",I52*H52)+IF(L53="x",I53*H53)+IF(L54="x",I54*H54)+IF(L55="x",I55*H55)</f>
        <v>0</v>
      </c>
      <c r="M57" s="157">
        <f>IF(M32="x",J32*I32)+IF(M33="x",J33*I33)+IF(M34="x",J34*I34)+IF(M35="x",J35*I35)+IF(M36="x",J36*I36)+IF(M37="x",J37*I37)+IF(M38="x",J38*I38)+IF(M39="x",J39*I39)+IF(M40="x",J40*I40)+IF(M41="x",J41*I41)+IF(M42="x",J42*I42)+IF(M43="x",J43*I43)+IF(M44="x",J44*I44)+IF(M45="x",J45*I45)+IF(M46="x",J46*I46)+IF(M47="x",J47*I47)+IF(M48="x",J48*I48)+IF(M49="x",J49*I49)+IF(M50="x",J50*I50)+IF(M51="x",J51*I51)+IF(M52="x",J52*I52)+IF(M53="x",J53*I53)+IF(M54="x",J54*I54)+IF(M55="x",J55*I55)</f>
        <v>0</v>
      </c>
      <c r="N57" s="158">
        <f>SUM(J57:M57)</f>
        <v>0</v>
      </c>
      <c r="O57" s="134"/>
      <c r="BJ57" s="155"/>
      <c r="BK57" s="156"/>
    </row>
    <row r="58" spans="1:63" ht="16.5" customHeight="1" x14ac:dyDescent="0.25">
      <c r="A58" s="133"/>
      <c r="B58" s="490" t="s">
        <v>290</v>
      </c>
      <c r="C58" s="491"/>
      <c r="D58" s="492"/>
      <c r="E58" s="499" t="s">
        <v>291</v>
      </c>
      <c r="F58" s="499" t="s">
        <v>292</v>
      </c>
      <c r="G58" s="499" t="s">
        <v>293</v>
      </c>
      <c r="H58" s="500" t="s">
        <v>294</v>
      </c>
      <c r="I58" s="501" t="s">
        <v>295</v>
      </c>
      <c r="J58" s="501"/>
      <c r="K58" s="501"/>
      <c r="L58" s="501"/>
      <c r="M58" s="501"/>
      <c r="N58" s="159"/>
      <c r="O58" s="134"/>
      <c r="BJ58" s="155"/>
    </row>
    <row r="59" spans="1:63" ht="15" customHeight="1" x14ac:dyDescent="0.25">
      <c r="A59" s="133"/>
      <c r="B59" s="493"/>
      <c r="C59" s="494"/>
      <c r="D59" s="495"/>
      <c r="E59" s="499"/>
      <c r="F59" s="499"/>
      <c r="G59" s="499"/>
      <c r="H59" s="500"/>
      <c r="I59" s="140">
        <v>1</v>
      </c>
      <c r="J59" s="140">
        <v>2</v>
      </c>
      <c r="K59" s="140">
        <v>3</v>
      </c>
      <c r="L59" s="140">
        <v>4</v>
      </c>
      <c r="M59" s="140">
        <v>5</v>
      </c>
      <c r="N59" s="487" t="str">
        <f>N29</f>
        <v>NOTE</v>
      </c>
      <c r="O59" s="134"/>
      <c r="BJ59" s="51"/>
      <c r="BK59" s="52"/>
    </row>
    <row r="60" spans="1:63" ht="23.25" customHeight="1" x14ac:dyDescent="0.25">
      <c r="A60" s="133"/>
      <c r="B60" s="496"/>
      <c r="C60" s="497"/>
      <c r="D60" s="498"/>
      <c r="E60" s="499"/>
      <c r="F60" s="499"/>
      <c r="G60" s="499"/>
      <c r="H60" s="500"/>
      <c r="I60" s="141" t="s">
        <v>231</v>
      </c>
      <c r="J60" s="141" t="s">
        <v>232</v>
      </c>
      <c r="K60" s="142" t="s">
        <v>233</v>
      </c>
      <c r="L60" s="142" t="s">
        <v>269</v>
      </c>
      <c r="M60" s="142" t="s">
        <v>270</v>
      </c>
      <c r="N60" s="487"/>
      <c r="O60" s="134"/>
      <c r="BJ60" s="51"/>
      <c r="BK60" s="52"/>
    </row>
    <row r="61" spans="1:63" ht="28.5" customHeight="1" x14ac:dyDescent="0.25">
      <c r="A61" s="133"/>
      <c r="B61" s="160" t="s">
        <v>296</v>
      </c>
      <c r="C61" s="160" t="s">
        <v>297</v>
      </c>
      <c r="D61" s="160" t="s">
        <v>419</v>
      </c>
      <c r="E61" s="499"/>
      <c r="F61" s="499"/>
      <c r="G61" s="499"/>
      <c r="H61" s="500"/>
      <c r="I61" s="235" t="s">
        <v>298</v>
      </c>
      <c r="J61" s="235" t="s">
        <v>299</v>
      </c>
      <c r="K61" s="235" t="s">
        <v>300</v>
      </c>
      <c r="L61" s="235" t="s">
        <v>301</v>
      </c>
      <c r="M61" s="235" t="s">
        <v>302</v>
      </c>
      <c r="N61" s="487"/>
      <c r="O61" s="134"/>
    </row>
    <row r="62" spans="1:63" ht="117" customHeight="1" x14ac:dyDescent="0.25">
      <c r="A62" s="133"/>
      <c r="B62" s="161" t="str">
        <f>'Comp.'!A7</f>
        <v>Capacità di gestire efficacemente le risorse umane.:Capacità di guidare, coinvolgere e motivare le persone in maniera efficace, per il raggiungimento degli obiettivi assegnati, consi derandoli come valore e risorsa in sé, ottenendo il meglio da ciascuno di loro. Capacità di delegare obiettivi e attività.</v>
      </c>
      <c r="C62" s="161" t="str">
        <f>'Comp.'!B7</f>
        <v>Il Responsabile: Coinvolge il gruppo di lavoro, promuove la comunicazione, la collaborazione e la partecipazione. Adotta azioni volte ad implementare le competenze professionali dei dipendenti. Valorizza il personale dipendente favorendo l’autonomia e delegando responsabilità.</v>
      </c>
      <c r="D62" s="161"/>
      <c r="E62" s="146">
        <v>10</v>
      </c>
      <c r="F62" s="162">
        <f>(E62/E$82)*40</f>
        <v>2</v>
      </c>
      <c r="G62" s="163">
        <f t="shared" ref="G62:G80" si="18">H62/100</f>
        <v>0</v>
      </c>
      <c r="H62" s="164"/>
      <c r="I62" s="165" t="str">
        <f>IF($G62&lt;=0.1,IF($G62&gt;=0,"x",""),"")</f>
        <v>x</v>
      </c>
      <c r="J62" s="165" t="str">
        <f>IF(G62&lt;=0.25,IF(G62&gt;=0.11,"x",""),"")</f>
        <v/>
      </c>
      <c r="K62" s="165" t="str">
        <f>IF(G62&lt;=0.5,IF(G62&gt;0.25,"x",""),"")</f>
        <v/>
      </c>
      <c r="L62" s="165" t="str">
        <f>IF(G62&lt;=0.75,IF(G62&gt;=0.51,"x",""),"")</f>
        <v/>
      </c>
      <c r="M62" s="165" t="str">
        <f>IF(G62&lt;=1,IF(G62&gt;0.75,"x",""),"")</f>
        <v/>
      </c>
      <c r="N62" s="166"/>
      <c r="O62" s="134"/>
      <c r="BJ62" s="44"/>
      <c r="BK62" s="44"/>
    </row>
    <row r="63" spans="1:63" ht="204.75" customHeight="1" x14ac:dyDescent="0.25">
      <c r="A63" s="133"/>
      <c r="B63" s="161" t="str">
        <f>'Comp.'!A8</f>
        <v>Relazione, integrazione, comunicazione:Capacità di relazionarsi nel gruppo di lavoro e con i  colleghi, partecipazione alla vita organizzativa, collabora zione ed integrazione nei processi di servizio</v>
      </c>
      <c r="C63" s="161" t="str">
        <f>'Comp.'!B8</f>
        <v>Il Responsabile: Intraprende relazioni collaborative e partecipative con colleghi ed amministratori. Possiede una visione d’insieme del proprio lavoro, della propria struttura, dei processi e delle persone. Partecipa attivamente alla vita organizza tiva con atteggiamento propositivo, condividendo informazioni ed esperienze nel lavoro in team. Adotta modalità di ascolto attivo e comunicazione chiara ed empatica con gli interlocutori, gestendo il feedback e l’orientamento all’utente. Propone soluzioni innovative per la gestione di conflitti. Non si spazientisce e non assume atteggiamenti aggressivi. Si relaziona agli altri con rispetto e correttezza e manifesta con il proprio comportamento il rispetto verso le altre persone. Favorisce momenti di confronto collettivi all’interno del gruppo di lavoro. Instaura relazioni professionali efficaci e collaborative all’interno e all’esterno dell’ente.</v>
      </c>
      <c r="D63" s="161"/>
      <c r="E63" s="146">
        <v>10</v>
      </c>
      <c r="F63" s="162">
        <f t="shared" ref="F63:F80" si="19">(E63/E$82)*40</f>
        <v>2</v>
      </c>
      <c r="G63" s="163">
        <f t="shared" si="18"/>
        <v>0</v>
      </c>
      <c r="H63" s="164"/>
      <c r="I63" s="165" t="str">
        <f>IF($G63&lt;=0.1,IF($G63&gt;=0,"x",""),"")</f>
        <v>x</v>
      </c>
      <c r="J63" s="165" t="str">
        <f>IF(G63&lt;=0.25,IF(G63&gt;=0.11,"x",""),"")</f>
        <v/>
      </c>
      <c r="K63" s="165" t="str">
        <f>IF(G63&lt;=0.5,IF(G63&gt;0.25,"x",""),"")</f>
        <v/>
      </c>
      <c r="L63" s="165" t="str">
        <f>IF(G63&lt;=0.75,IF(G63&gt;=0.51,"x",""),"")</f>
        <v/>
      </c>
      <c r="M63" s="165" t="str">
        <f>IF(G63&lt;=1,IF(G63&gt;0.75,"x",""),"")</f>
        <v/>
      </c>
      <c r="N63" s="166"/>
      <c r="O63" s="134"/>
      <c r="BJ63" s="44"/>
      <c r="BK63" s="44"/>
    </row>
    <row r="64" spans="1:63" ht="261" customHeight="1" x14ac:dyDescent="0.25">
      <c r="A64" s="133"/>
      <c r="B64" s="161" t="str">
        <f>'Comp.'!A9</f>
        <v>Orientamento alla qualità dei servizi:Capacità di mettere in atto comportamenti di lavoro e decisioni finalizzate alla efficienza dei processi e alla qualità dei prodotti/servizi finali.  Capacità di effettuare regolarmente verifiche sul lavoro (proprio o altrui) per prevenire errori e per garantire il rispetto di un buon livello dei risultati finali.</v>
      </c>
      <c r="C64" s="161" t="str">
        <f>'Comp.'!B9</f>
        <v xml:space="preserve">Il Responsabile: Monitora i tempi e le scadenze da rispettare, organizzando le attività in funzione dell’obiettivo da raggiungere;                • garantisce la qualità e l’accuratezza del proprio lavoro predisponendo livelli di qualità coerenti con lo standard dell’organizzazione;                                            • individua gli errori, ne comprende le cause e attiva azioni correttive condivise;                     • introduce frequentemente criteri e momenti di monitoraggio e verifica;                      • valuta il processo e il risultato, per individuarne gli errori da cui imparare, le azioni e i ragionamenti positivi da valorizzare e standardizzare;                                    • opera con costanza e precisione nell’esecuzione del proprio lavoro e degli output prodotti. </v>
      </c>
      <c r="D64" s="161"/>
      <c r="E64" s="146">
        <v>10</v>
      </c>
      <c r="F64" s="162">
        <f t="shared" si="19"/>
        <v>2</v>
      </c>
      <c r="G64" s="163">
        <f t="shared" si="18"/>
        <v>0</v>
      </c>
      <c r="H64" s="164"/>
      <c r="I64" s="148" t="str">
        <f>IF($G64&lt;=0.2,IF($G64&gt;=0,"x",""),"")</f>
        <v>x</v>
      </c>
      <c r="J64" s="148" t="str">
        <f>IF(G64&lt;=0.5,IF(G64&gt;=0.21,"x",""),"")</f>
        <v/>
      </c>
      <c r="K64" s="148" t="str">
        <f>IF(G64&lt;=0.7,IF(G64&gt;=0.51,"x",""),"")</f>
        <v/>
      </c>
      <c r="L64" s="148" t="str">
        <f>IF(G64&lt;=0.9,IF(G64&gt;=0.71,"x",""),"")</f>
        <v/>
      </c>
      <c r="M64" s="148" t="str">
        <f>IF(G64&lt;=1,IF(G64&gt;0.9,"x",""),"")</f>
        <v/>
      </c>
      <c r="N64" s="166"/>
      <c r="O64" s="134"/>
      <c r="BJ64" s="44"/>
      <c r="BK64" s="44"/>
    </row>
    <row r="65" spans="1:63" ht="107.25" customHeight="1" x14ac:dyDescent="0.25">
      <c r="A65" s="133"/>
      <c r="B65" s="161" t="str">
        <f>'Comp.'!A10</f>
        <v>Integrazione con gli amministratori su obiettivi assegnati. Capacità di tradurre in azioni concrete i piani e i programmi della politica.</v>
      </c>
      <c r="C65" s="161" t="str">
        <f>'Comp.'!B10</f>
        <v>Il Responsabile: Garantisce efficace assistenza agli organi di governo.  Adatta il proprio tempo lavoro al perseguimento degli obiettivi strategici concordati con la politica e di quelli gestionali concordati con la struttura accogliendo le prioritarie esigenze dell’ente. Presta attenzione alle necessità delle altre aree in particolare quando (formalmente e informalmente) coinvolte in processi lavorativi trasversali rispetto alla propria.</v>
      </c>
      <c r="D65" s="161"/>
      <c r="E65" s="146">
        <v>10</v>
      </c>
      <c r="F65" s="162">
        <f t="shared" si="19"/>
        <v>2</v>
      </c>
      <c r="G65" s="163">
        <f t="shared" si="18"/>
        <v>0</v>
      </c>
      <c r="H65" s="164"/>
      <c r="I65" s="148" t="str">
        <f t="shared" ref="I65:I80" si="20">IF($G65&lt;=0.2,IF($G65&gt;=0,"x",""),"")</f>
        <v>x</v>
      </c>
      <c r="J65" s="148" t="str">
        <f t="shared" ref="J65:J80" si="21">IF(G65&lt;=0.5,IF(G65&gt;=0.21,"x",""),"")</f>
        <v/>
      </c>
      <c r="K65" s="148" t="str">
        <f>IF(G65&lt;=0.7,IF(G65&gt;0.51,"x",""),"")</f>
        <v/>
      </c>
      <c r="L65" s="148" t="str">
        <f t="shared" ref="L65:L80" si="22">IF(G65&lt;=0.9,IF(G65&gt;=0.71,"x",""),"")</f>
        <v/>
      </c>
      <c r="M65" s="148" t="str">
        <f t="shared" ref="M65:M80" si="23">IF(G65&lt;=1,IF(G65&gt;0.9,"x",""),"")</f>
        <v/>
      </c>
      <c r="N65" s="166"/>
      <c r="O65" s="134"/>
      <c r="BJ65" s="44"/>
      <c r="BK65" s="44"/>
    </row>
    <row r="66" spans="1:63" ht="162" customHeight="1" x14ac:dyDescent="0.25">
      <c r="A66" s="133"/>
      <c r="B66" s="161" t="str">
        <f>'Comp.'!A11</f>
        <v>Analisi e soluzione dei problemi. Capacità di individuare e comprendere gli aspetti essenziali dei problemi, proporre soluzioni e verificarne gli esiti.</v>
      </c>
      <c r="C66" s="161" t="str">
        <f>'Comp.'!B11</f>
        <v xml:space="preserve">Il Responsabile: Individua le caratteristiche (variabili o costanti) dei problemi, e le ipotesi di risoluzione degli stessi rispetto alle cause. Verifica l’efficacia della soluzione trovata.  Individua momenti di difficoltà e fornisce contributi concreti per il loro superamento; Comprende le divergenze e previene gli effetti del conflitto; </v>
      </c>
      <c r="D66" s="161"/>
      <c r="E66" s="146">
        <v>10</v>
      </c>
      <c r="F66" s="162">
        <f t="shared" si="19"/>
        <v>2</v>
      </c>
      <c r="G66" s="163">
        <f t="shared" si="18"/>
        <v>0</v>
      </c>
      <c r="H66" s="164"/>
      <c r="I66" s="148" t="str">
        <f t="shared" si="20"/>
        <v>x</v>
      </c>
      <c r="J66" s="148" t="str">
        <f t="shared" si="21"/>
        <v/>
      </c>
      <c r="K66" s="148" t="str">
        <f>IF(G66&lt;=0.7,IF(G66&gt;0.51,"x",""),"")</f>
        <v/>
      </c>
      <c r="L66" s="148" t="str">
        <f t="shared" si="22"/>
        <v/>
      </c>
      <c r="M66" s="148" t="str">
        <f t="shared" si="23"/>
        <v/>
      </c>
      <c r="N66" s="166"/>
      <c r="O66" s="134"/>
      <c r="BJ66" s="44"/>
      <c r="BK66" s="44"/>
    </row>
    <row r="67" spans="1:63" ht="220.5" customHeight="1" x14ac:dyDescent="0.25">
      <c r="A67" s="133"/>
      <c r="B67" s="161" t="str">
        <f>'Comp.'!A12</f>
        <v>Rapporti con l’utenza:Capacità di cogliere le esigenze dei clienti interni ed esterni orientando costantemente la propria attività al soddisfacimento delle loro esigenze, coerentemente con l’ organizzazione dei servizi.</v>
      </c>
      <c r="C67" s="161" t="str">
        <f>'Comp.'!B12</f>
        <v>Il Responsabile: Adotta una modalità di ascolto attivo e garantisce adeguata accoglienza dell’utenza; Organizza e gestisce l’orario di servizio in relazione alle esigenze dell’utenza. Gestisce il feedback. Presidia sull’ adeguata gestione dei rapporti con l’utenza da parte dei propri collaboratori. nformazioni circa il servizio erogato dalla propria struttura per orientare l’utenza esterna (es. segnaletica interna, accessibilità, portali on line per il cittadino). Si attiva in modo coerente e tempestivo per la soddisfazione del bisogno espresso dall’utenza.</v>
      </c>
      <c r="D67" s="161"/>
      <c r="E67" s="146">
        <v>10</v>
      </c>
      <c r="F67" s="162">
        <f t="shared" si="19"/>
        <v>2</v>
      </c>
      <c r="G67" s="163">
        <f t="shared" si="18"/>
        <v>0</v>
      </c>
      <c r="H67" s="164"/>
      <c r="I67" s="148" t="str">
        <f t="shared" si="20"/>
        <v>x</v>
      </c>
      <c r="J67" s="148" t="str">
        <f t="shared" si="21"/>
        <v/>
      </c>
      <c r="K67" s="148" t="str">
        <f t="shared" ref="K67:K80" si="24">IF(G67&lt;=0.7,IF(G67&gt;=0.51,"x",""),"")</f>
        <v/>
      </c>
      <c r="L67" s="148" t="str">
        <f t="shared" si="22"/>
        <v/>
      </c>
      <c r="M67" s="148" t="str">
        <f t="shared" si="23"/>
        <v/>
      </c>
      <c r="N67" s="166"/>
      <c r="O67" s="134"/>
      <c r="BJ67" s="44"/>
      <c r="BK67" s="44"/>
    </row>
    <row r="68" spans="1:63" ht="146.25" customHeight="1" x14ac:dyDescent="0.25">
      <c r="A68" s="133"/>
      <c r="B68" s="161" t="str">
        <f>'Comp.'!A13</f>
        <v>Orientamento al risultato: Capacità di lavorare per il perseguimento di obiettivi, anche attraverso la autodeter minazione degli stessi, definendo livelli di prestazione sfidanti. Applica zione costante al raggiungimento dei risultati di competenza. Capacità di essere efficace finalizzando con continuità le proprie e altrui attività al conseguimento dei risultati</v>
      </c>
      <c r="C68" s="161" t="str">
        <f>'Comp.'!B13</f>
        <v>Il Responsabile: Persevera nel raggiungimento del risultato e non si scoraggia di fronte ad errori e ad insuccessi;  individua e ricerca tutte le strategie per conseguire il risultato; riconosce le priorità e le urgenze nella prospettiva di raggiungere il risultato; coinvolge e guida il gruppo verso il risultato da raggiungere; agisce coerentemente agli impegni presi, influenzando attivamente e positivamente gli eventi; sollecita o promuove la collaborazione con gli altri Responsabili coinvolti nel proprio obiettivo;</v>
      </c>
      <c r="D68" s="161"/>
      <c r="E68" s="146">
        <v>10</v>
      </c>
      <c r="F68" s="162">
        <f t="shared" si="19"/>
        <v>2</v>
      </c>
      <c r="G68" s="163">
        <f t="shared" si="18"/>
        <v>0</v>
      </c>
      <c r="H68" s="164"/>
      <c r="I68" s="148" t="str">
        <f t="shared" si="20"/>
        <v>x</v>
      </c>
      <c r="J68" s="148" t="str">
        <f t="shared" si="21"/>
        <v/>
      </c>
      <c r="K68" s="148" t="str">
        <f t="shared" si="24"/>
        <v/>
      </c>
      <c r="L68" s="148" t="str">
        <f t="shared" si="22"/>
        <v/>
      </c>
      <c r="M68" s="148" t="str">
        <f t="shared" si="23"/>
        <v/>
      </c>
      <c r="N68" s="166"/>
      <c r="O68" s="134"/>
      <c r="BJ68" s="44"/>
      <c r="BK68" s="44"/>
    </row>
    <row r="69" spans="1:63" ht="213" customHeight="1" x14ac:dyDescent="0.25">
      <c r="A69" s="133"/>
      <c r="B69" s="161" t="str">
        <f>'Comp.'!A14</f>
        <v xml:space="preserve">Iniziativa: Capacità di attivarsi in modo autonomo nell'ambito delle proprie responsabilità e dei propri compiti, senza attendere indicazioni dagli altri e senza subire gli eventi. </v>
      </c>
      <c r="C69" s="161" t="str">
        <f>'Comp.'!B14</f>
        <v>Il Responsabile: Reagisce attivamente nelle situazioni, anche in situazioni eccezionali e/o di crisi, individuando i margini di azione e di miglioramento; Presidia tutti gli ambiti di discrezionalità consentiti dal ruolo, assumendosi le proprie responsabilità; • cerca stimoli, occasioni di miglioramento e perfezionamento del proprio lavoro e della propria organizzazione; • propone spontaneamente idee, osservazioni, interpretazioni, soluzioni; • chiede chiarimenti e pone domande per comprendere la realtà organizzativa e gli avvenimenti; • anticipa e gestisce situazioni ed eventi; • interviene in prima persona, senza la sollecitazione di altri, su quanto causa perdite di tempo e di risorse; • affronta con passione ed energia l’attività lavorativa.</v>
      </c>
      <c r="D69" s="161"/>
      <c r="E69" s="146">
        <v>10</v>
      </c>
      <c r="F69" s="162">
        <f t="shared" si="19"/>
        <v>2</v>
      </c>
      <c r="G69" s="163">
        <f t="shared" si="18"/>
        <v>0</v>
      </c>
      <c r="H69" s="164"/>
      <c r="I69" s="148" t="str">
        <f t="shared" si="20"/>
        <v>x</v>
      </c>
      <c r="J69" s="148" t="str">
        <f t="shared" si="21"/>
        <v/>
      </c>
      <c r="K69" s="148" t="str">
        <f t="shared" si="24"/>
        <v/>
      </c>
      <c r="L69" s="148" t="str">
        <f t="shared" si="22"/>
        <v/>
      </c>
      <c r="M69" s="148" t="str">
        <f t="shared" si="23"/>
        <v/>
      </c>
      <c r="N69" s="166"/>
      <c r="O69" s="134"/>
      <c r="BJ69" s="44"/>
      <c r="BK69" s="44"/>
    </row>
    <row r="70" spans="1:63" ht="38.25" hidden="1" customHeight="1" x14ac:dyDescent="0.25">
      <c r="A70" s="133"/>
      <c r="B70" s="161" t="e">
        <f>IF([3]Comportamenti!C13="x",[3]Comportamenti!A13,0)</f>
        <v>#REF!</v>
      </c>
      <c r="C70" s="167"/>
      <c r="D70" s="167"/>
      <c r="E70" s="146"/>
      <c r="F70" s="162">
        <f t="shared" si="19"/>
        <v>0</v>
      </c>
      <c r="G70" s="163">
        <f t="shared" si="18"/>
        <v>1</v>
      </c>
      <c r="H70" s="164">
        <v>100</v>
      </c>
      <c r="I70" s="148" t="str">
        <f t="shared" si="20"/>
        <v/>
      </c>
      <c r="J70" s="148" t="str">
        <f t="shared" si="21"/>
        <v/>
      </c>
      <c r="K70" s="148" t="str">
        <f t="shared" si="24"/>
        <v/>
      </c>
      <c r="L70" s="148" t="str">
        <f t="shared" si="22"/>
        <v/>
      </c>
      <c r="M70" s="148" t="str">
        <f t="shared" si="23"/>
        <v>x</v>
      </c>
      <c r="N70" s="166"/>
      <c r="O70" s="134"/>
      <c r="BJ70" s="44"/>
      <c r="BK70" s="44"/>
    </row>
    <row r="71" spans="1:63" ht="38.25" hidden="1" customHeight="1" x14ac:dyDescent="0.25">
      <c r="A71" s="133"/>
      <c r="B71" s="167"/>
      <c r="C71" s="167"/>
      <c r="D71" s="167"/>
      <c r="E71" s="146"/>
      <c r="F71" s="162">
        <f t="shared" si="19"/>
        <v>0</v>
      </c>
      <c r="G71" s="163">
        <f t="shared" si="18"/>
        <v>1</v>
      </c>
      <c r="H71" s="164">
        <v>100</v>
      </c>
      <c r="I71" s="148" t="str">
        <f t="shared" si="20"/>
        <v/>
      </c>
      <c r="J71" s="148" t="str">
        <f t="shared" si="21"/>
        <v/>
      </c>
      <c r="K71" s="148" t="str">
        <f t="shared" si="24"/>
        <v/>
      </c>
      <c r="L71" s="148" t="str">
        <f t="shared" si="22"/>
        <v/>
      </c>
      <c r="M71" s="148" t="str">
        <f t="shared" si="23"/>
        <v>x</v>
      </c>
      <c r="N71" s="166"/>
      <c r="O71" s="134"/>
      <c r="BJ71" s="44"/>
      <c r="BK71" s="44"/>
    </row>
    <row r="72" spans="1:63" ht="38.25" hidden="1" customHeight="1" x14ac:dyDescent="0.25">
      <c r="A72" s="133"/>
      <c r="B72" s="167"/>
      <c r="C72" s="167"/>
      <c r="D72" s="167"/>
      <c r="E72" s="146"/>
      <c r="F72" s="162">
        <f t="shared" si="19"/>
        <v>0</v>
      </c>
      <c r="G72" s="163">
        <f t="shared" si="18"/>
        <v>1</v>
      </c>
      <c r="H72" s="164">
        <v>100</v>
      </c>
      <c r="I72" s="148" t="str">
        <f t="shared" si="20"/>
        <v/>
      </c>
      <c r="J72" s="148" t="str">
        <f t="shared" si="21"/>
        <v/>
      </c>
      <c r="K72" s="148" t="str">
        <f t="shared" si="24"/>
        <v/>
      </c>
      <c r="L72" s="148" t="str">
        <f t="shared" si="22"/>
        <v/>
      </c>
      <c r="M72" s="148" t="str">
        <f t="shared" si="23"/>
        <v>x</v>
      </c>
      <c r="N72" s="166"/>
      <c r="O72" s="134"/>
      <c r="BJ72" s="44"/>
      <c r="BK72" s="44"/>
    </row>
    <row r="73" spans="1:63" ht="38.25" hidden="1" customHeight="1" x14ac:dyDescent="0.25">
      <c r="A73" s="133"/>
      <c r="B73" s="167"/>
      <c r="C73" s="167"/>
      <c r="D73" s="167"/>
      <c r="E73" s="146"/>
      <c r="F73" s="162">
        <f t="shared" si="19"/>
        <v>0</v>
      </c>
      <c r="G73" s="163">
        <f t="shared" si="18"/>
        <v>1</v>
      </c>
      <c r="H73" s="164">
        <v>100</v>
      </c>
      <c r="I73" s="148" t="str">
        <f t="shared" si="20"/>
        <v/>
      </c>
      <c r="J73" s="148" t="str">
        <f t="shared" si="21"/>
        <v/>
      </c>
      <c r="K73" s="148" t="str">
        <f t="shared" si="24"/>
        <v/>
      </c>
      <c r="L73" s="148" t="str">
        <f t="shared" si="22"/>
        <v/>
      </c>
      <c r="M73" s="148" t="str">
        <f t="shared" si="23"/>
        <v>x</v>
      </c>
      <c r="N73" s="166"/>
      <c r="O73" s="134"/>
      <c r="BJ73" s="44"/>
      <c r="BK73" s="44"/>
    </row>
    <row r="74" spans="1:63" ht="38.25" hidden="1" customHeight="1" x14ac:dyDescent="0.25">
      <c r="A74" s="133"/>
      <c r="B74" s="167"/>
      <c r="C74" s="167"/>
      <c r="D74" s="167"/>
      <c r="E74" s="146"/>
      <c r="F74" s="162">
        <f t="shared" si="19"/>
        <v>0</v>
      </c>
      <c r="G74" s="163">
        <f t="shared" si="18"/>
        <v>1</v>
      </c>
      <c r="H74" s="164">
        <v>100</v>
      </c>
      <c r="I74" s="148" t="str">
        <f t="shared" si="20"/>
        <v/>
      </c>
      <c r="J74" s="148" t="str">
        <f t="shared" si="21"/>
        <v/>
      </c>
      <c r="K74" s="148" t="str">
        <f t="shared" si="24"/>
        <v/>
      </c>
      <c r="L74" s="148" t="str">
        <f t="shared" si="22"/>
        <v/>
      </c>
      <c r="M74" s="148" t="str">
        <f t="shared" si="23"/>
        <v>x</v>
      </c>
      <c r="N74" s="166"/>
      <c r="O74" s="134"/>
      <c r="BJ74" s="44"/>
      <c r="BK74" s="44"/>
    </row>
    <row r="75" spans="1:63" ht="38.25" hidden="1" customHeight="1" x14ac:dyDescent="0.25">
      <c r="A75" s="133"/>
      <c r="B75" s="167"/>
      <c r="C75" s="167"/>
      <c r="D75" s="167"/>
      <c r="E75" s="146"/>
      <c r="F75" s="162">
        <f t="shared" si="19"/>
        <v>0</v>
      </c>
      <c r="G75" s="163">
        <f t="shared" si="18"/>
        <v>1</v>
      </c>
      <c r="H75" s="164">
        <v>100</v>
      </c>
      <c r="I75" s="148" t="str">
        <f t="shared" si="20"/>
        <v/>
      </c>
      <c r="J75" s="148" t="str">
        <f t="shared" si="21"/>
        <v/>
      </c>
      <c r="K75" s="148" t="str">
        <f t="shared" si="24"/>
        <v/>
      </c>
      <c r="L75" s="148" t="str">
        <f t="shared" si="22"/>
        <v/>
      </c>
      <c r="M75" s="148" t="str">
        <f t="shared" si="23"/>
        <v>x</v>
      </c>
      <c r="N75" s="166"/>
      <c r="O75" s="134"/>
      <c r="BJ75" s="44"/>
      <c r="BK75" s="44"/>
    </row>
    <row r="76" spans="1:63" ht="38.25" hidden="1" customHeight="1" x14ac:dyDescent="0.25">
      <c r="A76" s="133"/>
      <c r="B76" s="167"/>
      <c r="C76" s="167"/>
      <c r="D76" s="167"/>
      <c r="E76" s="146"/>
      <c r="F76" s="162">
        <f t="shared" si="19"/>
        <v>0</v>
      </c>
      <c r="G76" s="163">
        <f t="shared" si="18"/>
        <v>1</v>
      </c>
      <c r="H76" s="164">
        <v>100</v>
      </c>
      <c r="I76" s="148" t="str">
        <f t="shared" si="20"/>
        <v/>
      </c>
      <c r="J76" s="148" t="str">
        <f t="shared" si="21"/>
        <v/>
      </c>
      <c r="K76" s="148" t="str">
        <f t="shared" si="24"/>
        <v/>
      </c>
      <c r="L76" s="148" t="str">
        <f t="shared" si="22"/>
        <v/>
      </c>
      <c r="M76" s="148" t="str">
        <f t="shared" si="23"/>
        <v>x</v>
      </c>
      <c r="N76" s="166"/>
      <c r="O76" s="134"/>
      <c r="BJ76" s="44"/>
      <c r="BK76" s="44"/>
    </row>
    <row r="77" spans="1:63" ht="38.25" hidden="1" customHeight="1" x14ac:dyDescent="0.25">
      <c r="A77" s="133"/>
      <c r="B77" s="167"/>
      <c r="C77" s="167"/>
      <c r="D77" s="167"/>
      <c r="E77" s="146"/>
      <c r="F77" s="162">
        <f t="shared" si="19"/>
        <v>0</v>
      </c>
      <c r="G77" s="163">
        <f t="shared" si="18"/>
        <v>1</v>
      </c>
      <c r="H77" s="164">
        <v>100</v>
      </c>
      <c r="I77" s="148" t="str">
        <f t="shared" si="20"/>
        <v/>
      </c>
      <c r="J77" s="148" t="str">
        <f t="shared" si="21"/>
        <v/>
      </c>
      <c r="K77" s="148" t="str">
        <f t="shared" si="24"/>
        <v/>
      </c>
      <c r="L77" s="148" t="str">
        <f t="shared" si="22"/>
        <v/>
      </c>
      <c r="M77" s="148" t="str">
        <f t="shared" si="23"/>
        <v>x</v>
      </c>
      <c r="N77" s="166"/>
      <c r="O77" s="134"/>
      <c r="BJ77" s="44"/>
      <c r="BK77" s="44"/>
    </row>
    <row r="78" spans="1:63" ht="38.25" hidden="1" customHeight="1" x14ac:dyDescent="0.25">
      <c r="A78" s="133"/>
      <c r="B78" s="167"/>
      <c r="C78" s="167"/>
      <c r="D78" s="167"/>
      <c r="E78" s="146"/>
      <c r="F78" s="162">
        <f t="shared" si="19"/>
        <v>0</v>
      </c>
      <c r="G78" s="163">
        <f>H78/100</f>
        <v>1</v>
      </c>
      <c r="H78" s="164">
        <v>100</v>
      </c>
      <c r="I78" s="148" t="str">
        <f t="shared" si="20"/>
        <v/>
      </c>
      <c r="J78" s="148" t="str">
        <f t="shared" si="21"/>
        <v/>
      </c>
      <c r="K78" s="148" t="str">
        <f t="shared" si="24"/>
        <v/>
      </c>
      <c r="L78" s="148" t="str">
        <f t="shared" si="22"/>
        <v/>
      </c>
      <c r="M78" s="148" t="str">
        <f t="shared" si="23"/>
        <v>x</v>
      </c>
      <c r="N78" s="166"/>
      <c r="O78" s="134"/>
    </row>
    <row r="79" spans="1:63" ht="38.25" hidden="1" customHeight="1" x14ac:dyDescent="0.25">
      <c r="A79" s="133"/>
      <c r="B79" s="167"/>
      <c r="C79" s="167"/>
      <c r="D79" s="167"/>
      <c r="E79" s="146"/>
      <c r="F79" s="162">
        <f t="shared" si="19"/>
        <v>0</v>
      </c>
      <c r="G79" s="163">
        <f>H79/100</f>
        <v>1</v>
      </c>
      <c r="H79" s="164">
        <v>100</v>
      </c>
      <c r="I79" s="148" t="str">
        <f t="shared" si="20"/>
        <v/>
      </c>
      <c r="J79" s="148" t="str">
        <f t="shared" si="21"/>
        <v/>
      </c>
      <c r="K79" s="148" t="str">
        <f t="shared" si="24"/>
        <v/>
      </c>
      <c r="L79" s="148" t="str">
        <f t="shared" si="22"/>
        <v/>
      </c>
      <c r="M79" s="148" t="str">
        <f t="shared" si="23"/>
        <v>x</v>
      </c>
      <c r="N79" s="166"/>
      <c r="O79" s="134"/>
    </row>
    <row r="80" spans="1:63" ht="57" customHeight="1" x14ac:dyDescent="0.25">
      <c r="A80" s="133"/>
      <c r="B80" s="161" t="s">
        <v>303</v>
      </c>
      <c r="C80" s="161" t="s">
        <v>304</v>
      </c>
      <c r="D80" s="161"/>
      <c r="E80" s="146">
        <v>10</v>
      </c>
      <c r="F80" s="162">
        <f t="shared" si="19"/>
        <v>2</v>
      </c>
      <c r="G80" s="163">
        <f t="shared" si="18"/>
        <v>0</v>
      </c>
      <c r="H80" s="164"/>
      <c r="I80" s="148" t="str">
        <f t="shared" si="20"/>
        <v>x</v>
      </c>
      <c r="J80" s="148" t="str">
        <f t="shared" si="21"/>
        <v/>
      </c>
      <c r="K80" s="148" t="str">
        <f t="shared" si="24"/>
        <v/>
      </c>
      <c r="L80" s="148" t="str">
        <f t="shared" si="22"/>
        <v/>
      </c>
      <c r="M80" s="148" t="str">
        <f t="shared" si="23"/>
        <v/>
      </c>
      <c r="N80" s="166"/>
      <c r="O80" s="134"/>
    </row>
    <row r="81" spans="1:63" s="62" customFormat="1" ht="33" customHeight="1" x14ac:dyDescent="0.25">
      <c r="A81" s="133"/>
      <c r="B81" s="488" t="s">
        <v>305</v>
      </c>
      <c r="C81" s="488"/>
      <c r="D81" s="246"/>
      <c r="E81" s="168">
        <f>SUM(E62:E80)</f>
        <v>90</v>
      </c>
      <c r="F81" s="489" t="s">
        <v>306</v>
      </c>
      <c r="G81" s="489"/>
      <c r="H81" s="489"/>
      <c r="I81" s="488" t="s">
        <v>286</v>
      </c>
      <c r="J81" s="488"/>
      <c r="K81" s="488"/>
      <c r="L81" s="488"/>
      <c r="M81" s="488"/>
      <c r="N81" s="238" t="s">
        <v>287</v>
      </c>
      <c r="O81" s="134"/>
      <c r="BJ81" s="155"/>
      <c r="BK81" s="156"/>
    </row>
    <row r="82" spans="1:63" s="62" customFormat="1" ht="22.5" customHeight="1" x14ac:dyDescent="0.25">
      <c r="A82" s="133"/>
      <c r="B82" s="488" t="s">
        <v>307</v>
      </c>
      <c r="C82" s="488"/>
      <c r="D82" s="246"/>
      <c r="E82" s="168">
        <f>E81+E57</f>
        <v>200</v>
      </c>
      <c r="F82" s="489">
        <f>F80+F69+F68+F67+F66+F65+F64+F63+F62+F57</f>
        <v>40</v>
      </c>
      <c r="G82" s="489"/>
      <c r="H82" s="489"/>
      <c r="I82" s="169"/>
      <c r="J82" s="170">
        <f>IF(J62="x",G62*F62)+IF(J63="x",G63*F63)+IF(J64="x",G64*F64)+IF(J65="x",G65*F65)+IF(J66="x",G66*F66)+IF(J67="x",G67*F67)+IF(J68="x",G68*F68)+IF(J69="x",G69*F69)+IF(J70="x",G70*F70)+IF(J71="x",G71*F71)+IF(J72="x",G72*F72)+IF(J73="x",G73*F73)+IF(J74="x",G74*F74)+IF(J75="x",G75*F75)+IF(J76="x",G76*F76)+IF(J77="x",G77*F77)+IF(J78="x",G78*F78)+IF(J79="x",G79*F79)+IF(J80="x",G80*F80)</f>
        <v>0</v>
      </c>
      <c r="K82" s="170">
        <f>IF(K62="x",G62*F62)+IF(K63="x",G63*F63)+IF(K64="x",G64*F64)+IF(K65="x",G65*F65)+IF(K66="x",G66*F66)+IF(K67="x",G67*F67)+IF(K68="x",G68*F68)+IF(K69="x",G69*F69)+IF(K70="x",G70*F70)+IF(K71="x",G71*F71)+IF(K72="x",G72*F72)+IF(K73="x",G73*F73)+IF(K74="x",G74*F74)+IF(K75="x",G75*F75)+IF(K76="x",G76*F76)+IF(K77="x",G77*F77)+IF(K78="x",G78*F78)+IF(K79="x",G79*F79)+IF(K80="x",G80*F80)</f>
        <v>0</v>
      </c>
      <c r="L82" s="170">
        <f>IF(L62="x",G62*F62)+IF(L63="x",G63*F63)+IF(L64="x",G64*F64)+IF(L65="x",G65*F65)+IF(L66="x",G66*F66)+IF(L67="x",G67*F67)+IF(L68="x",G68*F68)+IF(L69="x",G69*F69)+IF(L70="x",G70*F70)+IF(L71="x",G71*F71)+IF(L72="x",G72*F72)+IF(L73="x",G73*F73)+IF(L74="x",G74*F74)+IF(L75="x",G75*F75)+IF(L76="x",G76*F76)+IF(L77="x",G77*F77)+IF(L78="x",G78*F78)+IF(L79="x",G79*F79)+IF(L80="x",G80*F80)</f>
        <v>0</v>
      </c>
      <c r="M82" s="170">
        <f>IF(M62="x",G62*F62)+IF(M63="x",G63*F63)+IF(M64="x",G64*F64)+IF(M65="x",G65*F65)+IF(M66="x",G66*F66)+IF(M67="x",G67*F67)+IF(M68="x",G68*F68)+IF(M69="x",G69*F69)+IF(M70="x",G70*F70)+IF(M71="x",G71*F71)+IF(M72="x",G72*F72)+IF(M73="x",G73*F73)+IF(M74="x",G74*F74)+IF(M75="x",G75*F75)+IF(M76="x",G76*F76)+IF(M77="x",G77*F77)+IF(M78="x",G78*F78)+IF(M79="x",G79*F79)+IF(M80="x",G80*F80)</f>
        <v>0</v>
      </c>
      <c r="N82" s="171">
        <f>SUM(I82:M82)</f>
        <v>0</v>
      </c>
      <c r="O82" s="134"/>
      <c r="BJ82" s="156"/>
      <c r="BK82" s="156"/>
    </row>
    <row r="83" spans="1:63" ht="8.25" customHeight="1" x14ac:dyDescent="0.25">
      <c r="A83" s="133"/>
      <c r="B83" s="55"/>
      <c r="C83" s="55"/>
      <c r="D83" s="55"/>
      <c r="E83" s="55"/>
      <c r="F83" s="55"/>
      <c r="G83" s="55"/>
      <c r="H83" s="55"/>
      <c r="I83" s="55"/>
      <c r="J83" s="55"/>
      <c r="K83" s="55"/>
      <c r="L83" s="55"/>
      <c r="M83" s="55"/>
      <c r="N83" s="55"/>
      <c r="O83" s="134"/>
    </row>
    <row r="84" spans="1:63" ht="18" customHeight="1" thickBot="1" x14ac:dyDescent="0.3">
      <c r="A84" s="133"/>
      <c r="B84" s="55"/>
      <c r="C84" s="55"/>
      <c r="D84" s="55"/>
      <c r="E84" s="55"/>
      <c r="F84" s="55"/>
      <c r="G84" s="55"/>
      <c r="H84" s="55"/>
      <c r="I84" s="55"/>
      <c r="J84" s="55"/>
      <c r="K84" s="55"/>
      <c r="L84" s="55"/>
      <c r="M84" s="55"/>
      <c r="N84" s="55"/>
      <c r="O84" s="134"/>
    </row>
    <row r="85" spans="1:63" ht="15.75" customHeight="1" thickTop="1" thickBot="1" x14ac:dyDescent="0.3">
      <c r="A85" s="133"/>
      <c r="B85" s="376" t="s">
        <v>308</v>
      </c>
      <c r="C85" s="376"/>
      <c r="D85" s="247"/>
      <c r="E85" s="239"/>
      <c r="F85" s="172"/>
      <c r="G85" s="239"/>
      <c r="H85" s="239"/>
      <c r="I85" s="173">
        <f>N27</f>
        <v>16.666666666666668</v>
      </c>
      <c r="J85" s="174"/>
      <c r="K85" s="175">
        <f>I85/60</f>
        <v>0.27777777777777779</v>
      </c>
      <c r="L85" s="234"/>
      <c r="M85" s="55"/>
      <c r="N85" s="55"/>
      <c r="O85" s="134"/>
    </row>
    <row r="86" spans="1:63" ht="15.75" customHeight="1" thickTop="1" x14ac:dyDescent="0.25">
      <c r="A86" s="133"/>
      <c r="B86" s="55"/>
      <c r="C86" s="55"/>
      <c r="D86" s="55"/>
      <c r="E86" s="55"/>
      <c r="F86" s="55"/>
      <c r="G86" s="47"/>
      <c r="H86" s="47"/>
      <c r="I86" s="55"/>
      <c r="J86" s="174"/>
      <c r="K86" s="174"/>
      <c r="L86" s="55"/>
      <c r="M86" s="55"/>
      <c r="N86" s="55"/>
      <c r="O86" s="134"/>
    </row>
    <row r="87" spans="1:63" ht="4.5" customHeight="1" x14ac:dyDescent="0.25">
      <c r="A87" s="482"/>
      <c r="B87" s="483"/>
      <c r="C87" s="483"/>
      <c r="D87" s="483"/>
      <c r="E87" s="483"/>
      <c r="F87" s="483"/>
      <c r="G87" s="483"/>
      <c r="H87" s="483"/>
      <c r="I87" s="483"/>
      <c r="J87" s="483"/>
      <c r="K87" s="483"/>
      <c r="L87" s="483"/>
      <c r="M87" s="483"/>
      <c r="N87" s="483"/>
      <c r="O87" s="484"/>
    </row>
    <row r="88" spans="1:63" ht="19.5" customHeight="1" thickBot="1" x14ac:dyDescent="0.3">
      <c r="A88" s="133"/>
      <c r="B88" s="55"/>
      <c r="C88" s="55"/>
      <c r="D88" s="55"/>
      <c r="E88" s="55"/>
      <c r="F88" s="55"/>
      <c r="G88" s="47"/>
      <c r="H88" s="47"/>
      <c r="I88" s="55"/>
      <c r="J88" s="174"/>
      <c r="K88" s="174"/>
      <c r="L88" s="55"/>
      <c r="M88" s="55"/>
      <c r="N88" s="55"/>
      <c r="O88" s="134"/>
    </row>
    <row r="89" spans="1:63" ht="15.75" customHeight="1" thickTop="1" thickBot="1" x14ac:dyDescent="0.3">
      <c r="A89" s="133"/>
      <c r="B89" s="176"/>
      <c r="C89" s="485" t="s">
        <v>309</v>
      </c>
      <c r="D89" s="485"/>
      <c r="E89" s="485"/>
      <c r="F89" s="485"/>
      <c r="G89" s="485"/>
      <c r="H89" s="486"/>
      <c r="I89" s="173">
        <f>I85</f>
        <v>16.666666666666668</v>
      </c>
      <c r="J89" s="55"/>
      <c r="K89" s="55"/>
      <c r="L89" s="55"/>
      <c r="M89" s="55"/>
      <c r="N89" s="55"/>
      <c r="O89" s="134"/>
    </row>
    <row r="90" spans="1:63" ht="7.5" customHeight="1" thickTop="1" x14ac:dyDescent="0.25">
      <c r="A90" s="133"/>
      <c r="B90" s="176"/>
      <c r="C90" s="176"/>
      <c r="D90" s="176"/>
      <c r="E90" s="239"/>
      <c r="F90" s="239"/>
      <c r="G90" s="239"/>
      <c r="H90" s="239"/>
      <c r="I90" s="55"/>
      <c r="J90" s="55"/>
      <c r="K90" s="55"/>
      <c r="L90" s="55"/>
      <c r="M90" s="55"/>
      <c r="N90" s="55"/>
      <c r="O90" s="134"/>
    </row>
    <row r="91" spans="1:63" ht="3.75" customHeight="1" thickBot="1" x14ac:dyDescent="0.3">
      <c r="A91" s="133"/>
      <c r="B91" s="176"/>
      <c r="C91" s="176"/>
      <c r="D91" s="176"/>
      <c r="E91" s="55"/>
      <c r="F91" s="55"/>
      <c r="G91" s="47"/>
      <c r="H91" s="47"/>
      <c r="I91" s="55"/>
      <c r="J91" s="47"/>
      <c r="K91" s="55"/>
      <c r="L91" s="55"/>
      <c r="M91" s="55"/>
      <c r="N91" s="55"/>
      <c r="O91" s="134"/>
    </row>
    <row r="92" spans="1:63" ht="16.5" customHeight="1" thickTop="1" thickBot="1" x14ac:dyDescent="0.3">
      <c r="A92" s="133"/>
      <c r="B92" s="55" t="s">
        <v>310</v>
      </c>
      <c r="C92" s="485" t="s">
        <v>311</v>
      </c>
      <c r="D92" s="485"/>
      <c r="E92" s="485"/>
      <c r="F92" s="485"/>
      <c r="G92" s="485"/>
      <c r="H92" s="486"/>
      <c r="I92" s="173">
        <f>N57</f>
        <v>0</v>
      </c>
      <c r="J92" s="47"/>
      <c r="K92" s="175">
        <f>(I85+I92+I94)/100</f>
        <v>0.16666666666666669</v>
      </c>
      <c r="L92" s="234" t="s">
        <v>312</v>
      </c>
      <c r="M92" s="175"/>
      <c r="N92" s="55"/>
      <c r="O92" s="134"/>
    </row>
    <row r="93" spans="1:63" ht="9.75" customHeight="1" thickTop="1" thickBot="1" x14ac:dyDescent="0.3">
      <c r="A93" s="133"/>
      <c r="B93" s="176"/>
      <c r="C93" s="176"/>
      <c r="D93" s="176"/>
      <c r="E93" s="55"/>
      <c r="F93" s="55"/>
      <c r="G93" s="47"/>
      <c r="H93" s="47"/>
      <c r="I93" s="55"/>
      <c r="J93" s="174"/>
      <c r="K93" s="174"/>
      <c r="L93" s="55"/>
      <c r="M93" s="55"/>
      <c r="N93" s="55"/>
      <c r="O93" s="134"/>
    </row>
    <row r="94" spans="1:63" ht="15.75" customHeight="1" thickTop="1" thickBot="1" x14ac:dyDescent="0.3">
      <c r="A94" s="133"/>
      <c r="B94" s="176"/>
      <c r="C94" s="485" t="s">
        <v>313</v>
      </c>
      <c r="D94" s="485"/>
      <c r="E94" s="485"/>
      <c r="F94" s="485"/>
      <c r="G94" s="485"/>
      <c r="H94" s="486"/>
      <c r="I94" s="173">
        <f>N82</f>
        <v>0</v>
      </c>
      <c r="J94" s="174"/>
      <c r="K94" s="174"/>
      <c r="L94" s="174"/>
      <c r="M94" s="174"/>
      <c r="N94" s="174"/>
      <c r="O94" s="134"/>
    </row>
    <row r="95" spans="1:63" ht="15.75" customHeight="1" thickTop="1" thickBot="1" x14ac:dyDescent="0.3">
      <c r="A95" s="177"/>
      <c r="B95" s="178"/>
      <c r="C95" s="178"/>
      <c r="D95" s="178"/>
      <c r="E95" s="179"/>
      <c r="F95" s="179"/>
      <c r="G95" s="179"/>
      <c r="H95" s="179"/>
      <c r="I95" s="179"/>
      <c r="J95" s="180"/>
      <c r="K95" s="180"/>
      <c r="L95" s="179"/>
      <c r="M95" s="179"/>
      <c r="N95" s="179"/>
      <c r="O95" s="181"/>
    </row>
    <row r="96" spans="1:63" s="182" customFormat="1" ht="16.5" thickTop="1" x14ac:dyDescent="0.25">
      <c r="E96" s="183"/>
      <c r="F96" s="183"/>
      <c r="G96" s="183"/>
      <c r="H96" s="184"/>
      <c r="L96" s="185"/>
      <c r="BJ96" s="156"/>
      <c r="BK96" s="156"/>
    </row>
  </sheetData>
  <mergeCells count="44">
    <mergeCell ref="B2:N2"/>
    <mergeCell ref="E9:J9"/>
    <mergeCell ref="K9:N9"/>
    <mergeCell ref="B12:C14"/>
    <mergeCell ref="E12:E15"/>
    <mergeCell ref="F12:F15"/>
    <mergeCell ref="G12:G15"/>
    <mergeCell ref="H12:H15"/>
    <mergeCell ref="I12:M12"/>
    <mergeCell ref="N12:N15"/>
    <mergeCell ref="D12:D14"/>
    <mergeCell ref="B9:D9"/>
    <mergeCell ref="F26:H26"/>
    <mergeCell ref="I26:M26"/>
    <mergeCell ref="F27:H27"/>
    <mergeCell ref="B26:D27"/>
    <mergeCell ref="B56:D57"/>
    <mergeCell ref="B28:N28"/>
    <mergeCell ref="E29:E31"/>
    <mergeCell ref="F29:F31"/>
    <mergeCell ref="G29:G31"/>
    <mergeCell ref="H29:H31"/>
    <mergeCell ref="N29:N31"/>
    <mergeCell ref="B29:D30"/>
    <mergeCell ref="F56:H56"/>
    <mergeCell ref="I56:M56"/>
    <mergeCell ref="F57:H57"/>
    <mergeCell ref="N59:N61"/>
    <mergeCell ref="B81:C81"/>
    <mergeCell ref="F81:H81"/>
    <mergeCell ref="I81:M81"/>
    <mergeCell ref="B82:C82"/>
    <mergeCell ref="F82:H82"/>
    <mergeCell ref="B58:D60"/>
    <mergeCell ref="E58:E61"/>
    <mergeCell ref="F58:F61"/>
    <mergeCell ref="G58:G61"/>
    <mergeCell ref="H58:H61"/>
    <mergeCell ref="I58:M58"/>
    <mergeCell ref="B85:C85"/>
    <mergeCell ref="A87:O87"/>
    <mergeCell ref="C89:H89"/>
    <mergeCell ref="C92:H92"/>
    <mergeCell ref="C94:H94"/>
  </mergeCells>
  <conditionalFormatting sqref="I62:I63 I16:I25 I32:I55">
    <cfRule type="cellIs" dxfId="358" priority="25" stopIfTrue="1" operator="equal">
      <formula>"X"</formula>
    </cfRule>
  </conditionalFormatting>
  <conditionalFormatting sqref="L62:L63 L16:L25 L32:L55">
    <cfRule type="cellIs" dxfId="357" priority="26" stopIfTrue="1" operator="equal">
      <formula>"X"</formula>
    </cfRule>
  </conditionalFormatting>
  <conditionalFormatting sqref="J62:J63 J16:J25 J32:J55">
    <cfRule type="cellIs" dxfId="356" priority="27" stopIfTrue="1" operator="equal">
      <formula>"X"</formula>
    </cfRule>
  </conditionalFormatting>
  <conditionalFormatting sqref="K62:K63 K16:K25 K32:K55">
    <cfRule type="cellIs" dxfId="355" priority="28" stopIfTrue="1" operator="equal">
      <formula>"X"</formula>
    </cfRule>
  </conditionalFormatting>
  <conditionalFormatting sqref="M62:M63 M16:N25 M32:N55">
    <cfRule type="cellIs" dxfId="354" priority="29" stopIfTrue="1" operator="equal">
      <formula>"X"</formula>
    </cfRule>
  </conditionalFormatting>
  <conditionalFormatting sqref="I65:I66">
    <cfRule type="cellIs" dxfId="353" priority="21" stopIfTrue="1" operator="equal">
      <formula>"X"</formula>
    </cfRule>
  </conditionalFormatting>
  <conditionalFormatting sqref="L65:L66">
    <cfRule type="cellIs" dxfId="352" priority="22" stopIfTrue="1" operator="equal">
      <formula>"X"</formula>
    </cfRule>
  </conditionalFormatting>
  <conditionalFormatting sqref="J65:J66">
    <cfRule type="cellIs" dxfId="351" priority="23" stopIfTrue="1" operator="equal">
      <formula>"X"</formula>
    </cfRule>
  </conditionalFormatting>
  <conditionalFormatting sqref="K65:K66">
    <cfRule type="cellIs" dxfId="350" priority="24" stopIfTrue="1" operator="equal">
      <formula>"X"</formula>
    </cfRule>
  </conditionalFormatting>
  <conditionalFormatting sqref="I64">
    <cfRule type="cellIs" dxfId="349" priority="16" stopIfTrue="1" operator="equal">
      <formula>"X"</formula>
    </cfRule>
  </conditionalFormatting>
  <conditionalFormatting sqref="L64">
    <cfRule type="cellIs" dxfId="348" priority="17" stopIfTrue="1" operator="equal">
      <formula>"X"</formula>
    </cfRule>
  </conditionalFormatting>
  <conditionalFormatting sqref="J64">
    <cfRule type="cellIs" dxfId="347" priority="18" stopIfTrue="1" operator="equal">
      <formula>"X"</formula>
    </cfRule>
  </conditionalFormatting>
  <conditionalFormatting sqref="K64">
    <cfRule type="cellIs" dxfId="346" priority="19" stopIfTrue="1" operator="equal">
      <formula>"X"</formula>
    </cfRule>
  </conditionalFormatting>
  <conditionalFormatting sqref="M64:M80">
    <cfRule type="cellIs" dxfId="345" priority="20" stopIfTrue="1" operator="equal">
      <formula>"X"</formula>
    </cfRule>
  </conditionalFormatting>
  <conditionalFormatting sqref="I67:I80">
    <cfRule type="cellIs" dxfId="344" priority="12" stopIfTrue="1" operator="equal">
      <formula>"X"</formula>
    </cfRule>
  </conditionalFormatting>
  <conditionalFormatting sqref="L67:L80">
    <cfRule type="cellIs" dxfId="343" priority="13" stopIfTrue="1" operator="equal">
      <formula>"X"</formula>
    </cfRule>
  </conditionalFormatting>
  <conditionalFormatting sqref="J67:J80">
    <cfRule type="cellIs" dxfId="342" priority="14" stopIfTrue="1" operator="equal">
      <formula>"X"</formula>
    </cfRule>
  </conditionalFormatting>
  <conditionalFormatting sqref="K67:K80">
    <cfRule type="cellIs" dxfId="341" priority="15" stopIfTrue="1" operator="equal">
      <formula>"X"</formula>
    </cfRule>
  </conditionalFormatting>
  <pageMargins left="0.7" right="0.7" top="0.75" bottom="0.75" header="0.3" footer="0.3"/>
  <pageSetup paperSize="9" scale="6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61"/>
  <sheetViews>
    <sheetView topLeftCell="A19" zoomScaleNormal="100" workbookViewId="0">
      <selection activeCell="C30" sqref="C30"/>
    </sheetView>
  </sheetViews>
  <sheetFormatPr defaultRowHeight="12.75" x14ac:dyDescent="0.25"/>
  <cols>
    <col min="1" max="1" width="48.5703125" style="83" customWidth="1"/>
    <col min="2" max="2" width="52.5703125" style="83" customWidth="1"/>
    <col min="3" max="4" width="10.140625" style="83" customWidth="1"/>
    <col min="5" max="5" width="10.28515625" style="83" hidden="1" customWidth="1"/>
    <col min="6" max="6" width="9.28515625" style="83" customWidth="1"/>
    <col min="7" max="11" width="16" style="83" customWidth="1"/>
    <col min="12" max="257" width="9.140625" style="83"/>
    <col min="258" max="258" width="42.42578125" style="83" customWidth="1"/>
    <col min="259" max="259" width="46.42578125" style="83" customWidth="1"/>
    <col min="260" max="260" width="10.140625" style="83" customWidth="1"/>
    <col min="261" max="261" width="8.85546875" style="83" customWidth="1"/>
    <col min="262" max="262" width="9.28515625" style="83" customWidth="1"/>
    <col min="263" max="267" width="16" style="83" customWidth="1"/>
    <col min="268" max="513" width="9.140625" style="83"/>
    <col min="514" max="514" width="42.42578125" style="83" customWidth="1"/>
    <col min="515" max="515" width="46.42578125" style="83" customWidth="1"/>
    <col min="516" max="516" width="10.140625" style="83" customWidth="1"/>
    <col min="517" max="517" width="8.85546875" style="83" customWidth="1"/>
    <col min="518" max="518" width="9.28515625" style="83" customWidth="1"/>
    <col min="519" max="523" width="16" style="83" customWidth="1"/>
    <col min="524" max="769" width="9.140625" style="83"/>
    <col min="770" max="770" width="42.42578125" style="83" customWidth="1"/>
    <col min="771" max="771" width="46.42578125" style="83" customWidth="1"/>
    <col min="772" max="772" width="10.140625" style="83" customWidth="1"/>
    <col min="773" max="773" width="8.85546875" style="83" customWidth="1"/>
    <col min="774" max="774" width="9.28515625" style="83" customWidth="1"/>
    <col min="775" max="779" width="16" style="83" customWidth="1"/>
    <col min="780" max="1025" width="9.140625" style="83"/>
    <col min="1026" max="1026" width="42.42578125" style="83" customWidth="1"/>
    <col min="1027" max="1027" width="46.42578125" style="83" customWidth="1"/>
    <col min="1028" max="1028" width="10.140625" style="83" customWidth="1"/>
    <col min="1029" max="1029" width="8.85546875" style="83" customWidth="1"/>
    <col min="1030" max="1030" width="9.28515625" style="83" customWidth="1"/>
    <col min="1031" max="1035" width="16" style="83" customWidth="1"/>
    <col min="1036" max="1281" width="9.140625" style="83"/>
    <col min="1282" max="1282" width="42.42578125" style="83" customWidth="1"/>
    <col min="1283" max="1283" width="46.42578125" style="83" customWidth="1"/>
    <col min="1284" max="1284" width="10.140625" style="83" customWidth="1"/>
    <col min="1285" max="1285" width="8.85546875" style="83" customWidth="1"/>
    <col min="1286" max="1286" width="9.28515625" style="83" customWidth="1"/>
    <col min="1287" max="1291" width="16" style="83" customWidth="1"/>
    <col min="1292" max="1537" width="9.140625" style="83"/>
    <col min="1538" max="1538" width="42.42578125" style="83" customWidth="1"/>
    <col min="1539" max="1539" width="46.42578125" style="83" customWidth="1"/>
    <col min="1540" max="1540" width="10.140625" style="83" customWidth="1"/>
    <col min="1541" max="1541" width="8.85546875" style="83" customWidth="1"/>
    <col min="1542" max="1542" width="9.28515625" style="83" customWidth="1"/>
    <col min="1543" max="1547" width="16" style="83" customWidth="1"/>
    <col min="1548" max="1793" width="9.140625" style="83"/>
    <col min="1794" max="1794" width="42.42578125" style="83" customWidth="1"/>
    <col min="1795" max="1795" width="46.42578125" style="83" customWidth="1"/>
    <col min="1796" max="1796" width="10.140625" style="83" customWidth="1"/>
    <col min="1797" max="1797" width="8.85546875" style="83" customWidth="1"/>
    <col min="1798" max="1798" width="9.28515625" style="83" customWidth="1"/>
    <col min="1799" max="1803" width="16" style="83" customWidth="1"/>
    <col min="1804" max="2049" width="9.140625" style="83"/>
    <col min="2050" max="2050" width="42.42578125" style="83" customWidth="1"/>
    <col min="2051" max="2051" width="46.42578125" style="83" customWidth="1"/>
    <col min="2052" max="2052" width="10.140625" style="83" customWidth="1"/>
    <col min="2053" max="2053" width="8.85546875" style="83" customWidth="1"/>
    <col min="2054" max="2054" width="9.28515625" style="83" customWidth="1"/>
    <col min="2055" max="2059" width="16" style="83" customWidth="1"/>
    <col min="2060" max="2305" width="9.140625" style="83"/>
    <col min="2306" max="2306" width="42.42578125" style="83" customWidth="1"/>
    <col min="2307" max="2307" width="46.42578125" style="83" customWidth="1"/>
    <col min="2308" max="2308" width="10.140625" style="83" customWidth="1"/>
    <col min="2309" max="2309" width="8.85546875" style="83" customWidth="1"/>
    <col min="2310" max="2310" width="9.28515625" style="83" customWidth="1"/>
    <col min="2311" max="2315" width="16" style="83" customWidth="1"/>
    <col min="2316" max="2561" width="9.140625" style="83"/>
    <col min="2562" max="2562" width="42.42578125" style="83" customWidth="1"/>
    <col min="2563" max="2563" width="46.42578125" style="83" customWidth="1"/>
    <col min="2564" max="2564" width="10.140625" style="83" customWidth="1"/>
    <col min="2565" max="2565" width="8.85546875" style="83" customWidth="1"/>
    <col min="2566" max="2566" width="9.28515625" style="83" customWidth="1"/>
    <col min="2567" max="2571" width="16" style="83" customWidth="1"/>
    <col min="2572" max="2817" width="9.140625" style="83"/>
    <col min="2818" max="2818" width="42.42578125" style="83" customWidth="1"/>
    <col min="2819" max="2819" width="46.42578125" style="83" customWidth="1"/>
    <col min="2820" max="2820" width="10.140625" style="83" customWidth="1"/>
    <col min="2821" max="2821" width="8.85546875" style="83" customWidth="1"/>
    <col min="2822" max="2822" width="9.28515625" style="83" customWidth="1"/>
    <col min="2823" max="2827" width="16" style="83" customWidth="1"/>
    <col min="2828" max="3073" width="9.140625" style="83"/>
    <col min="3074" max="3074" width="42.42578125" style="83" customWidth="1"/>
    <col min="3075" max="3075" width="46.42578125" style="83" customWidth="1"/>
    <col min="3076" max="3076" width="10.140625" style="83" customWidth="1"/>
    <col min="3077" max="3077" width="8.85546875" style="83" customWidth="1"/>
    <col min="3078" max="3078" width="9.28515625" style="83" customWidth="1"/>
    <col min="3079" max="3083" width="16" style="83" customWidth="1"/>
    <col min="3084" max="3329" width="9.140625" style="83"/>
    <col min="3330" max="3330" width="42.42578125" style="83" customWidth="1"/>
    <col min="3331" max="3331" width="46.42578125" style="83" customWidth="1"/>
    <col min="3332" max="3332" width="10.140625" style="83" customWidth="1"/>
    <col min="3333" max="3333" width="8.85546875" style="83" customWidth="1"/>
    <col min="3334" max="3334" width="9.28515625" style="83" customWidth="1"/>
    <col min="3335" max="3339" width="16" style="83" customWidth="1"/>
    <col min="3340" max="3585" width="9.140625" style="83"/>
    <col min="3586" max="3586" width="42.42578125" style="83" customWidth="1"/>
    <col min="3587" max="3587" width="46.42578125" style="83" customWidth="1"/>
    <col min="3588" max="3588" width="10.140625" style="83" customWidth="1"/>
    <col min="3589" max="3589" width="8.85546875" style="83" customWidth="1"/>
    <col min="3590" max="3590" width="9.28515625" style="83" customWidth="1"/>
    <col min="3591" max="3595" width="16" style="83" customWidth="1"/>
    <col min="3596" max="3841" width="9.140625" style="83"/>
    <col min="3842" max="3842" width="42.42578125" style="83" customWidth="1"/>
    <col min="3843" max="3843" width="46.42578125" style="83" customWidth="1"/>
    <col min="3844" max="3844" width="10.140625" style="83" customWidth="1"/>
    <col min="3845" max="3845" width="8.85546875" style="83" customWidth="1"/>
    <col min="3846" max="3846" width="9.28515625" style="83" customWidth="1"/>
    <col min="3847" max="3851" width="16" style="83" customWidth="1"/>
    <col min="3852" max="4097" width="9.140625" style="83"/>
    <col min="4098" max="4098" width="42.42578125" style="83" customWidth="1"/>
    <col min="4099" max="4099" width="46.42578125" style="83" customWidth="1"/>
    <col min="4100" max="4100" width="10.140625" style="83" customWidth="1"/>
    <col min="4101" max="4101" width="8.85546875" style="83" customWidth="1"/>
    <col min="4102" max="4102" width="9.28515625" style="83" customWidth="1"/>
    <col min="4103" max="4107" width="16" style="83" customWidth="1"/>
    <col min="4108" max="4353" width="9.140625" style="83"/>
    <col min="4354" max="4354" width="42.42578125" style="83" customWidth="1"/>
    <col min="4355" max="4355" width="46.42578125" style="83" customWidth="1"/>
    <col min="4356" max="4356" width="10.140625" style="83" customWidth="1"/>
    <col min="4357" max="4357" width="8.85546875" style="83" customWidth="1"/>
    <col min="4358" max="4358" width="9.28515625" style="83" customWidth="1"/>
    <col min="4359" max="4363" width="16" style="83" customWidth="1"/>
    <col min="4364" max="4609" width="9.140625" style="83"/>
    <col min="4610" max="4610" width="42.42578125" style="83" customWidth="1"/>
    <col min="4611" max="4611" width="46.42578125" style="83" customWidth="1"/>
    <col min="4612" max="4612" width="10.140625" style="83" customWidth="1"/>
    <col min="4613" max="4613" width="8.85546875" style="83" customWidth="1"/>
    <col min="4614" max="4614" width="9.28515625" style="83" customWidth="1"/>
    <col min="4615" max="4619" width="16" style="83" customWidth="1"/>
    <col min="4620" max="4865" width="9.140625" style="83"/>
    <col min="4866" max="4866" width="42.42578125" style="83" customWidth="1"/>
    <col min="4867" max="4867" width="46.42578125" style="83" customWidth="1"/>
    <col min="4868" max="4868" width="10.140625" style="83" customWidth="1"/>
    <col min="4869" max="4869" width="8.85546875" style="83" customWidth="1"/>
    <col min="4870" max="4870" width="9.28515625" style="83" customWidth="1"/>
    <col min="4871" max="4875" width="16" style="83" customWidth="1"/>
    <col min="4876" max="5121" width="9.140625" style="83"/>
    <col min="5122" max="5122" width="42.42578125" style="83" customWidth="1"/>
    <col min="5123" max="5123" width="46.42578125" style="83" customWidth="1"/>
    <col min="5124" max="5124" width="10.140625" style="83" customWidth="1"/>
    <col min="5125" max="5125" width="8.85546875" style="83" customWidth="1"/>
    <col min="5126" max="5126" width="9.28515625" style="83" customWidth="1"/>
    <col min="5127" max="5131" width="16" style="83" customWidth="1"/>
    <col min="5132" max="5377" width="9.140625" style="83"/>
    <col min="5378" max="5378" width="42.42578125" style="83" customWidth="1"/>
    <col min="5379" max="5379" width="46.42578125" style="83" customWidth="1"/>
    <col min="5380" max="5380" width="10.140625" style="83" customWidth="1"/>
    <col min="5381" max="5381" width="8.85546875" style="83" customWidth="1"/>
    <col min="5382" max="5382" width="9.28515625" style="83" customWidth="1"/>
    <col min="5383" max="5387" width="16" style="83" customWidth="1"/>
    <col min="5388" max="5633" width="9.140625" style="83"/>
    <col min="5634" max="5634" width="42.42578125" style="83" customWidth="1"/>
    <col min="5635" max="5635" width="46.42578125" style="83" customWidth="1"/>
    <col min="5636" max="5636" width="10.140625" style="83" customWidth="1"/>
    <col min="5637" max="5637" width="8.85546875" style="83" customWidth="1"/>
    <col min="5638" max="5638" width="9.28515625" style="83" customWidth="1"/>
    <col min="5639" max="5643" width="16" style="83" customWidth="1"/>
    <col min="5644" max="5889" width="9.140625" style="83"/>
    <col min="5890" max="5890" width="42.42578125" style="83" customWidth="1"/>
    <col min="5891" max="5891" width="46.42578125" style="83" customWidth="1"/>
    <col min="5892" max="5892" width="10.140625" style="83" customWidth="1"/>
    <col min="5893" max="5893" width="8.85546875" style="83" customWidth="1"/>
    <col min="5894" max="5894" width="9.28515625" style="83" customWidth="1"/>
    <col min="5895" max="5899" width="16" style="83" customWidth="1"/>
    <col min="5900" max="6145" width="9.140625" style="83"/>
    <col min="6146" max="6146" width="42.42578125" style="83" customWidth="1"/>
    <col min="6147" max="6147" width="46.42578125" style="83" customWidth="1"/>
    <col min="6148" max="6148" width="10.140625" style="83" customWidth="1"/>
    <col min="6149" max="6149" width="8.85546875" style="83" customWidth="1"/>
    <col min="6150" max="6150" width="9.28515625" style="83" customWidth="1"/>
    <col min="6151" max="6155" width="16" style="83" customWidth="1"/>
    <col min="6156" max="6401" width="9.140625" style="83"/>
    <col min="6402" max="6402" width="42.42578125" style="83" customWidth="1"/>
    <col min="6403" max="6403" width="46.42578125" style="83" customWidth="1"/>
    <col min="6404" max="6404" width="10.140625" style="83" customWidth="1"/>
    <col min="6405" max="6405" width="8.85546875" style="83" customWidth="1"/>
    <col min="6406" max="6406" width="9.28515625" style="83" customWidth="1"/>
    <col min="6407" max="6411" width="16" style="83" customWidth="1"/>
    <col min="6412" max="6657" width="9.140625" style="83"/>
    <col min="6658" max="6658" width="42.42578125" style="83" customWidth="1"/>
    <col min="6659" max="6659" width="46.42578125" style="83" customWidth="1"/>
    <col min="6660" max="6660" width="10.140625" style="83" customWidth="1"/>
    <col min="6661" max="6661" width="8.85546875" style="83" customWidth="1"/>
    <col min="6662" max="6662" width="9.28515625" style="83" customWidth="1"/>
    <col min="6663" max="6667" width="16" style="83" customWidth="1"/>
    <col min="6668" max="6913" width="9.140625" style="83"/>
    <col min="6914" max="6914" width="42.42578125" style="83" customWidth="1"/>
    <col min="6915" max="6915" width="46.42578125" style="83" customWidth="1"/>
    <col min="6916" max="6916" width="10.140625" style="83" customWidth="1"/>
    <col min="6917" max="6917" width="8.85546875" style="83" customWidth="1"/>
    <col min="6918" max="6918" width="9.28515625" style="83" customWidth="1"/>
    <col min="6919" max="6923" width="16" style="83" customWidth="1"/>
    <col min="6924" max="7169" width="9.140625" style="83"/>
    <col min="7170" max="7170" width="42.42578125" style="83" customWidth="1"/>
    <col min="7171" max="7171" width="46.42578125" style="83" customWidth="1"/>
    <col min="7172" max="7172" width="10.140625" style="83" customWidth="1"/>
    <col min="7173" max="7173" width="8.85546875" style="83" customWidth="1"/>
    <col min="7174" max="7174" width="9.28515625" style="83" customWidth="1"/>
    <col min="7175" max="7179" width="16" style="83" customWidth="1"/>
    <col min="7180" max="7425" width="9.140625" style="83"/>
    <col min="7426" max="7426" width="42.42578125" style="83" customWidth="1"/>
    <col min="7427" max="7427" width="46.42578125" style="83" customWidth="1"/>
    <col min="7428" max="7428" width="10.140625" style="83" customWidth="1"/>
    <col min="7429" max="7429" width="8.85546875" style="83" customWidth="1"/>
    <col min="7430" max="7430" width="9.28515625" style="83" customWidth="1"/>
    <col min="7431" max="7435" width="16" style="83" customWidth="1"/>
    <col min="7436" max="7681" width="9.140625" style="83"/>
    <col min="7682" max="7682" width="42.42578125" style="83" customWidth="1"/>
    <col min="7683" max="7683" width="46.42578125" style="83" customWidth="1"/>
    <col min="7684" max="7684" width="10.140625" style="83" customWidth="1"/>
    <col min="7685" max="7685" width="8.85546875" style="83" customWidth="1"/>
    <col min="7686" max="7686" width="9.28515625" style="83" customWidth="1"/>
    <col min="7687" max="7691" width="16" style="83" customWidth="1"/>
    <col min="7692" max="7937" width="9.140625" style="83"/>
    <col min="7938" max="7938" width="42.42578125" style="83" customWidth="1"/>
    <col min="7939" max="7939" width="46.42578125" style="83" customWidth="1"/>
    <col min="7940" max="7940" width="10.140625" style="83" customWidth="1"/>
    <col min="7941" max="7941" width="8.85546875" style="83" customWidth="1"/>
    <col min="7942" max="7942" width="9.28515625" style="83" customWidth="1"/>
    <col min="7943" max="7947" width="16" style="83" customWidth="1"/>
    <col min="7948" max="8193" width="9.140625" style="83"/>
    <col min="8194" max="8194" width="42.42578125" style="83" customWidth="1"/>
    <col min="8195" max="8195" width="46.42578125" style="83" customWidth="1"/>
    <col min="8196" max="8196" width="10.140625" style="83" customWidth="1"/>
    <col min="8197" max="8197" width="8.85546875" style="83" customWidth="1"/>
    <col min="8198" max="8198" width="9.28515625" style="83" customWidth="1"/>
    <col min="8199" max="8203" width="16" style="83" customWidth="1"/>
    <col min="8204" max="8449" width="9.140625" style="83"/>
    <col min="8450" max="8450" width="42.42578125" style="83" customWidth="1"/>
    <col min="8451" max="8451" width="46.42578125" style="83" customWidth="1"/>
    <col min="8452" max="8452" width="10.140625" style="83" customWidth="1"/>
    <col min="8453" max="8453" width="8.85546875" style="83" customWidth="1"/>
    <col min="8454" max="8454" width="9.28515625" style="83" customWidth="1"/>
    <col min="8455" max="8459" width="16" style="83" customWidth="1"/>
    <col min="8460" max="8705" width="9.140625" style="83"/>
    <col min="8706" max="8706" width="42.42578125" style="83" customWidth="1"/>
    <col min="8707" max="8707" width="46.42578125" style="83" customWidth="1"/>
    <col min="8708" max="8708" width="10.140625" style="83" customWidth="1"/>
    <col min="8709" max="8709" width="8.85546875" style="83" customWidth="1"/>
    <col min="8710" max="8710" width="9.28515625" style="83" customWidth="1"/>
    <col min="8711" max="8715" width="16" style="83" customWidth="1"/>
    <col min="8716" max="8961" width="9.140625" style="83"/>
    <col min="8962" max="8962" width="42.42578125" style="83" customWidth="1"/>
    <col min="8963" max="8963" width="46.42578125" style="83" customWidth="1"/>
    <col min="8964" max="8964" width="10.140625" style="83" customWidth="1"/>
    <col min="8965" max="8965" width="8.85546875" style="83" customWidth="1"/>
    <col min="8966" max="8966" width="9.28515625" style="83" customWidth="1"/>
    <col min="8967" max="8971" width="16" style="83" customWidth="1"/>
    <col min="8972" max="9217" width="9.140625" style="83"/>
    <col min="9218" max="9218" width="42.42578125" style="83" customWidth="1"/>
    <col min="9219" max="9219" width="46.42578125" style="83" customWidth="1"/>
    <col min="9220" max="9220" width="10.140625" style="83" customWidth="1"/>
    <col min="9221" max="9221" width="8.85546875" style="83" customWidth="1"/>
    <col min="9222" max="9222" width="9.28515625" style="83" customWidth="1"/>
    <col min="9223" max="9227" width="16" style="83" customWidth="1"/>
    <col min="9228" max="9473" width="9.140625" style="83"/>
    <col min="9474" max="9474" width="42.42578125" style="83" customWidth="1"/>
    <col min="9475" max="9475" width="46.42578125" style="83" customWidth="1"/>
    <col min="9476" max="9476" width="10.140625" style="83" customWidth="1"/>
    <col min="9477" max="9477" width="8.85546875" style="83" customWidth="1"/>
    <col min="9478" max="9478" width="9.28515625" style="83" customWidth="1"/>
    <col min="9479" max="9483" width="16" style="83" customWidth="1"/>
    <col min="9484" max="9729" width="9.140625" style="83"/>
    <col min="9730" max="9730" width="42.42578125" style="83" customWidth="1"/>
    <col min="9731" max="9731" width="46.42578125" style="83" customWidth="1"/>
    <col min="9732" max="9732" width="10.140625" style="83" customWidth="1"/>
    <col min="9733" max="9733" width="8.85546875" style="83" customWidth="1"/>
    <col min="9734" max="9734" width="9.28515625" style="83" customWidth="1"/>
    <col min="9735" max="9739" width="16" style="83" customWidth="1"/>
    <col min="9740" max="9985" width="9.140625" style="83"/>
    <col min="9986" max="9986" width="42.42578125" style="83" customWidth="1"/>
    <col min="9987" max="9987" width="46.42578125" style="83" customWidth="1"/>
    <col min="9988" max="9988" width="10.140625" style="83" customWidth="1"/>
    <col min="9989" max="9989" width="8.85546875" style="83" customWidth="1"/>
    <col min="9990" max="9990" width="9.28515625" style="83" customWidth="1"/>
    <col min="9991" max="9995" width="16" style="83" customWidth="1"/>
    <col min="9996" max="10241" width="9.140625" style="83"/>
    <col min="10242" max="10242" width="42.42578125" style="83" customWidth="1"/>
    <col min="10243" max="10243" width="46.42578125" style="83" customWidth="1"/>
    <col min="10244" max="10244" width="10.140625" style="83" customWidth="1"/>
    <col min="10245" max="10245" width="8.85546875" style="83" customWidth="1"/>
    <col min="10246" max="10246" width="9.28515625" style="83" customWidth="1"/>
    <col min="10247" max="10251" width="16" style="83" customWidth="1"/>
    <col min="10252" max="10497" width="9.140625" style="83"/>
    <col min="10498" max="10498" width="42.42578125" style="83" customWidth="1"/>
    <col min="10499" max="10499" width="46.42578125" style="83" customWidth="1"/>
    <col min="10500" max="10500" width="10.140625" style="83" customWidth="1"/>
    <col min="10501" max="10501" width="8.85546875" style="83" customWidth="1"/>
    <col min="10502" max="10502" width="9.28515625" style="83" customWidth="1"/>
    <col min="10503" max="10507" width="16" style="83" customWidth="1"/>
    <col min="10508" max="10753" width="9.140625" style="83"/>
    <col min="10754" max="10754" width="42.42578125" style="83" customWidth="1"/>
    <col min="10755" max="10755" width="46.42578125" style="83" customWidth="1"/>
    <col min="10756" max="10756" width="10.140625" style="83" customWidth="1"/>
    <col min="10757" max="10757" width="8.85546875" style="83" customWidth="1"/>
    <col min="10758" max="10758" width="9.28515625" style="83" customWidth="1"/>
    <col min="10759" max="10763" width="16" style="83" customWidth="1"/>
    <col min="10764" max="11009" width="9.140625" style="83"/>
    <col min="11010" max="11010" width="42.42578125" style="83" customWidth="1"/>
    <col min="11011" max="11011" width="46.42578125" style="83" customWidth="1"/>
    <col min="11012" max="11012" width="10.140625" style="83" customWidth="1"/>
    <col min="11013" max="11013" width="8.85546875" style="83" customWidth="1"/>
    <col min="11014" max="11014" width="9.28515625" style="83" customWidth="1"/>
    <col min="11015" max="11019" width="16" style="83" customWidth="1"/>
    <col min="11020" max="11265" width="9.140625" style="83"/>
    <col min="11266" max="11266" width="42.42578125" style="83" customWidth="1"/>
    <col min="11267" max="11267" width="46.42578125" style="83" customWidth="1"/>
    <col min="11268" max="11268" width="10.140625" style="83" customWidth="1"/>
    <col min="11269" max="11269" width="8.85546875" style="83" customWidth="1"/>
    <col min="11270" max="11270" width="9.28515625" style="83" customWidth="1"/>
    <col min="11271" max="11275" width="16" style="83" customWidth="1"/>
    <col min="11276" max="11521" width="9.140625" style="83"/>
    <col min="11522" max="11522" width="42.42578125" style="83" customWidth="1"/>
    <col min="11523" max="11523" width="46.42578125" style="83" customWidth="1"/>
    <col min="11524" max="11524" width="10.140625" style="83" customWidth="1"/>
    <col min="11525" max="11525" width="8.85546875" style="83" customWidth="1"/>
    <col min="11526" max="11526" width="9.28515625" style="83" customWidth="1"/>
    <col min="11527" max="11531" width="16" style="83" customWidth="1"/>
    <col min="11532" max="11777" width="9.140625" style="83"/>
    <col min="11778" max="11778" width="42.42578125" style="83" customWidth="1"/>
    <col min="11779" max="11779" width="46.42578125" style="83" customWidth="1"/>
    <col min="11780" max="11780" width="10.140625" style="83" customWidth="1"/>
    <col min="11781" max="11781" width="8.85546875" style="83" customWidth="1"/>
    <col min="11782" max="11782" width="9.28515625" style="83" customWidth="1"/>
    <col min="11783" max="11787" width="16" style="83" customWidth="1"/>
    <col min="11788" max="12033" width="9.140625" style="83"/>
    <col min="12034" max="12034" width="42.42578125" style="83" customWidth="1"/>
    <col min="12035" max="12035" width="46.42578125" style="83" customWidth="1"/>
    <col min="12036" max="12036" width="10.140625" style="83" customWidth="1"/>
    <col min="12037" max="12037" width="8.85546875" style="83" customWidth="1"/>
    <col min="12038" max="12038" width="9.28515625" style="83" customWidth="1"/>
    <col min="12039" max="12043" width="16" style="83" customWidth="1"/>
    <col min="12044" max="12289" width="9.140625" style="83"/>
    <col min="12290" max="12290" width="42.42578125" style="83" customWidth="1"/>
    <col min="12291" max="12291" width="46.42578125" style="83" customWidth="1"/>
    <col min="12292" max="12292" width="10.140625" style="83" customWidth="1"/>
    <col min="12293" max="12293" width="8.85546875" style="83" customWidth="1"/>
    <col min="12294" max="12294" width="9.28515625" style="83" customWidth="1"/>
    <col min="12295" max="12299" width="16" style="83" customWidth="1"/>
    <col min="12300" max="12545" width="9.140625" style="83"/>
    <col min="12546" max="12546" width="42.42578125" style="83" customWidth="1"/>
    <col min="12547" max="12547" width="46.42578125" style="83" customWidth="1"/>
    <col min="12548" max="12548" width="10.140625" style="83" customWidth="1"/>
    <col min="12549" max="12549" width="8.85546875" style="83" customWidth="1"/>
    <col min="12550" max="12550" width="9.28515625" style="83" customWidth="1"/>
    <col min="12551" max="12555" width="16" style="83" customWidth="1"/>
    <col min="12556" max="12801" width="9.140625" style="83"/>
    <col min="12802" max="12802" width="42.42578125" style="83" customWidth="1"/>
    <col min="12803" max="12803" width="46.42578125" style="83" customWidth="1"/>
    <col min="12804" max="12804" width="10.140625" style="83" customWidth="1"/>
    <col min="12805" max="12805" width="8.85546875" style="83" customWidth="1"/>
    <col min="12806" max="12806" width="9.28515625" style="83" customWidth="1"/>
    <col min="12807" max="12811" width="16" style="83" customWidth="1"/>
    <col min="12812" max="13057" width="9.140625" style="83"/>
    <col min="13058" max="13058" width="42.42578125" style="83" customWidth="1"/>
    <col min="13059" max="13059" width="46.42578125" style="83" customWidth="1"/>
    <col min="13060" max="13060" width="10.140625" style="83" customWidth="1"/>
    <col min="13061" max="13061" width="8.85546875" style="83" customWidth="1"/>
    <col min="13062" max="13062" width="9.28515625" style="83" customWidth="1"/>
    <col min="13063" max="13067" width="16" style="83" customWidth="1"/>
    <col min="13068" max="13313" width="9.140625" style="83"/>
    <col min="13314" max="13314" width="42.42578125" style="83" customWidth="1"/>
    <col min="13315" max="13315" width="46.42578125" style="83" customWidth="1"/>
    <col min="13316" max="13316" width="10.140625" style="83" customWidth="1"/>
    <col min="13317" max="13317" width="8.85546875" style="83" customWidth="1"/>
    <col min="13318" max="13318" width="9.28515625" style="83" customWidth="1"/>
    <col min="13319" max="13323" width="16" style="83" customWidth="1"/>
    <col min="13324" max="13569" width="9.140625" style="83"/>
    <col min="13570" max="13570" width="42.42578125" style="83" customWidth="1"/>
    <col min="13571" max="13571" width="46.42578125" style="83" customWidth="1"/>
    <col min="13572" max="13572" width="10.140625" style="83" customWidth="1"/>
    <col min="13573" max="13573" width="8.85546875" style="83" customWidth="1"/>
    <col min="13574" max="13574" width="9.28515625" style="83" customWidth="1"/>
    <col min="13575" max="13579" width="16" style="83" customWidth="1"/>
    <col min="13580" max="13825" width="9.140625" style="83"/>
    <col min="13826" max="13826" width="42.42578125" style="83" customWidth="1"/>
    <col min="13827" max="13827" width="46.42578125" style="83" customWidth="1"/>
    <col min="13828" max="13828" width="10.140625" style="83" customWidth="1"/>
    <col min="13829" max="13829" width="8.85546875" style="83" customWidth="1"/>
    <col min="13830" max="13830" width="9.28515625" style="83" customWidth="1"/>
    <col min="13831" max="13835" width="16" style="83" customWidth="1"/>
    <col min="13836" max="14081" width="9.140625" style="83"/>
    <col min="14082" max="14082" width="42.42578125" style="83" customWidth="1"/>
    <col min="14083" max="14083" width="46.42578125" style="83" customWidth="1"/>
    <col min="14084" max="14084" width="10.140625" style="83" customWidth="1"/>
    <col min="14085" max="14085" width="8.85546875" style="83" customWidth="1"/>
    <col min="14086" max="14086" width="9.28515625" style="83" customWidth="1"/>
    <col min="14087" max="14091" width="16" style="83" customWidth="1"/>
    <col min="14092" max="14337" width="9.140625" style="83"/>
    <col min="14338" max="14338" width="42.42578125" style="83" customWidth="1"/>
    <col min="14339" max="14339" width="46.42578125" style="83" customWidth="1"/>
    <col min="14340" max="14340" width="10.140625" style="83" customWidth="1"/>
    <col min="14341" max="14341" width="8.85546875" style="83" customWidth="1"/>
    <col min="14342" max="14342" width="9.28515625" style="83" customWidth="1"/>
    <col min="14343" max="14347" width="16" style="83" customWidth="1"/>
    <col min="14348" max="14593" width="9.140625" style="83"/>
    <col min="14594" max="14594" width="42.42578125" style="83" customWidth="1"/>
    <col min="14595" max="14595" width="46.42578125" style="83" customWidth="1"/>
    <col min="14596" max="14596" width="10.140625" style="83" customWidth="1"/>
    <col min="14597" max="14597" width="8.85546875" style="83" customWidth="1"/>
    <col min="14598" max="14598" width="9.28515625" style="83" customWidth="1"/>
    <col min="14599" max="14603" width="16" style="83" customWidth="1"/>
    <col min="14604" max="14849" width="9.140625" style="83"/>
    <col min="14850" max="14850" width="42.42578125" style="83" customWidth="1"/>
    <col min="14851" max="14851" width="46.42578125" style="83" customWidth="1"/>
    <col min="14852" max="14852" width="10.140625" style="83" customWidth="1"/>
    <col min="14853" max="14853" width="8.85546875" style="83" customWidth="1"/>
    <col min="14854" max="14854" width="9.28515625" style="83" customWidth="1"/>
    <col min="14855" max="14859" width="16" style="83" customWidth="1"/>
    <col min="14860" max="15105" width="9.140625" style="83"/>
    <col min="15106" max="15106" width="42.42578125" style="83" customWidth="1"/>
    <col min="15107" max="15107" width="46.42578125" style="83" customWidth="1"/>
    <col min="15108" max="15108" width="10.140625" style="83" customWidth="1"/>
    <col min="15109" max="15109" width="8.85546875" style="83" customWidth="1"/>
    <col min="15110" max="15110" width="9.28515625" style="83" customWidth="1"/>
    <col min="15111" max="15115" width="16" style="83" customWidth="1"/>
    <col min="15116" max="15361" width="9.140625" style="83"/>
    <col min="15362" max="15362" width="42.42578125" style="83" customWidth="1"/>
    <col min="15363" max="15363" width="46.42578125" style="83" customWidth="1"/>
    <col min="15364" max="15364" width="10.140625" style="83" customWidth="1"/>
    <col min="15365" max="15365" width="8.85546875" style="83" customWidth="1"/>
    <col min="15366" max="15366" width="9.28515625" style="83" customWidth="1"/>
    <col min="15367" max="15371" width="16" style="83" customWidth="1"/>
    <col min="15372" max="15617" width="9.140625" style="83"/>
    <col min="15618" max="15618" width="42.42578125" style="83" customWidth="1"/>
    <col min="15619" max="15619" width="46.42578125" style="83" customWidth="1"/>
    <col min="15620" max="15620" width="10.140625" style="83" customWidth="1"/>
    <col min="15621" max="15621" width="8.85546875" style="83" customWidth="1"/>
    <col min="15622" max="15622" width="9.28515625" style="83" customWidth="1"/>
    <col min="15623" max="15627" width="16" style="83" customWidth="1"/>
    <col min="15628" max="15873" width="9.140625" style="83"/>
    <col min="15874" max="15874" width="42.42578125" style="83" customWidth="1"/>
    <col min="15875" max="15875" width="46.42578125" style="83" customWidth="1"/>
    <col min="15876" max="15876" width="10.140625" style="83" customWidth="1"/>
    <col min="15877" max="15877" width="8.85546875" style="83" customWidth="1"/>
    <col min="15878" max="15878" width="9.28515625" style="83" customWidth="1"/>
    <col min="15879" max="15883" width="16" style="83" customWidth="1"/>
    <col min="15884" max="16129" width="9.140625" style="83"/>
    <col min="16130" max="16130" width="42.42578125" style="83" customWidth="1"/>
    <col min="16131" max="16131" width="46.42578125" style="83" customWidth="1"/>
    <col min="16132" max="16132" width="10.140625" style="83" customWidth="1"/>
    <col min="16133" max="16133" width="8.85546875" style="83" customWidth="1"/>
    <col min="16134" max="16134" width="9.28515625" style="83" customWidth="1"/>
    <col min="16135" max="16139" width="16" style="83" customWidth="1"/>
    <col min="16140" max="16384" width="9.140625" style="83"/>
  </cols>
  <sheetData>
    <row r="1" spans="1:11" s="67" customFormat="1" ht="21.75" customHeight="1" x14ac:dyDescent="0.25">
      <c r="A1" s="525" t="str">
        <f>'Elenco P.I.'!B2</f>
        <v>Comune di Golfo Aranci</v>
      </c>
      <c r="B1" s="526"/>
      <c r="C1" s="526"/>
      <c r="D1" s="526"/>
      <c r="E1" s="526"/>
      <c r="F1" s="526"/>
      <c r="G1" s="526"/>
      <c r="H1" s="526"/>
      <c r="I1" s="526"/>
      <c r="J1" s="526"/>
      <c r="K1" s="527"/>
    </row>
    <row r="2" spans="1:11" s="67" customFormat="1" ht="19.5" customHeight="1" x14ac:dyDescent="0.25">
      <c r="A2" s="68" t="s">
        <v>0</v>
      </c>
      <c r="B2" s="69" t="str">
        <f>'Elenco P.I.'!B7</f>
        <v xml:space="preserve">Area:  </v>
      </c>
      <c r="C2" s="70"/>
      <c r="D2" s="70"/>
      <c r="E2" s="70"/>
      <c r="F2" s="70"/>
      <c r="G2" s="71" t="s">
        <v>224</v>
      </c>
      <c r="H2" s="71" t="s">
        <v>225</v>
      </c>
      <c r="I2" s="70"/>
      <c r="J2" s="71" t="s">
        <v>226</v>
      </c>
      <c r="K2" s="72"/>
    </row>
    <row r="3" spans="1:11" s="67" customFormat="1" ht="19.5" customHeight="1" x14ac:dyDescent="0.25">
      <c r="A3" s="68" t="s">
        <v>227</v>
      </c>
      <c r="B3" s="73"/>
      <c r="C3" s="70"/>
      <c r="D3" s="70"/>
      <c r="E3" s="70"/>
      <c r="F3" s="70"/>
      <c r="G3" s="74"/>
      <c r="H3" s="74"/>
      <c r="I3" s="70"/>
      <c r="J3" s="75">
        <v>2021</v>
      </c>
      <c r="K3" s="72"/>
    </row>
    <row r="4" spans="1:11" s="67" customFormat="1" ht="19.5" customHeight="1" x14ac:dyDescent="0.25">
      <c r="A4" s="68" t="s">
        <v>228</v>
      </c>
      <c r="B4" s="76" t="s">
        <v>548</v>
      </c>
      <c r="C4" s="70"/>
      <c r="D4" s="70"/>
      <c r="E4" s="70"/>
      <c r="F4" s="70"/>
      <c r="G4" s="70"/>
      <c r="H4" s="70"/>
      <c r="I4" s="70"/>
      <c r="J4" s="70"/>
      <c r="K4" s="72"/>
    </row>
    <row r="5" spans="1:11" ht="9.75" customHeight="1" x14ac:dyDescent="0.25">
      <c r="A5" s="77"/>
      <c r="B5" s="78"/>
      <c r="C5" s="79"/>
      <c r="D5" s="79"/>
      <c r="E5" s="79"/>
      <c r="F5" s="79"/>
      <c r="G5" s="79"/>
      <c r="H5" s="80"/>
      <c r="I5" s="81"/>
      <c r="J5" s="81"/>
      <c r="K5" s="82"/>
    </row>
    <row r="6" spans="1:11" ht="12.75" customHeight="1" x14ac:dyDescent="0.25">
      <c r="A6" s="528" t="s">
        <v>229</v>
      </c>
      <c r="B6" s="528"/>
      <c r="C6" s="528"/>
      <c r="D6" s="528"/>
      <c r="E6" s="528"/>
      <c r="F6" s="528"/>
      <c r="G6" s="530" t="s">
        <v>230</v>
      </c>
      <c r="H6" s="530"/>
      <c r="I6" s="530"/>
      <c r="J6" s="530"/>
      <c r="K6" s="530"/>
    </row>
    <row r="7" spans="1:11" ht="15.75" customHeight="1" x14ac:dyDescent="0.25">
      <c r="A7" s="529"/>
      <c r="B7" s="529"/>
      <c r="C7" s="529"/>
      <c r="D7" s="529"/>
      <c r="E7" s="529"/>
      <c r="F7" s="529"/>
      <c r="G7" s="371">
        <v>1</v>
      </c>
      <c r="H7" s="371">
        <v>2</v>
      </c>
      <c r="I7" s="371">
        <v>3</v>
      </c>
      <c r="J7" s="371">
        <v>4</v>
      </c>
      <c r="K7" s="371">
        <v>5</v>
      </c>
    </row>
    <row r="8" spans="1:11" ht="15.75" customHeight="1" x14ac:dyDescent="0.25">
      <c r="A8" s="529"/>
      <c r="B8" s="529"/>
      <c r="C8" s="529"/>
      <c r="D8" s="529"/>
      <c r="E8" s="529"/>
      <c r="F8" s="529"/>
      <c r="G8" s="84" t="s">
        <v>231</v>
      </c>
      <c r="H8" s="84" t="s">
        <v>232</v>
      </c>
      <c r="I8" s="85" t="s">
        <v>233</v>
      </c>
      <c r="J8" s="85" t="s">
        <v>234</v>
      </c>
      <c r="K8" s="85" t="s">
        <v>235</v>
      </c>
    </row>
    <row r="9" spans="1:11" ht="4.5" customHeight="1" x14ac:dyDescent="0.25">
      <c r="A9" s="531"/>
      <c r="B9" s="531"/>
      <c r="C9" s="531"/>
      <c r="D9" s="531"/>
      <c r="E9" s="531"/>
      <c r="F9" s="531"/>
      <c r="G9" s="531"/>
      <c r="H9" s="531"/>
      <c r="I9" s="531"/>
      <c r="J9" s="531"/>
      <c r="K9" s="531"/>
    </row>
    <row r="10" spans="1:11" ht="32.25" customHeight="1" x14ac:dyDescent="0.25">
      <c r="A10" s="86" t="s">
        <v>236</v>
      </c>
      <c r="B10" s="86" t="s">
        <v>237</v>
      </c>
      <c r="C10" s="87" t="s">
        <v>238</v>
      </c>
      <c r="D10" s="87" t="s">
        <v>523</v>
      </c>
      <c r="E10" s="87" t="s">
        <v>239</v>
      </c>
      <c r="F10" s="87" t="s">
        <v>240</v>
      </c>
      <c r="G10" s="87" t="s">
        <v>241</v>
      </c>
      <c r="H10" s="87" t="s">
        <v>57</v>
      </c>
      <c r="I10" s="87" t="s">
        <v>242</v>
      </c>
      <c r="J10" s="87" t="s">
        <v>243</v>
      </c>
      <c r="K10" s="87" t="s">
        <v>244</v>
      </c>
    </row>
    <row r="11" spans="1:11" ht="57.75" customHeight="1" x14ac:dyDescent="0.25">
      <c r="A11" s="88" t="str">
        <f>'Resp. 1'!B16</f>
        <v xml:space="preserve">Prevenzione della Corruzione e della Trasparenza –  Revisione struttura del PTPCT. </v>
      </c>
      <c r="B11" s="89"/>
      <c r="C11" s="90"/>
      <c r="D11" s="355" t="e">
        <f>(C11/C$21)*60</f>
        <v>#DIV/0!</v>
      </c>
      <c r="E11" s="91">
        <f t="shared" ref="E11:E20" si="0">F11/100</f>
        <v>0</v>
      </c>
      <c r="F11" s="92"/>
      <c r="G11" s="93" t="str">
        <f>IF(F11&lt;=20,"X","")</f>
        <v>X</v>
      </c>
      <c r="H11" s="93" t="str">
        <f>IF(AND(F11&gt;20,F11&lt;=50),"X","")</f>
        <v/>
      </c>
      <c r="I11" s="93" t="str">
        <f>IF(AND(F11&gt;50,F11&lt;=70),"X","")</f>
        <v/>
      </c>
      <c r="J11" s="93" t="str">
        <f>IF(AND(F11&gt;70,F11&lt;=90),"X","")</f>
        <v/>
      </c>
      <c r="K11" s="93" t="str">
        <f>IF(AND(F11&gt;90,F11&lt;=100),"X","")</f>
        <v/>
      </c>
    </row>
    <row r="12" spans="1:11" ht="105" customHeight="1" x14ac:dyDescent="0.25">
      <c r="A12" s="88"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2" s="95"/>
      <c r="C12" s="90"/>
      <c r="D12" s="355" t="e">
        <f t="shared" ref="D12:D20" si="1">(C12/C$21)*60</f>
        <v>#DIV/0!</v>
      </c>
      <c r="E12" s="91">
        <f t="shared" si="0"/>
        <v>0</v>
      </c>
      <c r="F12" s="92"/>
      <c r="G12" s="93" t="str">
        <f t="shared" ref="G12:G20" si="2">IF(F12&lt;=20,"X","")</f>
        <v>X</v>
      </c>
      <c r="H12" s="93" t="str">
        <f t="shared" ref="H12:H20" si="3">IF(AND(F12&gt;20,F12&lt;=50),"X","")</f>
        <v/>
      </c>
      <c r="I12" s="93" t="str">
        <f t="shared" ref="I12:I20" si="4">IF(AND(F12&gt;50,F12&lt;=70),"X","")</f>
        <v/>
      </c>
      <c r="J12" s="93" t="str">
        <f t="shared" ref="J12:J20" si="5">IF(AND(F12&gt;70,F12&lt;=90),"X","")</f>
        <v/>
      </c>
      <c r="K12" s="93" t="str">
        <f t="shared" ref="K12:K20" si="6">IF(AND(F12&gt;90,F12&lt;=100),"X","")</f>
        <v/>
      </c>
    </row>
    <row r="13" spans="1:11" ht="102.75" customHeight="1" x14ac:dyDescent="0.25">
      <c r="A13" s="88" t="str">
        <f>'Resp. 1'!B18</f>
        <v>Indicatori della condizione dell'Ente</v>
      </c>
      <c r="B13" s="95"/>
      <c r="C13" s="92"/>
      <c r="D13" s="355" t="e">
        <f t="shared" si="1"/>
        <v>#DIV/0!</v>
      </c>
      <c r="E13" s="91">
        <f t="shared" si="0"/>
        <v>0</v>
      </c>
      <c r="F13" s="92"/>
      <c r="G13" s="93" t="str">
        <f t="shared" si="2"/>
        <v>X</v>
      </c>
      <c r="H13" s="93" t="str">
        <f t="shared" si="3"/>
        <v/>
      </c>
      <c r="I13" s="93" t="str">
        <f t="shared" si="4"/>
        <v/>
      </c>
      <c r="J13" s="93" t="str">
        <f t="shared" si="5"/>
        <v/>
      </c>
      <c r="K13" s="93" t="str">
        <f t="shared" si="6"/>
        <v/>
      </c>
    </row>
    <row r="14" spans="1:11" ht="96.75" customHeight="1" x14ac:dyDescent="0.25">
      <c r="A14" s="88"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4" s="95"/>
      <c r="C14" s="92"/>
      <c r="D14" s="355" t="e">
        <f t="shared" si="1"/>
        <v>#DIV/0!</v>
      </c>
      <c r="E14" s="91">
        <f t="shared" si="0"/>
        <v>0</v>
      </c>
      <c r="F14" s="92"/>
      <c r="G14" s="93" t="str">
        <f t="shared" si="2"/>
        <v>X</v>
      </c>
      <c r="H14" s="93" t="str">
        <f t="shared" si="3"/>
        <v/>
      </c>
      <c r="I14" s="93" t="str">
        <f t="shared" si="4"/>
        <v/>
      </c>
      <c r="J14" s="93" t="str">
        <f t="shared" si="5"/>
        <v/>
      </c>
      <c r="K14" s="93" t="str">
        <f t="shared" si="6"/>
        <v/>
      </c>
    </row>
    <row r="15" spans="1:11" ht="57.75" customHeight="1" x14ac:dyDescent="0.25">
      <c r="A15" s="88">
        <f>'Resp. 1'!B20</f>
        <v>0</v>
      </c>
      <c r="B15" s="95"/>
      <c r="C15" s="92"/>
      <c r="D15" s="355" t="e">
        <f t="shared" si="1"/>
        <v>#DIV/0!</v>
      </c>
      <c r="E15" s="91">
        <f t="shared" si="0"/>
        <v>0</v>
      </c>
      <c r="F15" s="92"/>
      <c r="G15" s="93" t="str">
        <f t="shared" si="2"/>
        <v>X</v>
      </c>
      <c r="H15" s="93" t="str">
        <f t="shared" si="3"/>
        <v/>
      </c>
      <c r="I15" s="93" t="str">
        <f t="shared" si="4"/>
        <v/>
      </c>
      <c r="J15" s="93" t="str">
        <f t="shared" si="5"/>
        <v/>
      </c>
      <c r="K15" s="93" t="str">
        <f t="shared" si="6"/>
        <v/>
      </c>
    </row>
    <row r="16" spans="1:11" ht="57.75" customHeight="1" x14ac:dyDescent="0.25">
      <c r="A16" s="88">
        <f>'Resp. 1'!B21</f>
        <v>0</v>
      </c>
      <c r="B16" s="95"/>
      <c r="C16" s="92"/>
      <c r="D16" s="355" t="e">
        <f t="shared" si="1"/>
        <v>#DIV/0!</v>
      </c>
      <c r="E16" s="91">
        <f t="shared" si="0"/>
        <v>0</v>
      </c>
      <c r="F16" s="92"/>
      <c r="G16" s="93" t="str">
        <f t="shared" si="2"/>
        <v>X</v>
      </c>
      <c r="H16" s="93" t="str">
        <f t="shared" si="3"/>
        <v/>
      </c>
      <c r="I16" s="93" t="str">
        <f t="shared" si="4"/>
        <v/>
      </c>
      <c r="J16" s="93" t="str">
        <f t="shared" si="5"/>
        <v/>
      </c>
      <c r="K16" s="93" t="str">
        <f t="shared" si="6"/>
        <v/>
      </c>
    </row>
    <row r="17" spans="1:11" ht="57.75" customHeight="1" x14ac:dyDescent="0.25">
      <c r="A17" s="88">
        <f>'Resp. 1'!B22</f>
        <v>0</v>
      </c>
      <c r="B17" s="88"/>
      <c r="C17" s="92"/>
      <c r="D17" s="355" t="e">
        <f t="shared" si="1"/>
        <v>#DIV/0!</v>
      </c>
      <c r="E17" s="91">
        <f t="shared" si="0"/>
        <v>0</v>
      </c>
      <c r="F17" s="92"/>
      <c r="G17" s="93" t="str">
        <f t="shared" si="2"/>
        <v>X</v>
      </c>
      <c r="H17" s="93" t="str">
        <f t="shared" si="3"/>
        <v/>
      </c>
      <c r="I17" s="93" t="str">
        <f t="shared" si="4"/>
        <v/>
      </c>
      <c r="J17" s="93" t="str">
        <f t="shared" si="5"/>
        <v/>
      </c>
      <c r="K17" s="93" t="str">
        <f t="shared" si="6"/>
        <v/>
      </c>
    </row>
    <row r="18" spans="1:11" ht="26.25" customHeight="1" x14ac:dyDescent="0.25">
      <c r="A18" s="88">
        <f>'Resp. 1'!B23</f>
        <v>0</v>
      </c>
      <c r="B18" s="95"/>
      <c r="C18" s="92"/>
      <c r="D18" s="355" t="e">
        <f t="shared" si="1"/>
        <v>#DIV/0!</v>
      </c>
      <c r="E18" s="91">
        <f t="shared" si="0"/>
        <v>0</v>
      </c>
      <c r="F18" s="92"/>
      <c r="G18" s="93" t="str">
        <f t="shared" si="2"/>
        <v>X</v>
      </c>
      <c r="H18" s="93" t="str">
        <f t="shared" si="3"/>
        <v/>
      </c>
      <c r="I18" s="93" t="str">
        <f t="shared" si="4"/>
        <v/>
      </c>
      <c r="J18" s="93" t="str">
        <f t="shared" si="5"/>
        <v/>
      </c>
      <c r="K18" s="93" t="str">
        <f t="shared" si="6"/>
        <v/>
      </c>
    </row>
    <row r="19" spans="1:11" ht="26.25" customHeight="1" x14ac:dyDescent="0.25">
      <c r="A19" s="88">
        <f>'Resp. 1'!B24</f>
        <v>0</v>
      </c>
      <c r="B19" s="95"/>
      <c r="C19" s="92"/>
      <c r="D19" s="355" t="e">
        <f t="shared" si="1"/>
        <v>#DIV/0!</v>
      </c>
      <c r="E19" s="91">
        <f t="shared" si="0"/>
        <v>0</v>
      </c>
      <c r="F19" s="92"/>
      <c r="G19" s="93" t="str">
        <f t="shared" si="2"/>
        <v>X</v>
      </c>
      <c r="H19" s="93" t="str">
        <f t="shared" si="3"/>
        <v/>
      </c>
      <c r="I19" s="93" t="str">
        <f t="shared" si="4"/>
        <v/>
      </c>
      <c r="J19" s="93" t="str">
        <f t="shared" si="5"/>
        <v/>
      </c>
      <c r="K19" s="93" t="str">
        <f t="shared" si="6"/>
        <v/>
      </c>
    </row>
    <row r="20" spans="1:11" ht="26.25" customHeight="1" x14ac:dyDescent="0.25">
      <c r="A20" s="88">
        <f>'Resp. 1'!B25</f>
        <v>0</v>
      </c>
      <c r="B20" s="95"/>
      <c r="C20" s="92"/>
      <c r="D20" s="355" t="e">
        <f t="shared" si="1"/>
        <v>#DIV/0!</v>
      </c>
      <c r="E20" s="91">
        <f t="shared" si="0"/>
        <v>0</v>
      </c>
      <c r="F20" s="92"/>
      <c r="G20" s="93" t="str">
        <f t="shared" si="2"/>
        <v>X</v>
      </c>
      <c r="H20" s="93" t="str">
        <f t="shared" si="3"/>
        <v/>
      </c>
      <c r="I20" s="93" t="str">
        <f t="shared" si="4"/>
        <v/>
      </c>
      <c r="J20" s="93" t="str">
        <f t="shared" si="5"/>
        <v/>
      </c>
      <c r="K20" s="93" t="str">
        <f t="shared" si="6"/>
        <v/>
      </c>
    </row>
    <row r="21" spans="1:11" x14ac:dyDescent="0.25">
      <c r="A21" s="96" t="s">
        <v>245</v>
      </c>
      <c r="B21" s="97"/>
      <c r="C21" s="98">
        <f>SUM(C11:C20)</f>
        <v>0</v>
      </c>
      <c r="D21" s="98"/>
      <c r="E21" s="98"/>
      <c r="F21" s="99"/>
      <c r="G21" s="100"/>
      <c r="H21" s="101">
        <f>IF(H11="x",D11*E11)+IF(H12="x",D12*E12)+IF(H13="x",D13*E13)+IF(H14="x",D14*E14)+IF(H15="x",D15*E15)+IF(H16="x",D16*E16)+IF(H17="x",D17*E17)+IF(H18="x",D18*E18)+IF(H19="x",D19*E19)+IF(H20="x",D20*E20)</f>
        <v>0</v>
      </c>
      <c r="I21" s="101">
        <f>IF(I11="x",D11*E11)+IF(I12="x",D12*E12)+IF(I13="x",D13*E13)+IF(I14="x",D14*E14)+IF(I15="x",D15*E15)+IF(I16="x",D16*E16)+IF(I17="x",D17*E17)+IF(I18="x",D18*E18)+IF(I19="x",D19*E19)+IF(I20="x",D20*E20)</f>
        <v>0</v>
      </c>
      <c r="J21" s="101">
        <f>IF(J11="x",D11*E11)+IF(J12="x",D12*E12)+IF(J13="x",D13*E13)+IF(J14="x",D14*E14)+IF(J15="x",D15*E15)+IF(J16="x",D16*E16)+IF(J17="x",D17*E17)+IF(J18="x",D18*E18)+IF(J19="x",D19*E19)+IF(J20="x",D20*E20)</f>
        <v>0</v>
      </c>
      <c r="K21" s="101">
        <f>IF(K11="x",D11*E11)+IF(K12="x",D12*E12)+IF(K13="x",D13*E13)+IF(K14="x",D14*E14)+IF(K15="x",D15*E15)+IF(K16="x",D16*E16)+IF(K17="x",D17*E17)+IF(K18="x",D18*E18)+IF(K19="x",D19*E19)+IF(K19="x",D19*E19)</f>
        <v>0</v>
      </c>
    </row>
    <row r="22" spans="1:11" ht="3" customHeight="1" x14ac:dyDescent="0.25">
      <c r="A22" s="531"/>
      <c r="B22" s="532"/>
      <c r="C22" s="532"/>
      <c r="D22" s="372"/>
      <c r="E22" s="372"/>
      <c r="F22" s="531"/>
      <c r="G22" s="532"/>
      <c r="H22" s="532"/>
      <c r="I22" s="531"/>
      <c r="J22" s="532"/>
      <c r="K22" s="532"/>
    </row>
    <row r="23" spans="1:11" ht="42" customHeight="1" x14ac:dyDescent="0.25">
      <c r="A23" s="86" t="s">
        <v>246</v>
      </c>
      <c r="B23" s="86" t="s">
        <v>237</v>
      </c>
      <c r="C23" s="87" t="s">
        <v>238</v>
      </c>
      <c r="D23" s="87"/>
      <c r="E23" s="87" t="s">
        <v>239</v>
      </c>
      <c r="F23" s="87" t="s">
        <v>240</v>
      </c>
      <c r="G23" s="87" t="s">
        <v>241</v>
      </c>
      <c r="H23" s="87" t="s">
        <v>57</v>
      </c>
      <c r="I23" s="87" t="s">
        <v>242</v>
      </c>
      <c r="J23" s="87" t="s">
        <v>243</v>
      </c>
      <c r="K23" s="87" t="s">
        <v>244</v>
      </c>
    </row>
    <row r="24" spans="1:11" s="103" customFormat="1" ht="27" customHeight="1" x14ac:dyDescent="0.25">
      <c r="A24" s="95" t="str">
        <f>'Resp. 1'!B32</f>
        <v>monitoraggio contributi DPCM del 24.09.2020 liquidati per annualità 2020 e liquidazione annualità 2021</v>
      </c>
      <c r="B24" s="94"/>
      <c r="C24" s="102"/>
      <c r="D24" s="102">
        <f>(C24/C$56)*40</f>
        <v>0</v>
      </c>
      <c r="E24" s="91">
        <f>F24/100</f>
        <v>0</v>
      </c>
      <c r="F24" s="92"/>
      <c r="G24" s="93" t="str">
        <f t="shared" ref="G24:G50" si="7">IF(F24&lt;=20,"X","")</f>
        <v>X</v>
      </c>
      <c r="H24" s="93" t="str">
        <f t="shared" ref="H24:H50" si="8">IF(AND(F24&gt;20,F24&lt;=50),"X","")</f>
        <v/>
      </c>
      <c r="I24" s="93" t="str">
        <f t="shared" ref="I24:I50" si="9">IF(AND(F24&gt;50,F24&lt;=70),"X","")</f>
        <v/>
      </c>
      <c r="J24" s="93" t="str">
        <f t="shared" ref="J24:J50" si="10">IF(AND(F24&gt;70,F24&lt;=90),"X","")</f>
        <v/>
      </c>
      <c r="K24" s="93" t="str">
        <f>IF(AND(F24&gt;90,F24&lt;=100),"X","")</f>
        <v/>
      </c>
    </row>
    <row r="25" spans="1:11" s="103" customFormat="1" ht="27" customHeight="1" x14ac:dyDescent="0.25">
      <c r="A25" s="95" t="str">
        <f>'Resp. 1'!B33</f>
        <v>istruttoria domande risarcimento patrimonio edilizio a seguito eventi alluvionali del novembre 2021</v>
      </c>
      <c r="B25" s="95"/>
      <c r="C25" s="102">
        <v>16</v>
      </c>
      <c r="D25" s="102">
        <f t="shared" ref="D25:D55" si="11">(C25/C$56)*40</f>
        <v>12.307692307692308</v>
      </c>
      <c r="E25" s="91">
        <f t="shared" ref="E25:E31" si="12">F25/100</f>
        <v>0</v>
      </c>
      <c r="F25" s="92"/>
      <c r="G25" s="93" t="str">
        <f t="shared" si="7"/>
        <v>X</v>
      </c>
      <c r="H25" s="93" t="str">
        <f t="shared" si="8"/>
        <v/>
      </c>
      <c r="I25" s="93" t="str">
        <f t="shared" si="9"/>
        <v/>
      </c>
      <c r="J25" s="93" t="str">
        <f t="shared" si="10"/>
        <v/>
      </c>
      <c r="K25" s="93" t="str">
        <f t="shared" ref="K25:K47" si="13">IF(AND(F25&gt;90,F25&lt;=100),"X","")</f>
        <v/>
      </c>
    </row>
    <row r="26" spans="1:11" s="103" customFormat="1" ht="27" customHeight="1" x14ac:dyDescent="0.25">
      <c r="A26" s="95" t="str">
        <f>'Resp. 1'!B34</f>
        <v>Conferimento incarico trasformazione diritto superficie in diritto proprietà</v>
      </c>
      <c r="B26" s="95"/>
      <c r="C26" s="102"/>
      <c r="D26" s="102">
        <f t="shared" si="11"/>
        <v>0</v>
      </c>
      <c r="E26" s="91">
        <f t="shared" si="12"/>
        <v>0</v>
      </c>
      <c r="F26" s="92"/>
      <c r="G26" s="93" t="str">
        <f t="shared" si="7"/>
        <v>X</v>
      </c>
      <c r="H26" s="93" t="str">
        <f t="shared" si="8"/>
        <v/>
      </c>
      <c r="I26" s="93" t="str">
        <f t="shared" si="9"/>
        <v/>
      </c>
      <c r="J26" s="93" t="str">
        <f t="shared" si="10"/>
        <v/>
      </c>
      <c r="K26" s="93" t="str">
        <f t="shared" si="13"/>
        <v/>
      </c>
    </row>
    <row r="27" spans="1:11" s="103" customFormat="1" ht="27" customHeight="1" x14ac:dyDescent="0.25">
      <c r="A27" s="95" t="str">
        <f>'Resp. 1'!B35</f>
        <v>implementazione servizi con ufficio UTP</v>
      </c>
      <c r="B27" s="95"/>
      <c r="C27" s="102"/>
      <c r="D27" s="102">
        <f t="shared" si="11"/>
        <v>0</v>
      </c>
      <c r="E27" s="91">
        <f t="shared" si="12"/>
        <v>0</v>
      </c>
      <c r="F27" s="92"/>
      <c r="G27" s="93" t="str">
        <f t="shared" si="7"/>
        <v>X</v>
      </c>
      <c r="H27" s="93" t="str">
        <f t="shared" si="8"/>
        <v/>
      </c>
      <c r="I27" s="93" t="str">
        <f t="shared" si="9"/>
        <v/>
      </c>
      <c r="J27" s="93" t="str">
        <f t="shared" si="10"/>
        <v/>
      </c>
      <c r="K27" s="93" t="str">
        <f t="shared" si="13"/>
        <v/>
      </c>
    </row>
    <row r="28" spans="1:11" s="103" customFormat="1" ht="27" customHeight="1" x14ac:dyDescent="0.25">
      <c r="A28" s="95" t="str">
        <f>'Resp. 1'!B36</f>
        <v>Approvazione nuovo regolamento commercio mercato lunedì</v>
      </c>
      <c r="B28" s="95"/>
      <c r="C28" s="104"/>
      <c r="D28" s="102">
        <f t="shared" si="11"/>
        <v>0</v>
      </c>
      <c r="E28" s="91">
        <f t="shared" si="12"/>
        <v>0</v>
      </c>
      <c r="F28" s="92"/>
      <c r="G28" s="93" t="str">
        <f t="shared" si="7"/>
        <v>X</v>
      </c>
      <c r="H28" s="93" t="str">
        <f t="shared" si="8"/>
        <v/>
      </c>
      <c r="I28" s="93" t="str">
        <f t="shared" si="9"/>
        <v/>
      </c>
      <c r="J28" s="93" t="str">
        <f t="shared" si="10"/>
        <v/>
      </c>
      <c r="K28" s="93" t="str">
        <f t="shared" si="13"/>
        <v/>
      </c>
    </row>
    <row r="29" spans="1:11" s="103" customFormat="1" ht="27" customHeight="1" x14ac:dyDescent="0.25">
      <c r="A29" s="95" t="str">
        <f>'Resp. 1'!B37</f>
        <v>Ridistrubuzione servizi con nomina nuovo responsabile SUAPE</v>
      </c>
      <c r="B29" s="95"/>
      <c r="C29" s="104">
        <v>16</v>
      </c>
      <c r="D29" s="102">
        <f t="shared" si="11"/>
        <v>12.307692307692308</v>
      </c>
      <c r="E29" s="91">
        <f t="shared" si="12"/>
        <v>0</v>
      </c>
      <c r="F29" s="92"/>
      <c r="G29" s="93" t="str">
        <f t="shared" si="7"/>
        <v>X</v>
      </c>
      <c r="H29" s="93" t="str">
        <f t="shared" si="8"/>
        <v/>
      </c>
      <c r="I29" s="93" t="str">
        <f t="shared" si="9"/>
        <v/>
      </c>
      <c r="J29" s="93" t="str">
        <f t="shared" si="10"/>
        <v/>
      </c>
      <c r="K29" s="93" t="str">
        <f t="shared" si="13"/>
        <v/>
      </c>
    </row>
    <row r="30" spans="1:11" s="103" customFormat="1" ht="27" customHeight="1" x14ac:dyDescent="0.25">
      <c r="A30" s="95" t="str">
        <f>'Resp. 1'!B38</f>
        <v>Approvazione variante lottizzazione area PEEP</v>
      </c>
      <c r="B30" s="95"/>
      <c r="C30" s="104"/>
      <c r="D30" s="102">
        <f t="shared" si="11"/>
        <v>0</v>
      </c>
      <c r="E30" s="91">
        <f t="shared" si="12"/>
        <v>0</v>
      </c>
      <c r="F30" s="92"/>
      <c r="G30" s="93" t="str">
        <f t="shared" si="7"/>
        <v>X</v>
      </c>
      <c r="H30" s="93" t="str">
        <f t="shared" si="8"/>
        <v/>
      </c>
      <c r="I30" s="93" t="str">
        <f t="shared" si="9"/>
        <v/>
      </c>
      <c r="J30" s="93" t="str">
        <f t="shared" si="10"/>
        <v/>
      </c>
      <c r="K30" s="93" t="str">
        <f t="shared" si="13"/>
        <v/>
      </c>
    </row>
    <row r="31" spans="1:11" s="103" customFormat="1" ht="27" customHeight="1" x14ac:dyDescent="0.25">
      <c r="A31" s="95">
        <f>'Resp. 1'!B39</f>
        <v>0</v>
      </c>
      <c r="B31" s="95"/>
      <c r="C31" s="104"/>
      <c r="D31" s="102">
        <f t="shared" si="11"/>
        <v>0</v>
      </c>
      <c r="E31" s="91">
        <f t="shared" si="12"/>
        <v>0</v>
      </c>
      <c r="F31" s="92"/>
      <c r="G31" s="93" t="str">
        <f t="shared" si="7"/>
        <v>X</v>
      </c>
      <c r="H31" s="93" t="str">
        <f t="shared" si="8"/>
        <v/>
      </c>
      <c r="I31" s="93" t="str">
        <f t="shared" si="9"/>
        <v/>
      </c>
      <c r="J31" s="93" t="str">
        <f t="shared" si="10"/>
        <v/>
      </c>
      <c r="K31" s="93" t="str">
        <f t="shared" si="13"/>
        <v/>
      </c>
    </row>
    <row r="32" spans="1:11" s="103" customFormat="1" ht="27" customHeight="1" x14ac:dyDescent="0.25">
      <c r="A32" s="95">
        <f>'Resp. 1'!B40</f>
        <v>0</v>
      </c>
      <c r="B32" s="95"/>
      <c r="C32" s="104"/>
      <c r="D32" s="102">
        <f t="shared" si="11"/>
        <v>0</v>
      </c>
      <c r="E32" s="91"/>
      <c r="F32" s="92"/>
      <c r="G32" s="93" t="str">
        <f t="shared" si="7"/>
        <v>X</v>
      </c>
      <c r="H32" s="93" t="str">
        <f t="shared" si="8"/>
        <v/>
      </c>
      <c r="I32" s="93" t="str">
        <f t="shared" si="9"/>
        <v/>
      </c>
      <c r="J32" s="93" t="str">
        <f t="shared" si="10"/>
        <v/>
      </c>
      <c r="K32" s="93" t="str">
        <f t="shared" si="13"/>
        <v/>
      </c>
    </row>
    <row r="33" spans="1:11" s="103" customFormat="1" ht="27" customHeight="1" x14ac:dyDescent="0.25">
      <c r="A33" s="95">
        <f>'Resp. 1'!B41</f>
        <v>0</v>
      </c>
      <c r="B33" s="95"/>
      <c r="C33" s="104"/>
      <c r="D33" s="102">
        <f t="shared" si="11"/>
        <v>0</v>
      </c>
      <c r="E33" s="91"/>
      <c r="F33" s="92"/>
      <c r="G33" s="93" t="str">
        <f t="shared" si="7"/>
        <v>X</v>
      </c>
      <c r="H33" s="93" t="str">
        <f t="shared" si="8"/>
        <v/>
      </c>
      <c r="I33" s="93" t="str">
        <f t="shared" si="9"/>
        <v/>
      </c>
      <c r="J33" s="93" t="str">
        <f t="shared" si="10"/>
        <v/>
      </c>
      <c r="K33" s="93" t="str">
        <f t="shared" si="13"/>
        <v/>
      </c>
    </row>
    <row r="34" spans="1:11" s="103" customFormat="1" ht="27" customHeight="1" x14ac:dyDescent="0.25">
      <c r="A34" s="95">
        <f>'Resp. 1'!B42</f>
        <v>0</v>
      </c>
      <c r="B34" s="95"/>
      <c r="C34" s="104"/>
      <c r="D34" s="102">
        <f t="shared" si="11"/>
        <v>0</v>
      </c>
      <c r="E34" s="91"/>
      <c r="F34" s="92"/>
      <c r="G34" s="93" t="str">
        <f t="shared" si="7"/>
        <v>X</v>
      </c>
      <c r="H34" s="93" t="str">
        <f t="shared" si="8"/>
        <v/>
      </c>
      <c r="I34" s="93" t="str">
        <f t="shared" si="9"/>
        <v/>
      </c>
      <c r="J34" s="93" t="str">
        <f t="shared" si="10"/>
        <v/>
      </c>
      <c r="K34" s="93" t="str">
        <f t="shared" si="13"/>
        <v/>
      </c>
    </row>
    <row r="35" spans="1:11" s="103" customFormat="1" ht="27" customHeight="1" x14ac:dyDescent="0.25">
      <c r="A35" s="95">
        <f>'Resp. 1'!B43</f>
        <v>0</v>
      </c>
      <c r="B35" s="95"/>
      <c r="C35" s="104"/>
      <c r="D35" s="102">
        <f t="shared" si="11"/>
        <v>0</v>
      </c>
      <c r="E35" s="91"/>
      <c r="F35" s="92"/>
      <c r="G35" s="93" t="str">
        <f t="shared" si="7"/>
        <v>X</v>
      </c>
      <c r="H35" s="93" t="str">
        <f t="shared" si="8"/>
        <v/>
      </c>
      <c r="I35" s="93" t="str">
        <f t="shared" si="9"/>
        <v/>
      </c>
      <c r="J35" s="93" t="str">
        <f t="shared" si="10"/>
        <v/>
      </c>
      <c r="K35" s="93" t="str">
        <f t="shared" si="13"/>
        <v/>
      </c>
    </row>
    <row r="36" spans="1:11" s="103" customFormat="1" ht="27" customHeight="1" x14ac:dyDescent="0.25">
      <c r="A36" s="95">
        <f>'Resp. 1'!B44</f>
        <v>0</v>
      </c>
      <c r="B36" s="95"/>
      <c r="C36" s="104"/>
      <c r="D36" s="102">
        <f t="shared" si="11"/>
        <v>0</v>
      </c>
      <c r="E36" s="91"/>
      <c r="F36" s="92"/>
      <c r="G36" s="93" t="str">
        <f t="shared" si="7"/>
        <v>X</v>
      </c>
      <c r="H36" s="93" t="str">
        <f t="shared" si="8"/>
        <v/>
      </c>
      <c r="I36" s="93" t="str">
        <f t="shared" si="9"/>
        <v/>
      </c>
      <c r="J36" s="93" t="str">
        <f t="shared" si="10"/>
        <v/>
      </c>
      <c r="K36" s="93" t="str">
        <f t="shared" si="13"/>
        <v/>
      </c>
    </row>
    <row r="37" spans="1:11" s="103" customFormat="1" ht="27" customHeight="1" x14ac:dyDescent="0.25">
      <c r="A37" s="95">
        <f>'Resp. 1'!B45</f>
        <v>0</v>
      </c>
      <c r="B37" s="95"/>
      <c r="C37" s="104"/>
      <c r="D37" s="102">
        <f t="shared" si="11"/>
        <v>0</v>
      </c>
      <c r="E37" s="91"/>
      <c r="F37" s="92"/>
      <c r="G37" s="93" t="str">
        <f t="shared" si="7"/>
        <v>X</v>
      </c>
      <c r="H37" s="93" t="str">
        <f t="shared" si="8"/>
        <v/>
      </c>
      <c r="I37" s="93" t="str">
        <f t="shared" si="9"/>
        <v/>
      </c>
      <c r="J37" s="93" t="str">
        <f t="shared" si="10"/>
        <v/>
      </c>
      <c r="K37" s="93" t="str">
        <f t="shared" si="13"/>
        <v/>
      </c>
    </row>
    <row r="38" spans="1:11" s="103" customFormat="1" ht="27" customHeight="1" x14ac:dyDescent="0.25">
      <c r="A38" s="95">
        <f>'Resp. 1'!B46</f>
        <v>0</v>
      </c>
      <c r="B38" s="95"/>
      <c r="C38" s="104"/>
      <c r="D38" s="102">
        <f t="shared" si="11"/>
        <v>0</v>
      </c>
      <c r="E38" s="91"/>
      <c r="F38" s="92"/>
      <c r="G38" s="93" t="str">
        <f t="shared" si="7"/>
        <v>X</v>
      </c>
      <c r="H38" s="93" t="str">
        <f t="shared" si="8"/>
        <v/>
      </c>
      <c r="I38" s="93" t="str">
        <f t="shared" si="9"/>
        <v/>
      </c>
      <c r="J38" s="93" t="str">
        <f t="shared" si="10"/>
        <v/>
      </c>
      <c r="K38" s="93" t="str">
        <f t="shared" si="13"/>
        <v/>
      </c>
    </row>
    <row r="39" spans="1:11" s="103" customFormat="1" ht="27" customHeight="1" x14ac:dyDescent="0.25">
      <c r="A39" s="95">
        <f>'Resp. 1'!B47</f>
        <v>0</v>
      </c>
      <c r="B39" s="95"/>
      <c r="C39" s="104"/>
      <c r="D39" s="102">
        <f t="shared" si="11"/>
        <v>0</v>
      </c>
      <c r="E39" s="91"/>
      <c r="F39" s="92"/>
      <c r="G39" s="93" t="str">
        <f t="shared" si="7"/>
        <v>X</v>
      </c>
      <c r="H39" s="93" t="str">
        <f t="shared" si="8"/>
        <v/>
      </c>
      <c r="I39" s="93" t="str">
        <f t="shared" si="9"/>
        <v/>
      </c>
      <c r="J39" s="93" t="str">
        <f t="shared" si="10"/>
        <v/>
      </c>
      <c r="K39" s="93" t="str">
        <f t="shared" si="13"/>
        <v/>
      </c>
    </row>
    <row r="40" spans="1:11" s="103" customFormat="1" ht="27" customHeight="1" x14ac:dyDescent="0.25">
      <c r="A40" s="95">
        <f>'Resp. 1'!B48</f>
        <v>0</v>
      </c>
      <c r="B40" s="95"/>
      <c r="C40" s="104"/>
      <c r="D40" s="102">
        <f t="shared" si="11"/>
        <v>0</v>
      </c>
      <c r="E40" s="91"/>
      <c r="F40" s="92"/>
      <c r="G40" s="93" t="str">
        <f t="shared" si="7"/>
        <v>X</v>
      </c>
      <c r="H40" s="93" t="str">
        <f t="shared" si="8"/>
        <v/>
      </c>
      <c r="I40" s="93" t="str">
        <f t="shared" si="9"/>
        <v/>
      </c>
      <c r="J40" s="93" t="str">
        <f t="shared" si="10"/>
        <v/>
      </c>
      <c r="K40" s="93" t="str">
        <f t="shared" si="13"/>
        <v/>
      </c>
    </row>
    <row r="41" spans="1:11" s="103" customFormat="1" ht="27" customHeight="1" x14ac:dyDescent="0.25">
      <c r="A41" s="95">
        <f>'Resp. 1'!B49</f>
        <v>0</v>
      </c>
      <c r="B41" s="95"/>
      <c r="C41" s="104"/>
      <c r="D41" s="102">
        <f t="shared" si="11"/>
        <v>0</v>
      </c>
      <c r="E41" s="91"/>
      <c r="F41" s="92"/>
      <c r="G41" s="93" t="str">
        <f t="shared" si="7"/>
        <v>X</v>
      </c>
      <c r="H41" s="93" t="str">
        <f t="shared" si="8"/>
        <v/>
      </c>
      <c r="I41" s="93" t="str">
        <f t="shared" si="9"/>
        <v/>
      </c>
      <c r="J41" s="93" t="str">
        <f t="shared" si="10"/>
        <v/>
      </c>
      <c r="K41" s="93" t="str">
        <f t="shared" si="13"/>
        <v/>
      </c>
    </row>
    <row r="42" spans="1:11" s="103" customFormat="1" ht="27" customHeight="1" x14ac:dyDescent="0.25">
      <c r="A42" s="95">
        <f>'Resp. 1'!B50</f>
        <v>0</v>
      </c>
      <c r="B42" s="95"/>
      <c r="C42" s="104"/>
      <c r="D42" s="102">
        <f t="shared" si="11"/>
        <v>0</v>
      </c>
      <c r="E42" s="91"/>
      <c r="F42" s="92"/>
      <c r="G42" s="93" t="str">
        <f t="shared" si="7"/>
        <v>X</v>
      </c>
      <c r="H42" s="93" t="str">
        <f t="shared" si="8"/>
        <v/>
      </c>
      <c r="I42" s="93" t="str">
        <f t="shared" si="9"/>
        <v/>
      </c>
      <c r="J42" s="93" t="str">
        <f t="shared" si="10"/>
        <v/>
      </c>
      <c r="K42" s="93" t="str">
        <f t="shared" si="13"/>
        <v/>
      </c>
    </row>
    <row r="43" spans="1:11" s="103" customFormat="1" ht="27" customHeight="1" x14ac:dyDescent="0.25">
      <c r="A43" s="95">
        <f>'Resp. 1'!B51</f>
        <v>0</v>
      </c>
      <c r="B43" s="95"/>
      <c r="C43" s="104"/>
      <c r="D43" s="102">
        <f t="shared" si="11"/>
        <v>0</v>
      </c>
      <c r="E43" s="91"/>
      <c r="F43" s="92"/>
      <c r="G43" s="93" t="str">
        <f t="shared" si="7"/>
        <v>X</v>
      </c>
      <c r="H43" s="93" t="str">
        <f t="shared" si="8"/>
        <v/>
      </c>
      <c r="I43" s="93" t="str">
        <f t="shared" si="9"/>
        <v/>
      </c>
      <c r="J43" s="93" t="str">
        <f t="shared" si="10"/>
        <v/>
      </c>
      <c r="K43" s="93" t="str">
        <f t="shared" si="13"/>
        <v/>
      </c>
    </row>
    <row r="44" spans="1:11" s="103" customFormat="1" ht="27" customHeight="1" x14ac:dyDescent="0.25">
      <c r="A44" s="95">
        <f>'Resp. 1'!B52</f>
        <v>0</v>
      </c>
      <c r="B44" s="95"/>
      <c r="C44" s="104"/>
      <c r="D44" s="102">
        <f t="shared" si="11"/>
        <v>0</v>
      </c>
      <c r="E44" s="91"/>
      <c r="F44" s="92"/>
      <c r="G44" s="93" t="str">
        <f t="shared" si="7"/>
        <v>X</v>
      </c>
      <c r="H44" s="93" t="str">
        <f t="shared" si="8"/>
        <v/>
      </c>
      <c r="I44" s="93" t="str">
        <f t="shared" si="9"/>
        <v/>
      </c>
      <c r="J44" s="93" t="str">
        <f t="shared" si="10"/>
        <v/>
      </c>
      <c r="K44" s="93" t="str">
        <f t="shared" si="13"/>
        <v/>
      </c>
    </row>
    <row r="45" spans="1:11" s="103" customFormat="1" ht="27" customHeight="1" x14ac:dyDescent="0.25">
      <c r="A45" s="95">
        <f>'Resp. 1'!B53</f>
        <v>0</v>
      </c>
      <c r="B45" s="95"/>
      <c r="C45" s="104"/>
      <c r="D45" s="102">
        <f t="shared" si="11"/>
        <v>0</v>
      </c>
      <c r="E45" s="91"/>
      <c r="F45" s="92"/>
      <c r="G45" s="93" t="str">
        <f t="shared" si="7"/>
        <v>X</v>
      </c>
      <c r="H45" s="93" t="str">
        <f t="shared" si="8"/>
        <v/>
      </c>
      <c r="I45" s="93" t="str">
        <f t="shared" si="9"/>
        <v/>
      </c>
      <c r="J45" s="93" t="str">
        <f t="shared" si="10"/>
        <v/>
      </c>
      <c r="K45" s="93" t="str">
        <f t="shared" si="13"/>
        <v/>
      </c>
    </row>
    <row r="46" spans="1:11" s="103" customFormat="1" ht="27" customHeight="1" x14ac:dyDescent="0.25">
      <c r="A46" s="95">
        <f>'Resp. 1'!B54</f>
        <v>0</v>
      </c>
      <c r="B46" s="95"/>
      <c r="C46" s="104"/>
      <c r="D46" s="102">
        <f t="shared" si="11"/>
        <v>0</v>
      </c>
      <c r="E46" s="91"/>
      <c r="F46" s="92"/>
      <c r="G46" s="93" t="str">
        <f t="shared" si="7"/>
        <v>X</v>
      </c>
      <c r="H46" s="93" t="str">
        <f t="shared" si="8"/>
        <v/>
      </c>
      <c r="I46" s="93" t="str">
        <f t="shared" si="9"/>
        <v/>
      </c>
      <c r="J46" s="93" t="str">
        <f t="shared" si="10"/>
        <v/>
      </c>
      <c r="K46" s="93" t="str">
        <f t="shared" si="13"/>
        <v/>
      </c>
    </row>
    <row r="47" spans="1:11" s="103" customFormat="1" ht="27" customHeight="1" x14ac:dyDescent="0.25">
      <c r="A47" s="95">
        <f>'Resp. 1'!B55</f>
        <v>0</v>
      </c>
      <c r="B47" s="95"/>
      <c r="C47" s="104"/>
      <c r="D47" s="102">
        <f t="shared" si="11"/>
        <v>0</v>
      </c>
      <c r="E47" s="91"/>
      <c r="F47" s="92"/>
      <c r="G47" s="93" t="str">
        <f t="shared" si="7"/>
        <v>X</v>
      </c>
      <c r="H47" s="93" t="str">
        <f t="shared" si="8"/>
        <v/>
      </c>
      <c r="I47" s="93" t="str">
        <f t="shared" si="9"/>
        <v/>
      </c>
      <c r="J47" s="93" t="str">
        <f t="shared" si="10"/>
        <v/>
      </c>
      <c r="K47" s="93" t="str">
        <f t="shared" si="13"/>
        <v/>
      </c>
    </row>
    <row r="48" spans="1:11" ht="42" customHeight="1" x14ac:dyDescent="0.25">
      <c r="A48" s="371" t="s">
        <v>247</v>
      </c>
      <c r="B48" s="371" t="s">
        <v>248</v>
      </c>
      <c r="C48" s="87" t="s">
        <v>238</v>
      </c>
      <c r="D48" s="102" t="s">
        <v>523</v>
      </c>
      <c r="E48" s="87" t="s">
        <v>239</v>
      </c>
      <c r="F48" s="87" t="s">
        <v>240</v>
      </c>
      <c r="G48" s="105" t="s">
        <v>249</v>
      </c>
      <c r="H48" s="105" t="s">
        <v>250</v>
      </c>
      <c r="I48" s="105" t="s">
        <v>251</v>
      </c>
      <c r="J48" s="105" t="s">
        <v>252</v>
      </c>
      <c r="K48" s="105" t="s">
        <v>253</v>
      </c>
    </row>
    <row r="49" spans="1:12" s="103" customFormat="1" ht="49.5" customHeight="1" x14ac:dyDescent="0.25">
      <c r="A49" s="95" t="s">
        <v>316</v>
      </c>
      <c r="B49" s="95" t="s">
        <v>317</v>
      </c>
      <c r="C49" s="104">
        <v>20</v>
      </c>
      <c r="D49" s="102">
        <f t="shared" si="11"/>
        <v>15.384615384615385</v>
      </c>
      <c r="E49" s="91">
        <f>F49/100</f>
        <v>1</v>
      </c>
      <c r="F49" s="92">
        <v>100</v>
      </c>
      <c r="G49" s="93" t="str">
        <f t="shared" si="7"/>
        <v/>
      </c>
      <c r="H49" s="93" t="str">
        <f t="shared" si="8"/>
        <v/>
      </c>
      <c r="I49" s="93" t="str">
        <f t="shared" si="9"/>
        <v/>
      </c>
      <c r="J49" s="93" t="str">
        <f t="shared" si="10"/>
        <v/>
      </c>
      <c r="K49" s="93" t="str">
        <f t="shared" ref="K49:K55" si="14">IF(AND(F49&gt;90,F49&lt;=100),"X","")</f>
        <v>X</v>
      </c>
    </row>
    <row r="50" spans="1:12" s="103" customFormat="1" ht="18.75" customHeight="1" x14ac:dyDescent="0.25">
      <c r="A50" s="95"/>
      <c r="B50" s="95"/>
      <c r="C50" s="104"/>
      <c r="D50" s="102">
        <f t="shared" si="11"/>
        <v>0</v>
      </c>
      <c r="E50" s="91">
        <f t="shared" ref="E50:E55" si="15">F50/100</f>
        <v>0</v>
      </c>
      <c r="F50" s="92"/>
      <c r="G50" s="93" t="str">
        <f t="shared" si="7"/>
        <v>X</v>
      </c>
      <c r="H50" s="93" t="str">
        <f t="shared" si="8"/>
        <v/>
      </c>
      <c r="I50" s="93" t="str">
        <f t="shared" si="9"/>
        <v/>
      </c>
      <c r="J50" s="93" t="str">
        <f t="shared" si="10"/>
        <v/>
      </c>
      <c r="K50" s="93" t="str">
        <f t="shared" si="14"/>
        <v/>
      </c>
    </row>
    <row r="51" spans="1:12" s="103" customFormat="1" ht="18.75" customHeight="1" x14ac:dyDescent="0.25">
      <c r="A51" s="95"/>
      <c r="B51" s="95"/>
      <c r="C51" s="104"/>
      <c r="D51" s="102">
        <f t="shared" si="11"/>
        <v>0</v>
      </c>
      <c r="E51" s="91">
        <f t="shared" si="15"/>
        <v>0</v>
      </c>
      <c r="F51" s="92"/>
      <c r="G51" s="93" t="str">
        <f>IF(F51&lt;=20,"X","")</f>
        <v>X</v>
      </c>
      <c r="H51" s="93" t="str">
        <f>IF(AND(F51&gt;20,F51&lt;=50),"X","")</f>
        <v/>
      </c>
      <c r="I51" s="93" t="str">
        <f>IF(AND(F51&gt;50,F51&lt;=70),"X","")</f>
        <v/>
      </c>
      <c r="J51" s="93" t="str">
        <f>IF(AND(F51&gt;70,F51&lt;=90),"X","")</f>
        <v/>
      </c>
      <c r="K51" s="93" t="str">
        <f t="shared" si="14"/>
        <v/>
      </c>
    </row>
    <row r="52" spans="1:12" s="103" customFormat="1" ht="18.75" customHeight="1" x14ac:dyDescent="0.25">
      <c r="A52" s="95"/>
      <c r="B52" s="95"/>
      <c r="C52" s="104"/>
      <c r="D52" s="102">
        <f t="shared" si="11"/>
        <v>0</v>
      </c>
      <c r="E52" s="91">
        <f t="shared" si="15"/>
        <v>0</v>
      </c>
      <c r="F52" s="92"/>
      <c r="G52" s="93" t="str">
        <f>IF(F52&lt;=20,"X","")</f>
        <v>X</v>
      </c>
      <c r="H52" s="93" t="str">
        <f>IF(AND(F52&gt;20,F52&lt;=50),"X","")</f>
        <v/>
      </c>
      <c r="I52" s="93" t="str">
        <f>IF(AND(F52&gt;50,F52&lt;=70),"X","")</f>
        <v/>
      </c>
      <c r="J52" s="93" t="str">
        <f>IF(AND(F52&gt;70,F52&lt;=90),"X","")</f>
        <v/>
      </c>
      <c r="K52" s="93" t="str">
        <f t="shared" si="14"/>
        <v/>
      </c>
    </row>
    <row r="53" spans="1:12" s="103" customFormat="1" ht="18.75" customHeight="1" x14ac:dyDescent="0.25">
      <c r="A53" s="95"/>
      <c r="B53" s="95"/>
      <c r="C53" s="104"/>
      <c r="D53" s="102">
        <f t="shared" si="11"/>
        <v>0</v>
      </c>
      <c r="E53" s="91">
        <f t="shared" si="15"/>
        <v>0</v>
      </c>
      <c r="F53" s="92"/>
      <c r="G53" s="93" t="str">
        <f>IF(F53&lt;=20,"X","")</f>
        <v>X</v>
      </c>
      <c r="H53" s="93" t="str">
        <f>IF(AND(F53&gt;20,F53&lt;=50),"X","")</f>
        <v/>
      </c>
      <c r="I53" s="93" t="str">
        <f>IF(AND(F53&gt;50,F53&lt;=70),"X","")</f>
        <v/>
      </c>
      <c r="J53" s="93" t="str">
        <f>IF(AND(F53&gt;70,F53&lt;=90),"X","")</f>
        <v/>
      </c>
      <c r="K53" s="93" t="str">
        <f t="shared" si="14"/>
        <v/>
      </c>
    </row>
    <row r="54" spans="1:12" s="103" customFormat="1" ht="18.75" customHeight="1" x14ac:dyDescent="0.25">
      <c r="A54" s="95"/>
      <c r="B54" s="95"/>
      <c r="C54" s="104"/>
      <c r="D54" s="102">
        <f t="shared" si="11"/>
        <v>0</v>
      </c>
      <c r="E54" s="91">
        <f t="shared" si="15"/>
        <v>0</v>
      </c>
      <c r="F54" s="92"/>
      <c r="G54" s="93" t="str">
        <f>IF(F54&lt;=20,"X","")</f>
        <v>X</v>
      </c>
      <c r="H54" s="93" t="str">
        <f>IF(AND(F54&gt;20,F54&lt;=50),"X","")</f>
        <v/>
      </c>
      <c r="I54" s="93" t="str">
        <f>IF(AND(F54&gt;50,F54&lt;=70),"X","")</f>
        <v/>
      </c>
      <c r="J54" s="93" t="str">
        <f>IF(AND(F54&gt;70,F54&lt;=90),"X","")</f>
        <v/>
      </c>
      <c r="K54" s="93" t="str">
        <f t="shared" si="14"/>
        <v/>
      </c>
    </row>
    <row r="55" spans="1:12" s="103" customFormat="1" ht="18.75" customHeight="1" x14ac:dyDescent="0.25">
      <c r="A55" s="95"/>
      <c r="B55" s="95"/>
      <c r="C55" s="104"/>
      <c r="D55" s="102">
        <f t="shared" si="11"/>
        <v>0</v>
      </c>
      <c r="E55" s="91">
        <f t="shared" si="15"/>
        <v>0</v>
      </c>
      <c r="F55" s="92"/>
      <c r="G55" s="93" t="str">
        <f>IF(F55&lt;=20,"X","")</f>
        <v>X</v>
      </c>
      <c r="H55" s="93" t="str">
        <f>IF(AND(F55&gt;20,F55&lt;=50),"X","")</f>
        <v/>
      </c>
      <c r="I55" s="93" t="str">
        <f>IF(AND(F55&gt;50,F55&lt;=70),"X","")</f>
        <v/>
      </c>
      <c r="J55" s="93" t="str">
        <f>IF(AND(F55&gt;70,F55&lt;=90),"X","")</f>
        <v/>
      </c>
      <c r="K55" s="93" t="str">
        <f t="shared" si="14"/>
        <v/>
      </c>
    </row>
    <row r="56" spans="1:12" ht="25.5" x14ac:dyDescent="0.25">
      <c r="A56" s="96" t="s">
        <v>254</v>
      </c>
      <c r="B56" s="97" t="str">
        <f>IF(C56=40,"Pesatura Adeguata","Pesatura Inadeguata")</f>
        <v>Pesatura Inadeguata</v>
      </c>
      <c r="C56" s="104">
        <f>SUM(C24:C51)</f>
        <v>52</v>
      </c>
      <c r="D56" s="104"/>
      <c r="E56" s="371"/>
      <c r="F56" s="99"/>
      <c r="G56" s="106"/>
      <c r="H56" s="107">
        <f>IF(H24="x",D24*E24)+IF(H25="x",D25*E25)+IF(H26="x",D26*E26)+IF(H27="x",D27*E27)+IF(H28="x",D28*E28)+IF(H29="x",D29*E29)+IF(H30="x",D30*E30)+IF(H31="x",D31*E31)+IF(H32="x",D32*E32)+IF(H33="x",D33*E33)+IF(H34="x",D34*E34)+IF(H35="x",D35*E35)+IF(H36="x",D36*E36)+IF(H37="x",D37*E37)+IF(H38="x",D38*E38)+IF(H39="x",D39*E39)+IF(H40="x",D40*E40)+IF(H41="x",D41*E41)+IF(H42="x",D42*E42)+IF(H43="x",D43*E43)+IF(H44="x",D44*E44)+IF(H45="x",D45*E45)+IF(H46="x",D46*E46)+IF(H47="x",D47*E47)+IF(H48="x",D48*E48)+IF(H49="x",D49*E49)+IF(H50="x",D50*E50)+IF(H51="x",D51*E51)+IF(H52="x",D52*E52)+IF(H53="x",D53*E53)+IF(H54="x",D54*E54)+IF(H55="x",D55*E55)</f>
        <v>0</v>
      </c>
      <c r="I56" s="107">
        <f>IF(I24="x",D24*E24)+IF(I25="x",D25*E25)+IF(I26="x",D26*E26)+IF(I27="x",D27*E27)+IF(I28="x",D28*E28)+IF(I29="x",D29*E29)+IF(I30="x",D30*E30)+IF(I31="x",D31*E31)+IF(I32="x",D32*E32)+IF(I33="x",D33*E33)+IF(I34="x",D34*E34)+IF(I35="x",D35*E35)+IF(I36="x",D36*E36)+IF(I37="x",D37*E37)+IF(I38="x",D38*E38)+IF(I39="x",D39*E39)+IF(I40="x",D40*E40)+IF(I41="x",D41*E41)+IF(I42="x",D42*E42)+IF(I43="x",D43*E43)+IF(I44="x",D44*E44)+IF(I45="x",D45*E45)+IF(I46="x",D46*E46)+IF(I47="x",D47*E47)+IF(I48="x",D48*E48)+IF(I49="x",D49*E49)+IF(I50="x",D50*E50)+IF(I51="x",D51*E51)+IF(I52="x",D52*E52)+IF(I53="x",D53*E53)+IF(I54="x",D54*E54)+IF(I55="x",D55*E55)</f>
        <v>0</v>
      </c>
      <c r="J56" s="107">
        <f>IF(J24="x",D24*E24)+IF(J25="x",D25*E25)+IF(J26="x",D26*E26)+IF(J27="x",D27*E27)+IF(J28="x",D28*E28)+IF(J29="x",D29*E29)+IF(J30="x",D30*E30)+IF(J31="x",D31*E31)+IF(J32="x",D32*E32)+IF(J33="x",D33*E33)+IF(J34="x",D34*E34)+IF(J35="x",D35*E35)+IF(J36="x",D36*E36)+IF(J37="x",D37*E37)+IF(J38="x",D38*E38)+IF(J39="x",D39*E39)+IF(J40="x",D40*E40)+IF(J41="x",D41*E41)+IF(J42="x",D42*E42)+IF(J43="x",D43*E43)+IF(J44="x",D44*E44)+IF(J45="x",D45*E45)+IF(J46="x",D46*E46)+IF(J47="x",D47*E47)+IF(J48="x",D48*E48)+IF(J49="x",D49*E49)+IF(J50="x",D50*E50)+IF(J51="x",D51*E51)+IF(J52="x",D52*E52)+IF(J53="x",D53*E53)+IF(J54="x",D54*E54)+IF(J55="x",D55*E55)</f>
        <v>0</v>
      </c>
      <c r="K56" s="107">
        <f>IF(K24="x",D24*E24)+IF(K25="x",D25*E25)+IF(K26="x",D26*E26)+IF(K27="x",D27*E27)+IF(K28="x",D28*E28)+IF(K29="x",D29*E29)+IF(K30="x",D30*E30)+IF(K31="x",D31*E31)+IF(K32="x",D32*E32)+IF(K33="x",D33*E33)+IF(K34="x",D34*E34)+IF(K35="x",D35*E35)+IF(K36="x",D36*E36)+IF(K37="x",D37*E37)+IF(K38="x",D38*E38)+IF(K39="x",D39*E39)+IF(K40="x",D40*E40)+IF(K41="x",D41*E41)+IF(K42="x",D42*E42)+IF(K43="x",D43*E43)+IF(K44="x",D44*E44)+IF(K45="x",D45*E45)+IF(K46="x",D46*E46)+IF(K47="x",D47*E47)+IF(K48="x",D48*E48)+IF(K49="x",D49*E49)+IF(K50="x",D50*E50)+IF(K51="x",D51*E51)+IF(K52="x",D52*E52)+IF(K53="x",D53*E53)+IF(K54="x",D54*E54)+IF(K55="x",D55*E55)</f>
        <v>15.384615384615385</v>
      </c>
    </row>
    <row r="57" spans="1:12" s="115" customFormat="1" ht="18" customHeight="1" x14ac:dyDescent="0.25">
      <c r="A57" s="108"/>
      <c r="B57" s="109"/>
      <c r="C57" s="110"/>
      <c r="D57" s="110"/>
      <c r="E57" s="110" t="s">
        <v>255</v>
      </c>
      <c r="F57" s="111"/>
      <c r="G57" s="112"/>
      <c r="H57" s="112"/>
      <c r="I57" s="112"/>
      <c r="J57" s="112"/>
      <c r="K57" s="113"/>
      <c r="L57" s="114"/>
    </row>
    <row r="58" spans="1:12" ht="16.5" customHeight="1" x14ac:dyDescent="0.25">
      <c r="A58" s="521" t="s">
        <v>256</v>
      </c>
      <c r="B58" s="522"/>
      <c r="C58" s="98">
        <f>SUM(H21:K21)</f>
        <v>0</v>
      </c>
      <c r="D58" s="354"/>
      <c r="E58" s="116">
        <f>C58/60</f>
        <v>0</v>
      </c>
      <c r="F58" s="117"/>
      <c r="G58" s="118"/>
      <c r="H58" s="118"/>
      <c r="I58" s="118"/>
      <c r="J58" s="118"/>
      <c r="K58" s="119"/>
      <c r="L58" s="120"/>
    </row>
    <row r="59" spans="1:12" ht="17.25" customHeight="1" x14ac:dyDescent="0.25">
      <c r="A59" s="121" t="s">
        <v>200</v>
      </c>
      <c r="B59" s="122"/>
      <c r="C59" s="123"/>
      <c r="D59" s="123"/>
      <c r="E59" s="123"/>
      <c r="F59" s="523" t="s">
        <v>257</v>
      </c>
      <c r="G59" s="523"/>
      <c r="H59" s="524"/>
      <c r="I59" s="124">
        <f>C58+C60</f>
        <v>15.384615384615385</v>
      </c>
      <c r="J59" s="123" t="s">
        <v>258</v>
      </c>
      <c r="K59" s="125"/>
      <c r="L59" s="120"/>
    </row>
    <row r="60" spans="1:12" ht="16.5" customHeight="1" x14ac:dyDescent="0.25">
      <c r="A60" s="521" t="s">
        <v>259</v>
      </c>
      <c r="B60" s="522"/>
      <c r="C60" s="98">
        <f>SUM(G56:K56)</f>
        <v>15.384615384615385</v>
      </c>
      <c r="D60" s="354"/>
      <c r="E60" s="116" t="s">
        <v>255</v>
      </c>
      <c r="F60" s="117"/>
      <c r="G60" s="118"/>
      <c r="H60" s="118"/>
      <c r="I60" s="118"/>
      <c r="J60" s="118"/>
      <c r="K60" s="119"/>
      <c r="L60" s="120"/>
    </row>
    <row r="61" spans="1:12" ht="26.25" customHeight="1" x14ac:dyDescent="0.25">
      <c r="A61" s="126"/>
      <c r="B61" s="127"/>
      <c r="C61" s="127"/>
      <c r="D61" s="127"/>
      <c r="E61" s="127"/>
      <c r="F61" s="128"/>
      <c r="G61" s="129"/>
      <c r="H61" s="129"/>
      <c r="I61" s="129"/>
      <c r="J61" s="129"/>
      <c r="K61" s="130"/>
      <c r="L61" s="120"/>
    </row>
  </sheetData>
  <mergeCells count="10">
    <mergeCell ref="A58:B58"/>
    <mergeCell ref="F59:H59"/>
    <mergeCell ref="A60:B60"/>
    <mergeCell ref="A1:K1"/>
    <mergeCell ref="A6:F8"/>
    <mergeCell ref="G6:K6"/>
    <mergeCell ref="A9:K9"/>
    <mergeCell ref="A22:C22"/>
    <mergeCell ref="F22:H22"/>
    <mergeCell ref="I22:K22"/>
  </mergeCells>
  <conditionalFormatting sqref="B21 B56:B57">
    <cfRule type="cellIs" dxfId="340" priority="31" stopIfTrue="1" operator="equal">
      <formula>"Pesatura Inadeguata"</formula>
    </cfRule>
  </conditionalFormatting>
  <conditionalFormatting sqref="G11">
    <cfRule type="cellIs" dxfId="339" priority="30" stopIfTrue="1" operator="equal">
      <formula>"x"</formula>
    </cfRule>
  </conditionalFormatting>
  <conditionalFormatting sqref="H11">
    <cfRule type="cellIs" dxfId="338" priority="27" stopIfTrue="1" operator="equal">
      <formula>"x"</formula>
    </cfRule>
    <cfRule type="cellIs" dxfId="337" priority="29" stopIfTrue="1" operator="equal">
      <formula>"x"</formula>
    </cfRule>
  </conditionalFormatting>
  <conditionalFormatting sqref="I11">
    <cfRule type="cellIs" dxfId="336" priority="28" stopIfTrue="1" operator="equal">
      <formula>"x"</formula>
    </cfRule>
  </conditionalFormatting>
  <conditionalFormatting sqref="J11">
    <cfRule type="cellIs" dxfId="335" priority="26" stopIfTrue="1" operator="equal">
      <formula>"x"</formula>
    </cfRule>
  </conditionalFormatting>
  <conditionalFormatting sqref="K11">
    <cfRule type="cellIs" dxfId="334" priority="25" stopIfTrue="1" operator="equal">
      <formula>"x"</formula>
    </cfRule>
  </conditionalFormatting>
  <conditionalFormatting sqref="G12">
    <cfRule type="cellIs" dxfId="333" priority="24" stopIfTrue="1" operator="equal">
      <formula>"x"</formula>
    </cfRule>
  </conditionalFormatting>
  <conditionalFormatting sqref="H12">
    <cfRule type="cellIs" dxfId="332" priority="21" stopIfTrue="1" operator="equal">
      <formula>"x"</formula>
    </cfRule>
    <cfRule type="cellIs" dxfId="331" priority="23" stopIfTrue="1" operator="equal">
      <formula>"x"</formula>
    </cfRule>
  </conditionalFormatting>
  <conditionalFormatting sqref="I12">
    <cfRule type="cellIs" dxfId="330" priority="22" stopIfTrue="1" operator="equal">
      <formula>"x"</formula>
    </cfRule>
  </conditionalFormatting>
  <conditionalFormatting sqref="J12">
    <cfRule type="cellIs" dxfId="329" priority="20" stopIfTrue="1" operator="equal">
      <formula>"x"</formula>
    </cfRule>
  </conditionalFormatting>
  <conditionalFormatting sqref="K12">
    <cfRule type="cellIs" dxfId="328" priority="19" stopIfTrue="1" operator="equal">
      <formula>"x"</formula>
    </cfRule>
  </conditionalFormatting>
  <conditionalFormatting sqref="G24:G47">
    <cfRule type="cellIs" dxfId="327" priority="18" stopIfTrue="1" operator="equal">
      <formula>"x"</formula>
    </cfRule>
  </conditionalFormatting>
  <conditionalFormatting sqref="H24:H47">
    <cfRule type="cellIs" dxfId="326" priority="15" stopIfTrue="1" operator="equal">
      <formula>"x"</formula>
    </cfRule>
    <cfRule type="cellIs" dxfId="325" priority="17" stopIfTrue="1" operator="equal">
      <formula>"x"</formula>
    </cfRule>
  </conditionalFormatting>
  <conditionalFormatting sqref="I24:I47">
    <cfRule type="cellIs" dxfId="324" priority="16" stopIfTrue="1" operator="equal">
      <formula>"x"</formula>
    </cfRule>
  </conditionalFormatting>
  <conditionalFormatting sqref="J24:J47">
    <cfRule type="cellIs" dxfId="323" priority="14" stopIfTrue="1" operator="equal">
      <formula>"x"</formula>
    </cfRule>
  </conditionalFormatting>
  <conditionalFormatting sqref="K24:K47">
    <cfRule type="cellIs" dxfId="322" priority="13" stopIfTrue="1" operator="equal">
      <formula>"x"</formula>
    </cfRule>
  </conditionalFormatting>
  <conditionalFormatting sqref="G49:G55">
    <cfRule type="cellIs" dxfId="321" priority="12" stopIfTrue="1" operator="equal">
      <formula>"x"</formula>
    </cfRule>
  </conditionalFormatting>
  <conditionalFormatting sqref="H49:H55">
    <cfRule type="cellIs" dxfId="320" priority="9" stopIfTrue="1" operator="equal">
      <formula>"x"</formula>
    </cfRule>
    <cfRule type="cellIs" dxfId="319" priority="11" stopIfTrue="1" operator="equal">
      <formula>"x"</formula>
    </cfRule>
  </conditionalFormatting>
  <conditionalFormatting sqref="I49:I55">
    <cfRule type="cellIs" dxfId="318" priority="10" stopIfTrue="1" operator="equal">
      <formula>"x"</formula>
    </cfRule>
  </conditionalFormatting>
  <conditionalFormatting sqref="J49:J55">
    <cfRule type="cellIs" dxfId="317" priority="8" stopIfTrue="1" operator="equal">
      <formula>"x"</formula>
    </cfRule>
  </conditionalFormatting>
  <conditionalFormatting sqref="K49:K55">
    <cfRule type="cellIs" dxfId="316" priority="7" stopIfTrue="1" operator="equal">
      <formula>"x"</formula>
    </cfRule>
  </conditionalFormatting>
  <conditionalFormatting sqref="G13:G20">
    <cfRule type="cellIs" dxfId="315" priority="6" stopIfTrue="1" operator="equal">
      <formula>"x"</formula>
    </cfRule>
  </conditionalFormatting>
  <conditionalFormatting sqref="H13:H20">
    <cfRule type="cellIs" dxfId="314" priority="3" stopIfTrue="1" operator="equal">
      <formula>"x"</formula>
    </cfRule>
    <cfRule type="cellIs" dxfId="313" priority="5" stopIfTrue="1" operator="equal">
      <formula>"x"</formula>
    </cfRule>
  </conditionalFormatting>
  <conditionalFormatting sqref="I13:I20">
    <cfRule type="cellIs" dxfId="312" priority="4" stopIfTrue="1" operator="equal">
      <formula>"x"</formula>
    </cfRule>
  </conditionalFormatting>
  <conditionalFormatting sqref="J13:J20">
    <cfRule type="cellIs" dxfId="311" priority="2" stopIfTrue="1" operator="equal">
      <formula>"x"</formula>
    </cfRule>
  </conditionalFormatting>
  <conditionalFormatting sqref="K13:K20">
    <cfRule type="cellIs" dxfId="310" priority="1" stopIfTrue="1" operator="equal">
      <formula>"x"</formula>
    </cfRule>
  </conditionalFormatting>
  <dataValidations count="2">
    <dataValidation type="list" allowBlank="1" showInputMessage="1" showErrorMessage="1" sqref="WVK983088:WVK983095 IY48:IY55 SU48:SU55 ACQ48:ACQ55 AMM48:AMM55 AWI48:AWI55 BGE48:BGE55 BQA48:BQA55 BZW48:BZW55 CJS48:CJS55 CTO48:CTO55 DDK48:DDK55 DNG48:DNG55 DXC48:DXC55 EGY48:EGY55 EQU48:EQU55 FAQ48:FAQ55 FKM48:FKM55 FUI48:FUI55 GEE48:GEE55 GOA48:GOA55 GXW48:GXW55 HHS48:HHS55 HRO48:HRO55 IBK48:IBK55 ILG48:ILG55 IVC48:IVC55 JEY48:JEY55 JOU48:JOU55 JYQ48:JYQ55 KIM48:KIM55 KSI48:KSI55 LCE48:LCE55 LMA48:LMA55 LVW48:LVW55 MFS48:MFS55 MPO48:MPO55 MZK48:MZK55 NJG48:NJG55 NTC48:NTC55 OCY48:OCY55 OMU48:OMU55 OWQ48:OWQ55 PGM48:PGM55 PQI48:PQI55 QAE48:QAE55 QKA48:QKA55 QTW48:QTW55 RDS48:RDS55 RNO48:RNO55 RXK48:RXK55 SHG48:SHG55 SRC48:SRC55 TAY48:TAY55 TKU48:TKU55 TUQ48:TUQ55 UEM48:UEM55 UOI48:UOI55 UYE48:UYE55 VIA48:VIA55 VRW48:VRW55 WBS48:WBS55 WLO48:WLO55 WVK48:WVK55 B65584:B65591 IY65584:IY65591 SU65584:SU65591 ACQ65584:ACQ65591 AMM65584:AMM65591 AWI65584:AWI65591 BGE65584:BGE65591 BQA65584:BQA65591 BZW65584:BZW65591 CJS65584:CJS65591 CTO65584:CTO65591 DDK65584:DDK65591 DNG65584:DNG65591 DXC65584:DXC65591 EGY65584:EGY65591 EQU65584:EQU65591 FAQ65584:FAQ65591 FKM65584:FKM65591 FUI65584:FUI65591 GEE65584:GEE65591 GOA65584:GOA65591 GXW65584:GXW65591 HHS65584:HHS65591 HRO65584:HRO65591 IBK65584:IBK65591 ILG65584:ILG65591 IVC65584:IVC65591 JEY65584:JEY65591 JOU65584:JOU65591 JYQ65584:JYQ65591 KIM65584:KIM65591 KSI65584:KSI65591 LCE65584:LCE65591 LMA65584:LMA65591 LVW65584:LVW65591 MFS65584:MFS65591 MPO65584:MPO65591 MZK65584:MZK65591 NJG65584:NJG65591 NTC65584:NTC65591 OCY65584:OCY65591 OMU65584:OMU65591 OWQ65584:OWQ65591 PGM65584:PGM65591 PQI65584:PQI65591 QAE65584:QAE65591 QKA65584:QKA65591 QTW65584:QTW65591 RDS65584:RDS65591 RNO65584:RNO65591 RXK65584:RXK65591 SHG65584:SHG65591 SRC65584:SRC65591 TAY65584:TAY65591 TKU65584:TKU65591 TUQ65584:TUQ65591 UEM65584:UEM65591 UOI65584:UOI65591 UYE65584:UYE65591 VIA65584:VIA65591 VRW65584:VRW65591 WBS65584:WBS65591 WLO65584:WLO65591 WVK65584:WVK65591 B131120:B131127 IY131120:IY131127 SU131120:SU131127 ACQ131120:ACQ131127 AMM131120:AMM131127 AWI131120:AWI131127 BGE131120:BGE131127 BQA131120:BQA131127 BZW131120:BZW131127 CJS131120:CJS131127 CTO131120:CTO131127 DDK131120:DDK131127 DNG131120:DNG131127 DXC131120:DXC131127 EGY131120:EGY131127 EQU131120:EQU131127 FAQ131120:FAQ131127 FKM131120:FKM131127 FUI131120:FUI131127 GEE131120:GEE131127 GOA131120:GOA131127 GXW131120:GXW131127 HHS131120:HHS131127 HRO131120:HRO131127 IBK131120:IBK131127 ILG131120:ILG131127 IVC131120:IVC131127 JEY131120:JEY131127 JOU131120:JOU131127 JYQ131120:JYQ131127 KIM131120:KIM131127 KSI131120:KSI131127 LCE131120:LCE131127 LMA131120:LMA131127 LVW131120:LVW131127 MFS131120:MFS131127 MPO131120:MPO131127 MZK131120:MZK131127 NJG131120:NJG131127 NTC131120:NTC131127 OCY131120:OCY131127 OMU131120:OMU131127 OWQ131120:OWQ131127 PGM131120:PGM131127 PQI131120:PQI131127 QAE131120:QAE131127 QKA131120:QKA131127 QTW131120:QTW131127 RDS131120:RDS131127 RNO131120:RNO131127 RXK131120:RXK131127 SHG131120:SHG131127 SRC131120:SRC131127 TAY131120:TAY131127 TKU131120:TKU131127 TUQ131120:TUQ131127 UEM131120:UEM131127 UOI131120:UOI131127 UYE131120:UYE131127 VIA131120:VIA131127 VRW131120:VRW131127 WBS131120:WBS131127 WLO131120:WLO131127 WVK131120:WVK131127 B196656:B196663 IY196656:IY196663 SU196656:SU196663 ACQ196656:ACQ196663 AMM196656:AMM196663 AWI196656:AWI196663 BGE196656:BGE196663 BQA196656:BQA196663 BZW196656:BZW196663 CJS196656:CJS196663 CTO196656:CTO196663 DDK196656:DDK196663 DNG196656:DNG196663 DXC196656:DXC196663 EGY196656:EGY196663 EQU196656:EQU196663 FAQ196656:FAQ196663 FKM196656:FKM196663 FUI196656:FUI196663 GEE196656:GEE196663 GOA196656:GOA196663 GXW196656:GXW196663 HHS196656:HHS196663 HRO196656:HRO196663 IBK196656:IBK196663 ILG196656:ILG196663 IVC196656:IVC196663 JEY196656:JEY196663 JOU196656:JOU196663 JYQ196656:JYQ196663 KIM196656:KIM196663 KSI196656:KSI196663 LCE196656:LCE196663 LMA196656:LMA196663 LVW196656:LVW196663 MFS196656:MFS196663 MPO196656:MPO196663 MZK196656:MZK196663 NJG196656:NJG196663 NTC196656:NTC196663 OCY196656:OCY196663 OMU196656:OMU196663 OWQ196656:OWQ196663 PGM196656:PGM196663 PQI196656:PQI196663 QAE196656:QAE196663 QKA196656:QKA196663 QTW196656:QTW196663 RDS196656:RDS196663 RNO196656:RNO196663 RXK196656:RXK196663 SHG196656:SHG196663 SRC196656:SRC196663 TAY196656:TAY196663 TKU196656:TKU196663 TUQ196656:TUQ196663 UEM196656:UEM196663 UOI196656:UOI196663 UYE196656:UYE196663 VIA196656:VIA196663 VRW196656:VRW196663 WBS196656:WBS196663 WLO196656:WLO196663 WVK196656:WVK196663 B262192:B262199 IY262192:IY262199 SU262192:SU262199 ACQ262192:ACQ262199 AMM262192:AMM262199 AWI262192:AWI262199 BGE262192:BGE262199 BQA262192:BQA262199 BZW262192:BZW262199 CJS262192:CJS262199 CTO262192:CTO262199 DDK262192:DDK262199 DNG262192:DNG262199 DXC262192:DXC262199 EGY262192:EGY262199 EQU262192:EQU262199 FAQ262192:FAQ262199 FKM262192:FKM262199 FUI262192:FUI262199 GEE262192:GEE262199 GOA262192:GOA262199 GXW262192:GXW262199 HHS262192:HHS262199 HRO262192:HRO262199 IBK262192:IBK262199 ILG262192:ILG262199 IVC262192:IVC262199 JEY262192:JEY262199 JOU262192:JOU262199 JYQ262192:JYQ262199 KIM262192:KIM262199 KSI262192:KSI262199 LCE262192:LCE262199 LMA262192:LMA262199 LVW262192:LVW262199 MFS262192:MFS262199 MPO262192:MPO262199 MZK262192:MZK262199 NJG262192:NJG262199 NTC262192:NTC262199 OCY262192:OCY262199 OMU262192:OMU262199 OWQ262192:OWQ262199 PGM262192:PGM262199 PQI262192:PQI262199 QAE262192:QAE262199 QKA262192:QKA262199 QTW262192:QTW262199 RDS262192:RDS262199 RNO262192:RNO262199 RXK262192:RXK262199 SHG262192:SHG262199 SRC262192:SRC262199 TAY262192:TAY262199 TKU262192:TKU262199 TUQ262192:TUQ262199 UEM262192:UEM262199 UOI262192:UOI262199 UYE262192:UYE262199 VIA262192:VIA262199 VRW262192:VRW262199 WBS262192:WBS262199 WLO262192:WLO262199 WVK262192:WVK262199 B327728:B327735 IY327728:IY327735 SU327728:SU327735 ACQ327728:ACQ327735 AMM327728:AMM327735 AWI327728:AWI327735 BGE327728:BGE327735 BQA327728:BQA327735 BZW327728:BZW327735 CJS327728:CJS327735 CTO327728:CTO327735 DDK327728:DDK327735 DNG327728:DNG327735 DXC327728:DXC327735 EGY327728:EGY327735 EQU327728:EQU327735 FAQ327728:FAQ327735 FKM327728:FKM327735 FUI327728:FUI327735 GEE327728:GEE327735 GOA327728:GOA327735 GXW327728:GXW327735 HHS327728:HHS327735 HRO327728:HRO327735 IBK327728:IBK327735 ILG327728:ILG327735 IVC327728:IVC327735 JEY327728:JEY327735 JOU327728:JOU327735 JYQ327728:JYQ327735 KIM327728:KIM327735 KSI327728:KSI327735 LCE327728:LCE327735 LMA327728:LMA327735 LVW327728:LVW327735 MFS327728:MFS327735 MPO327728:MPO327735 MZK327728:MZK327735 NJG327728:NJG327735 NTC327728:NTC327735 OCY327728:OCY327735 OMU327728:OMU327735 OWQ327728:OWQ327735 PGM327728:PGM327735 PQI327728:PQI327735 QAE327728:QAE327735 QKA327728:QKA327735 QTW327728:QTW327735 RDS327728:RDS327735 RNO327728:RNO327735 RXK327728:RXK327735 SHG327728:SHG327735 SRC327728:SRC327735 TAY327728:TAY327735 TKU327728:TKU327735 TUQ327728:TUQ327735 UEM327728:UEM327735 UOI327728:UOI327735 UYE327728:UYE327735 VIA327728:VIA327735 VRW327728:VRW327735 WBS327728:WBS327735 WLO327728:WLO327735 WVK327728:WVK327735 B393264:B393271 IY393264:IY393271 SU393264:SU393271 ACQ393264:ACQ393271 AMM393264:AMM393271 AWI393264:AWI393271 BGE393264:BGE393271 BQA393264:BQA393271 BZW393264:BZW393271 CJS393264:CJS393271 CTO393264:CTO393271 DDK393264:DDK393271 DNG393264:DNG393271 DXC393264:DXC393271 EGY393264:EGY393271 EQU393264:EQU393271 FAQ393264:FAQ393271 FKM393264:FKM393271 FUI393264:FUI393271 GEE393264:GEE393271 GOA393264:GOA393271 GXW393264:GXW393271 HHS393264:HHS393271 HRO393264:HRO393271 IBK393264:IBK393271 ILG393264:ILG393271 IVC393264:IVC393271 JEY393264:JEY393271 JOU393264:JOU393271 JYQ393264:JYQ393271 KIM393264:KIM393271 KSI393264:KSI393271 LCE393264:LCE393271 LMA393264:LMA393271 LVW393264:LVW393271 MFS393264:MFS393271 MPO393264:MPO393271 MZK393264:MZK393271 NJG393264:NJG393271 NTC393264:NTC393271 OCY393264:OCY393271 OMU393264:OMU393271 OWQ393264:OWQ393271 PGM393264:PGM393271 PQI393264:PQI393271 QAE393264:QAE393271 QKA393264:QKA393271 QTW393264:QTW393271 RDS393264:RDS393271 RNO393264:RNO393271 RXK393264:RXK393271 SHG393264:SHG393271 SRC393264:SRC393271 TAY393264:TAY393271 TKU393264:TKU393271 TUQ393264:TUQ393271 UEM393264:UEM393271 UOI393264:UOI393271 UYE393264:UYE393271 VIA393264:VIA393271 VRW393264:VRW393271 WBS393264:WBS393271 WLO393264:WLO393271 WVK393264:WVK393271 B458800:B458807 IY458800:IY458807 SU458800:SU458807 ACQ458800:ACQ458807 AMM458800:AMM458807 AWI458800:AWI458807 BGE458800:BGE458807 BQA458800:BQA458807 BZW458800:BZW458807 CJS458800:CJS458807 CTO458800:CTO458807 DDK458800:DDK458807 DNG458800:DNG458807 DXC458800:DXC458807 EGY458800:EGY458807 EQU458800:EQU458807 FAQ458800:FAQ458807 FKM458800:FKM458807 FUI458800:FUI458807 GEE458800:GEE458807 GOA458800:GOA458807 GXW458800:GXW458807 HHS458800:HHS458807 HRO458800:HRO458807 IBK458800:IBK458807 ILG458800:ILG458807 IVC458800:IVC458807 JEY458800:JEY458807 JOU458800:JOU458807 JYQ458800:JYQ458807 KIM458800:KIM458807 KSI458800:KSI458807 LCE458800:LCE458807 LMA458800:LMA458807 LVW458800:LVW458807 MFS458800:MFS458807 MPO458800:MPO458807 MZK458800:MZK458807 NJG458800:NJG458807 NTC458800:NTC458807 OCY458800:OCY458807 OMU458800:OMU458807 OWQ458800:OWQ458807 PGM458800:PGM458807 PQI458800:PQI458807 QAE458800:QAE458807 QKA458800:QKA458807 QTW458800:QTW458807 RDS458800:RDS458807 RNO458800:RNO458807 RXK458800:RXK458807 SHG458800:SHG458807 SRC458800:SRC458807 TAY458800:TAY458807 TKU458800:TKU458807 TUQ458800:TUQ458807 UEM458800:UEM458807 UOI458800:UOI458807 UYE458800:UYE458807 VIA458800:VIA458807 VRW458800:VRW458807 WBS458800:WBS458807 WLO458800:WLO458807 WVK458800:WVK458807 B524336:B524343 IY524336:IY524343 SU524336:SU524343 ACQ524336:ACQ524343 AMM524336:AMM524343 AWI524336:AWI524343 BGE524336:BGE524343 BQA524336:BQA524343 BZW524336:BZW524343 CJS524336:CJS524343 CTO524336:CTO524343 DDK524336:DDK524343 DNG524336:DNG524343 DXC524336:DXC524343 EGY524336:EGY524343 EQU524336:EQU524343 FAQ524336:FAQ524343 FKM524336:FKM524343 FUI524336:FUI524343 GEE524336:GEE524343 GOA524336:GOA524343 GXW524336:GXW524343 HHS524336:HHS524343 HRO524336:HRO524343 IBK524336:IBK524343 ILG524336:ILG524343 IVC524336:IVC524343 JEY524336:JEY524343 JOU524336:JOU524343 JYQ524336:JYQ524343 KIM524336:KIM524343 KSI524336:KSI524343 LCE524336:LCE524343 LMA524336:LMA524343 LVW524336:LVW524343 MFS524336:MFS524343 MPO524336:MPO524343 MZK524336:MZK524343 NJG524336:NJG524343 NTC524336:NTC524343 OCY524336:OCY524343 OMU524336:OMU524343 OWQ524336:OWQ524343 PGM524336:PGM524343 PQI524336:PQI524343 QAE524336:QAE524343 QKA524336:QKA524343 QTW524336:QTW524343 RDS524336:RDS524343 RNO524336:RNO524343 RXK524336:RXK524343 SHG524336:SHG524343 SRC524336:SRC524343 TAY524336:TAY524343 TKU524336:TKU524343 TUQ524336:TUQ524343 UEM524336:UEM524343 UOI524336:UOI524343 UYE524336:UYE524343 VIA524336:VIA524343 VRW524336:VRW524343 WBS524336:WBS524343 WLO524336:WLO524343 WVK524336:WVK524343 B589872:B589879 IY589872:IY589879 SU589872:SU589879 ACQ589872:ACQ589879 AMM589872:AMM589879 AWI589872:AWI589879 BGE589872:BGE589879 BQA589872:BQA589879 BZW589872:BZW589879 CJS589872:CJS589879 CTO589872:CTO589879 DDK589872:DDK589879 DNG589872:DNG589879 DXC589872:DXC589879 EGY589872:EGY589879 EQU589872:EQU589879 FAQ589872:FAQ589879 FKM589872:FKM589879 FUI589872:FUI589879 GEE589872:GEE589879 GOA589872:GOA589879 GXW589872:GXW589879 HHS589872:HHS589879 HRO589872:HRO589879 IBK589872:IBK589879 ILG589872:ILG589879 IVC589872:IVC589879 JEY589872:JEY589879 JOU589872:JOU589879 JYQ589872:JYQ589879 KIM589872:KIM589879 KSI589872:KSI589879 LCE589872:LCE589879 LMA589872:LMA589879 LVW589872:LVW589879 MFS589872:MFS589879 MPO589872:MPO589879 MZK589872:MZK589879 NJG589872:NJG589879 NTC589872:NTC589879 OCY589872:OCY589879 OMU589872:OMU589879 OWQ589872:OWQ589879 PGM589872:PGM589879 PQI589872:PQI589879 QAE589872:QAE589879 QKA589872:QKA589879 QTW589872:QTW589879 RDS589872:RDS589879 RNO589872:RNO589879 RXK589872:RXK589879 SHG589872:SHG589879 SRC589872:SRC589879 TAY589872:TAY589879 TKU589872:TKU589879 TUQ589872:TUQ589879 UEM589872:UEM589879 UOI589872:UOI589879 UYE589872:UYE589879 VIA589872:VIA589879 VRW589872:VRW589879 WBS589872:WBS589879 WLO589872:WLO589879 WVK589872:WVK589879 B655408:B655415 IY655408:IY655415 SU655408:SU655415 ACQ655408:ACQ655415 AMM655408:AMM655415 AWI655408:AWI655415 BGE655408:BGE655415 BQA655408:BQA655415 BZW655408:BZW655415 CJS655408:CJS655415 CTO655408:CTO655415 DDK655408:DDK655415 DNG655408:DNG655415 DXC655408:DXC655415 EGY655408:EGY655415 EQU655408:EQU655415 FAQ655408:FAQ655415 FKM655408:FKM655415 FUI655408:FUI655415 GEE655408:GEE655415 GOA655408:GOA655415 GXW655408:GXW655415 HHS655408:HHS655415 HRO655408:HRO655415 IBK655408:IBK655415 ILG655408:ILG655415 IVC655408:IVC655415 JEY655408:JEY655415 JOU655408:JOU655415 JYQ655408:JYQ655415 KIM655408:KIM655415 KSI655408:KSI655415 LCE655408:LCE655415 LMA655408:LMA655415 LVW655408:LVW655415 MFS655408:MFS655415 MPO655408:MPO655415 MZK655408:MZK655415 NJG655408:NJG655415 NTC655408:NTC655415 OCY655408:OCY655415 OMU655408:OMU655415 OWQ655408:OWQ655415 PGM655408:PGM655415 PQI655408:PQI655415 QAE655408:QAE655415 QKA655408:QKA655415 QTW655408:QTW655415 RDS655408:RDS655415 RNO655408:RNO655415 RXK655408:RXK655415 SHG655408:SHG655415 SRC655408:SRC655415 TAY655408:TAY655415 TKU655408:TKU655415 TUQ655408:TUQ655415 UEM655408:UEM655415 UOI655408:UOI655415 UYE655408:UYE655415 VIA655408:VIA655415 VRW655408:VRW655415 WBS655408:WBS655415 WLO655408:WLO655415 WVK655408:WVK655415 B720944:B720951 IY720944:IY720951 SU720944:SU720951 ACQ720944:ACQ720951 AMM720944:AMM720951 AWI720944:AWI720951 BGE720944:BGE720951 BQA720944:BQA720951 BZW720944:BZW720951 CJS720944:CJS720951 CTO720944:CTO720951 DDK720944:DDK720951 DNG720944:DNG720951 DXC720944:DXC720951 EGY720944:EGY720951 EQU720944:EQU720951 FAQ720944:FAQ720951 FKM720944:FKM720951 FUI720944:FUI720951 GEE720944:GEE720951 GOA720944:GOA720951 GXW720944:GXW720951 HHS720944:HHS720951 HRO720944:HRO720951 IBK720944:IBK720951 ILG720944:ILG720951 IVC720944:IVC720951 JEY720944:JEY720951 JOU720944:JOU720951 JYQ720944:JYQ720951 KIM720944:KIM720951 KSI720944:KSI720951 LCE720944:LCE720951 LMA720944:LMA720951 LVW720944:LVW720951 MFS720944:MFS720951 MPO720944:MPO720951 MZK720944:MZK720951 NJG720944:NJG720951 NTC720944:NTC720951 OCY720944:OCY720951 OMU720944:OMU720951 OWQ720944:OWQ720951 PGM720944:PGM720951 PQI720944:PQI720951 QAE720944:QAE720951 QKA720944:QKA720951 QTW720944:QTW720951 RDS720944:RDS720951 RNO720944:RNO720951 RXK720944:RXK720951 SHG720944:SHG720951 SRC720944:SRC720951 TAY720944:TAY720951 TKU720944:TKU720951 TUQ720944:TUQ720951 UEM720944:UEM720951 UOI720944:UOI720951 UYE720944:UYE720951 VIA720944:VIA720951 VRW720944:VRW720951 WBS720944:WBS720951 WLO720944:WLO720951 WVK720944:WVK720951 B786480:B786487 IY786480:IY786487 SU786480:SU786487 ACQ786480:ACQ786487 AMM786480:AMM786487 AWI786480:AWI786487 BGE786480:BGE786487 BQA786480:BQA786487 BZW786480:BZW786487 CJS786480:CJS786487 CTO786480:CTO786487 DDK786480:DDK786487 DNG786480:DNG786487 DXC786480:DXC786487 EGY786480:EGY786487 EQU786480:EQU786487 FAQ786480:FAQ786487 FKM786480:FKM786487 FUI786480:FUI786487 GEE786480:GEE786487 GOA786480:GOA786487 GXW786480:GXW786487 HHS786480:HHS786487 HRO786480:HRO786487 IBK786480:IBK786487 ILG786480:ILG786487 IVC786480:IVC786487 JEY786480:JEY786487 JOU786480:JOU786487 JYQ786480:JYQ786487 KIM786480:KIM786487 KSI786480:KSI786487 LCE786480:LCE786487 LMA786480:LMA786487 LVW786480:LVW786487 MFS786480:MFS786487 MPO786480:MPO786487 MZK786480:MZK786487 NJG786480:NJG786487 NTC786480:NTC786487 OCY786480:OCY786487 OMU786480:OMU786487 OWQ786480:OWQ786487 PGM786480:PGM786487 PQI786480:PQI786487 QAE786480:QAE786487 QKA786480:QKA786487 QTW786480:QTW786487 RDS786480:RDS786487 RNO786480:RNO786487 RXK786480:RXK786487 SHG786480:SHG786487 SRC786480:SRC786487 TAY786480:TAY786487 TKU786480:TKU786487 TUQ786480:TUQ786487 UEM786480:UEM786487 UOI786480:UOI786487 UYE786480:UYE786487 VIA786480:VIA786487 VRW786480:VRW786487 WBS786480:WBS786487 WLO786480:WLO786487 WVK786480:WVK786487 B852016:B852023 IY852016:IY852023 SU852016:SU852023 ACQ852016:ACQ852023 AMM852016:AMM852023 AWI852016:AWI852023 BGE852016:BGE852023 BQA852016:BQA852023 BZW852016:BZW852023 CJS852016:CJS852023 CTO852016:CTO852023 DDK852016:DDK852023 DNG852016:DNG852023 DXC852016:DXC852023 EGY852016:EGY852023 EQU852016:EQU852023 FAQ852016:FAQ852023 FKM852016:FKM852023 FUI852016:FUI852023 GEE852016:GEE852023 GOA852016:GOA852023 GXW852016:GXW852023 HHS852016:HHS852023 HRO852016:HRO852023 IBK852016:IBK852023 ILG852016:ILG852023 IVC852016:IVC852023 JEY852016:JEY852023 JOU852016:JOU852023 JYQ852016:JYQ852023 KIM852016:KIM852023 KSI852016:KSI852023 LCE852016:LCE852023 LMA852016:LMA852023 LVW852016:LVW852023 MFS852016:MFS852023 MPO852016:MPO852023 MZK852016:MZK852023 NJG852016:NJG852023 NTC852016:NTC852023 OCY852016:OCY852023 OMU852016:OMU852023 OWQ852016:OWQ852023 PGM852016:PGM852023 PQI852016:PQI852023 QAE852016:QAE852023 QKA852016:QKA852023 QTW852016:QTW852023 RDS852016:RDS852023 RNO852016:RNO852023 RXK852016:RXK852023 SHG852016:SHG852023 SRC852016:SRC852023 TAY852016:TAY852023 TKU852016:TKU852023 TUQ852016:TUQ852023 UEM852016:UEM852023 UOI852016:UOI852023 UYE852016:UYE852023 VIA852016:VIA852023 VRW852016:VRW852023 WBS852016:WBS852023 WLO852016:WLO852023 WVK852016:WVK852023 B917552:B917559 IY917552:IY917559 SU917552:SU917559 ACQ917552:ACQ917559 AMM917552:AMM917559 AWI917552:AWI917559 BGE917552:BGE917559 BQA917552:BQA917559 BZW917552:BZW917559 CJS917552:CJS917559 CTO917552:CTO917559 DDK917552:DDK917559 DNG917552:DNG917559 DXC917552:DXC917559 EGY917552:EGY917559 EQU917552:EQU917559 FAQ917552:FAQ917559 FKM917552:FKM917559 FUI917552:FUI917559 GEE917552:GEE917559 GOA917552:GOA917559 GXW917552:GXW917559 HHS917552:HHS917559 HRO917552:HRO917559 IBK917552:IBK917559 ILG917552:ILG917559 IVC917552:IVC917559 JEY917552:JEY917559 JOU917552:JOU917559 JYQ917552:JYQ917559 KIM917552:KIM917559 KSI917552:KSI917559 LCE917552:LCE917559 LMA917552:LMA917559 LVW917552:LVW917559 MFS917552:MFS917559 MPO917552:MPO917559 MZK917552:MZK917559 NJG917552:NJG917559 NTC917552:NTC917559 OCY917552:OCY917559 OMU917552:OMU917559 OWQ917552:OWQ917559 PGM917552:PGM917559 PQI917552:PQI917559 QAE917552:QAE917559 QKA917552:QKA917559 QTW917552:QTW917559 RDS917552:RDS917559 RNO917552:RNO917559 RXK917552:RXK917559 SHG917552:SHG917559 SRC917552:SRC917559 TAY917552:TAY917559 TKU917552:TKU917559 TUQ917552:TUQ917559 UEM917552:UEM917559 UOI917552:UOI917559 UYE917552:UYE917559 VIA917552:VIA917559 VRW917552:VRW917559 WBS917552:WBS917559 WLO917552:WLO917559 WVK917552:WVK917559 B983088:B983095 IY983088:IY983095 SU983088:SU983095 ACQ983088:ACQ983095 AMM983088:AMM983095 AWI983088:AWI983095 BGE983088:BGE983095 BQA983088:BQA983095 BZW983088:BZW983095 CJS983088:CJS983095 CTO983088:CTO983095 DDK983088:DDK983095 DNG983088:DNG983095 DXC983088:DXC983095 EGY983088:EGY983095 EQU983088:EQU983095 FAQ983088:FAQ983095 FKM983088:FKM983095 FUI983088:FUI983095 GEE983088:GEE983095 GOA983088:GOA983095 GXW983088:GXW983095 HHS983088:HHS983095 HRO983088:HRO983095 IBK983088:IBK983095 ILG983088:ILG983095 IVC983088:IVC983095 JEY983088:JEY983095 JOU983088:JOU983095 JYQ983088:JYQ983095 KIM983088:KIM983095 KSI983088:KSI983095 LCE983088:LCE983095 LMA983088:LMA983095 LVW983088:LVW983095 MFS983088:MFS983095 MPO983088:MPO983095 MZK983088:MZK983095 NJG983088:NJG983095 NTC983088:NTC983095 OCY983088:OCY983095 OMU983088:OMU983095 OWQ983088:OWQ983095 PGM983088:PGM983095 PQI983088:PQI983095 QAE983088:QAE983095 QKA983088:QKA983095 QTW983088:QTW983095 RDS983088:RDS983095 RNO983088:RNO983095 RXK983088:RXK983095 SHG983088:SHG983095 SRC983088:SRC983095 TAY983088:TAY983095 TKU983088:TKU983095 TUQ983088:TUQ983095 UEM983088:UEM983095 UOI983088:UOI983095 UYE983088:UYE983095 VIA983088:VIA983095 VRW983088:VRW983095 WBS983088:WBS983095 WLO983088:WLO983095 B48" xr:uid="{00000000-0002-0000-0600-000000000000}">
      <formula1>Valore</formula1>
    </dataValidation>
    <dataValidation type="list" allowBlank="1" showInputMessage="1" showErrorMessage="1" sqref="WVJ983088:WVJ983095 IX48:IX55 ST48:ST55 ACP48:ACP55 AML48:AML55 AWH48:AWH55 BGD48:BGD55 BPZ48:BPZ55 BZV48:BZV55 CJR48:CJR55 CTN48:CTN55 DDJ48:DDJ55 DNF48:DNF55 DXB48:DXB55 EGX48:EGX55 EQT48:EQT55 FAP48:FAP55 FKL48:FKL55 FUH48:FUH55 GED48:GED55 GNZ48:GNZ55 GXV48:GXV55 HHR48:HHR55 HRN48:HRN55 IBJ48:IBJ55 ILF48:ILF55 IVB48:IVB55 JEX48:JEX55 JOT48:JOT55 JYP48:JYP55 KIL48:KIL55 KSH48:KSH55 LCD48:LCD55 LLZ48:LLZ55 LVV48:LVV55 MFR48:MFR55 MPN48:MPN55 MZJ48:MZJ55 NJF48:NJF55 NTB48:NTB55 OCX48:OCX55 OMT48:OMT55 OWP48:OWP55 PGL48:PGL55 PQH48:PQH55 QAD48:QAD55 QJZ48:QJZ55 QTV48:QTV55 RDR48:RDR55 RNN48:RNN55 RXJ48:RXJ55 SHF48:SHF55 SRB48:SRB55 TAX48:TAX55 TKT48:TKT55 TUP48:TUP55 UEL48:UEL55 UOH48:UOH55 UYD48:UYD55 VHZ48:VHZ55 VRV48:VRV55 WBR48:WBR55 WLN48:WLN55 WVJ48:WVJ55 A65584:A65591 IX65584:IX65591 ST65584:ST65591 ACP65584:ACP65591 AML65584:AML65591 AWH65584:AWH65591 BGD65584:BGD65591 BPZ65584:BPZ65591 BZV65584:BZV65591 CJR65584:CJR65591 CTN65584:CTN65591 DDJ65584:DDJ65591 DNF65584:DNF65591 DXB65584:DXB65591 EGX65584:EGX65591 EQT65584:EQT65591 FAP65584:FAP65591 FKL65584:FKL65591 FUH65584:FUH65591 GED65584:GED65591 GNZ65584:GNZ65591 GXV65584:GXV65591 HHR65584:HHR65591 HRN65584:HRN65591 IBJ65584:IBJ65591 ILF65584:ILF65591 IVB65584:IVB65591 JEX65584:JEX65591 JOT65584:JOT65591 JYP65584:JYP65591 KIL65584:KIL65591 KSH65584:KSH65591 LCD65584:LCD65591 LLZ65584:LLZ65591 LVV65584:LVV65591 MFR65584:MFR65591 MPN65584:MPN65591 MZJ65584:MZJ65591 NJF65584:NJF65591 NTB65584:NTB65591 OCX65584:OCX65591 OMT65584:OMT65591 OWP65584:OWP65591 PGL65584:PGL65591 PQH65584:PQH65591 QAD65584:QAD65591 QJZ65584:QJZ65591 QTV65584:QTV65591 RDR65584:RDR65591 RNN65584:RNN65591 RXJ65584:RXJ65591 SHF65584:SHF65591 SRB65584:SRB65591 TAX65584:TAX65591 TKT65584:TKT65591 TUP65584:TUP65591 UEL65584:UEL65591 UOH65584:UOH65591 UYD65584:UYD65591 VHZ65584:VHZ65591 VRV65584:VRV65591 WBR65584:WBR65591 WLN65584:WLN65591 WVJ65584:WVJ65591 A131120:A131127 IX131120:IX131127 ST131120:ST131127 ACP131120:ACP131127 AML131120:AML131127 AWH131120:AWH131127 BGD131120:BGD131127 BPZ131120:BPZ131127 BZV131120:BZV131127 CJR131120:CJR131127 CTN131120:CTN131127 DDJ131120:DDJ131127 DNF131120:DNF131127 DXB131120:DXB131127 EGX131120:EGX131127 EQT131120:EQT131127 FAP131120:FAP131127 FKL131120:FKL131127 FUH131120:FUH131127 GED131120:GED131127 GNZ131120:GNZ131127 GXV131120:GXV131127 HHR131120:HHR131127 HRN131120:HRN131127 IBJ131120:IBJ131127 ILF131120:ILF131127 IVB131120:IVB131127 JEX131120:JEX131127 JOT131120:JOT131127 JYP131120:JYP131127 KIL131120:KIL131127 KSH131120:KSH131127 LCD131120:LCD131127 LLZ131120:LLZ131127 LVV131120:LVV131127 MFR131120:MFR131127 MPN131120:MPN131127 MZJ131120:MZJ131127 NJF131120:NJF131127 NTB131120:NTB131127 OCX131120:OCX131127 OMT131120:OMT131127 OWP131120:OWP131127 PGL131120:PGL131127 PQH131120:PQH131127 QAD131120:QAD131127 QJZ131120:QJZ131127 QTV131120:QTV131127 RDR131120:RDR131127 RNN131120:RNN131127 RXJ131120:RXJ131127 SHF131120:SHF131127 SRB131120:SRB131127 TAX131120:TAX131127 TKT131120:TKT131127 TUP131120:TUP131127 UEL131120:UEL131127 UOH131120:UOH131127 UYD131120:UYD131127 VHZ131120:VHZ131127 VRV131120:VRV131127 WBR131120:WBR131127 WLN131120:WLN131127 WVJ131120:WVJ131127 A196656:A196663 IX196656:IX196663 ST196656:ST196663 ACP196656:ACP196663 AML196656:AML196663 AWH196656:AWH196663 BGD196656:BGD196663 BPZ196656:BPZ196663 BZV196656:BZV196663 CJR196656:CJR196663 CTN196656:CTN196663 DDJ196656:DDJ196663 DNF196656:DNF196663 DXB196656:DXB196663 EGX196656:EGX196663 EQT196656:EQT196663 FAP196656:FAP196663 FKL196656:FKL196663 FUH196656:FUH196663 GED196656:GED196663 GNZ196656:GNZ196663 GXV196656:GXV196663 HHR196656:HHR196663 HRN196656:HRN196663 IBJ196656:IBJ196663 ILF196656:ILF196663 IVB196656:IVB196663 JEX196656:JEX196663 JOT196656:JOT196663 JYP196656:JYP196663 KIL196656:KIL196663 KSH196656:KSH196663 LCD196656:LCD196663 LLZ196656:LLZ196663 LVV196656:LVV196663 MFR196656:MFR196663 MPN196656:MPN196663 MZJ196656:MZJ196663 NJF196656:NJF196663 NTB196656:NTB196663 OCX196656:OCX196663 OMT196656:OMT196663 OWP196656:OWP196663 PGL196656:PGL196663 PQH196656:PQH196663 QAD196656:QAD196663 QJZ196656:QJZ196663 QTV196656:QTV196663 RDR196656:RDR196663 RNN196656:RNN196663 RXJ196656:RXJ196663 SHF196656:SHF196663 SRB196656:SRB196663 TAX196656:TAX196663 TKT196656:TKT196663 TUP196656:TUP196663 UEL196656:UEL196663 UOH196656:UOH196663 UYD196656:UYD196663 VHZ196656:VHZ196663 VRV196656:VRV196663 WBR196656:WBR196663 WLN196656:WLN196663 WVJ196656:WVJ196663 A262192:A262199 IX262192:IX262199 ST262192:ST262199 ACP262192:ACP262199 AML262192:AML262199 AWH262192:AWH262199 BGD262192:BGD262199 BPZ262192:BPZ262199 BZV262192:BZV262199 CJR262192:CJR262199 CTN262192:CTN262199 DDJ262192:DDJ262199 DNF262192:DNF262199 DXB262192:DXB262199 EGX262192:EGX262199 EQT262192:EQT262199 FAP262192:FAP262199 FKL262192:FKL262199 FUH262192:FUH262199 GED262192:GED262199 GNZ262192:GNZ262199 GXV262192:GXV262199 HHR262192:HHR262199 HRN262192:HRN262199 IBJ262192:IBJ262199 ILF262192:ILF262199 IVB262192:IVB262199 JEX262192:JEX262199 JOT262192:JOT262199 JYP262192:JYP262199 KIL262192:KIL262199 KSH262192:KSH262199 LCD262192:LCD262199 LLZ262192:LLZ262199 LVV262192:LVV262199 MFR262192:MFR262199 MPN262192:MPN262199 MZJ262192:MZJ262199 NJF262192:NJF262199 NTB262192:NTB262199 OCX262192:OCX262199 OMT262192:OMT262199 OWP262192:OWP262199 PGL262192:PGL262199 PQH262192:PQH262199 QAD262192:QAD262199 QJZ262192:QJZ262199 QTV262192:QTV262199 RDR262192:RDR262199 RNN262192:RNN262199 RXJ262192:RXJ262199 SHF262192:SHF262199 SRB262192:SRB262199 TAX262192:TAX262199 TKT262192:TKT262199 TUP262192:TUP262199 UEL262192:UEL262199 UOH262192:UOH262199 UYD262192:UYD262199 VHZ262192:VHZ262199 VRV262192:VRV262199 WBR262192:WBR262199 WLN262192:WLN262199 WVJ262192:WVJ262199 A327728:A327735 IX327728:IX327735 ST327728:ST327735 ACP327728:ACP327735 AML327728:AML327735 AWH327728:AWH327735 BGD327728:BGD327735 BPZ327728:BPZ327735 BZV327728:BZV327735 CJR327728:CJR327735 CTN327728:CTN327735 DDJ327728:DDJ327735 DNF327728:DNF327735 DXB327728:DXB327735 EGX327728:EGX327735 EQT327728:EQT327735 FAP327728:FAP327735 FKL327728:FKL327735 FUH327728:FUH327735 GED327728:GED327735 GNZ327728:GNZ327735 GXV327728:GXV327735 HHR327728:HHR327735 HRN327728:HRN327735 IBJ327728:IBJ327735 ILF327728:ILF327735 IVB327728:IVB327735 JEX327728:JEX327735 JOT327728:JOT327735 JYP327728:JYP327735 KIL327728:KIL327735 KSH327728:KSH327735 LCD327728:LCD327735 LLZ327728:LLZ327735 LVV327728:LVV327735 MFR327728:MFR327735 MPN327728:MPN327735 MZJ327728:MZJ327735 NJF327728:NJF327735 NTB327728:NTB327735 OCX327728:OCX327735 OMT327728:OMT327735 OWP327728:OWP327735 PGL327728:PGL327735 PQH327728:PQH327735 QAD327728:QAD327735 QJZ327728:QJZ327735 QTV327728:QTV327735 RDR327728:RDR327735 RNN327728:RNN327735 RXJ327728:RXJ327735 SHF327728:SHF327735 SRB327728:SRB327735 TAX327728:TAX327735 TKT327728:TKT327735 TUP327728:TUP327735 UEL327728:UEL327735 UOH327728:UOH327735 UYD327728:UYD327735 VHZ327728:VHZ327735 VRV327728:VRV327735 WBR327728:WBR327735 WLN327728:WLN327735 WVJ327728:WVJ327735 A393264:A393271 IX393264:IX393271 ST393264:ST393271 ACP393264:ACP393271 AML393264:AML393271 AWH393264:AWH393271 BGD393264:BGD393271 BPZ393264:BPZ393271 BZV393264:BZV393271 CJR393264:CJR393271 CTN393264:CTN393271 DDJ393264:DDJ393271 DNF393264:DNF393271 DXB393264:DXB393271 EGX393264:EGX393271 EQT393264:EQT393271 FAP393264:FAP393271 FKL393264:FKL393271 FUH393264:FUH393271 GED393264:GED393271 GNZ393264:GNZ393271 GXV393264:GXV393271 HHR393264:HHR393271 HRN393264:HRN393271 IBJ393264:IBJ393271 ILF393264:ILF393271 IVB393264:IVB393271 JEX393264:JEX393271 JOT393264:JOT393271 JYP393264:JYP393271 KIL393264:KIL393271 KSH393264:KSH393271 LCD393264:LCD393271 LLZ393264:LLZ393271 LVV393264:LVV393271 MFR393264:MFR393271 MPN393264:MPN393271 MZJ393264:MZJ393271 NJF393264:NJF393271 NTB393264:NTB393271 OCX393264:OCX393271 OMT393264:OMT393271 OWP393264:OWP393271 PGL393264:PGL393271 PQH393264:PQH393271 QAD393264:QAD393271 QJZ393264:QJZ393271 QTV393264:QTV393271 RDR393264:RDR393271 RNN393264:RNN393271 RXJ393264:RXJ393271 SHF393264:SHF393271 SRB393264:SRB393271 TAX393264:TAX393271 TKT393264:TKT393271 TUP393264:TUP393271 UEL393264:UEL393271 UOH393264:UOH393271 UYD393264:UYD393271 VHZ393264:VHZ393271 VRV393264:VRV393271 WBR393264:WBR393271 WLN393264:WLN393271 WVJ393264:WVJ393271 A458800:A458807 IX458800:IX458807 ST458800:ST458807 ACP458800:ACP458807 AML458800:AML458807 AWH458800:AWH458807 BGD458800:BGD458807 BPZ458800:BPZ458807 BZV458800:BZV458807 CJR458800:CJR458807 CTN458800:CTN458807 DDJ458800:DDJ458807 DNF458800:DNF458807 DXB458800:DXB458807 EGX458800:EGX458807 EQT458800:EQT458807 FAP458800:FAP458807 FKL458800:FKL458807 FUH458800:FUH458807 GED458800:GED458807 GNZ458800:GNZ458807 GXV458800:GXV458807 HHR458800:HHR458807 HRN458800:HRN458807 IBJ458800:IBJ458807 ILF458800:ILF458807 IVB458800:IVB458807 JEX458800:JEX458807 JOT458800:JOT458807 JYP458800:JYP458807 KIL458800:KIL458807 KSH458800:KSH458807 LCD458800:LCD458807 LLZ458800:LLZ458807 LVV458800:LVV458807 MFR458800:MFR458807 MPN458800:MPN458807 MZJ458800:MZJ458807 NJF458800:NJF458807 NTB458800:NTB458807 OCX458800:OCX458807 OMT458800:OMT458807 OWP458800:OWP458807 PGL458800:PGL458807 PQH458800:PQH458807 QAD458800:QAD458807 QJZ458800:QJZ458807 QTV458800:QTV458807 RDR458800:RDR458807 RNN458800:RNN458807 RXJ458800:RXJ458807 SHF458800:SHF458807 SRB458800:SRB458807 TAX458800:TAX458807 TKT458800:TKT458807 TUP458800:TUP458807 UEL458800:UEL458807 UOH458800:UOH458807 UYD458800:UYD458807 VHZ458800:VHZ458807 VRV458800:VRV458807 WBR458800:WBR458807 WLN458800:WLN458807 WVJ458800:WVJ458807 A524336:A524343 IX524336:IX524343 ST524336:ST524343 ACP524336:ACP524343 AML524336:AML524343 AWH524336:AWH524343 BGD524336:BGD524343 BPZ524336:BPZ524343 BZV524336:BZV524343 CJR524336:CJR524343 CTN524336:CTN524343 DDJ524336:DDJ524343 DNF524336:DNF524343 DXB524336:DXB524343 EGX524336:EGX524343 EQT524336:EQT524343 FAP524336:FAP524343 FKL524336:FKL524343 FUH524336:FUH524343 GED524336:GED524343 GNZ524336:GNZ524343 GXV524336:GXV524343 HHR524336:HHR524343 HRN524336:HRN524343 IBJ524336:IBJ524343 ILF524336:ILF524343 IVB524336:IVB524343 JEX524336:JEX524343 JOT524336:JOT524343 JYP524336:JYP524343 KIL524336:KIL524343 KSH524336:KSH524343 LCD524336:LCD524343 LLZ524336:LLZ524343 LVV524336:LVV524343 MFR524336:MFR524343 MPN524336:MPN524343 MZJ524336:MZJ524343 NJF524336:NJF524343 NTB524336:NTB524343 OCX524336:OCX524343 OMT524336:OMT524343 OWP524336:OWP524343 PGL524336:PGL524343 PQH524336:PQH524343 QAD524336:QAD524343 QJZ524336:QJZ524343 QTV524336:QTV524343 RDR524336:RDR524343 RNN524336:RNN524343 RXJ524336:RXJ524343 SHF524336:SHF524343 SRB524336:SRB524343 TAX524336:TAX524343 TKT524336:TKT524343 TUP524336:TUP524343 UEL524336:UEL524343 UOH524336:UOH524343 UYD524336:UYD524343 VHZ524336:VHZ524343 VRV524336:VRV524343 WBR524336:WBR524343 WLN524336:WLN524343 WVJ524336:WVJ524343 A589872:A589879 IX589872:IX589879 ST589872:ST589879 ACP589872:ACP589879 AML589872:AML589879 AWH589872:AWH589879 BGD589872:BGD589879 BPZ589872:BPZ589879 BZV589872:BZV589879 CJR589872:CJR589879 CTN589872:CTN589879 DDJ589872:DDJ589879 DNF589872:DNF589879 DXB589872:DXB589879 EGX589872:EGX589879 EQT589872:EQT589879 FAP589872:FAP589879 FKL589872:FKL589879 FUH589872:FUH589879 GED589872:GED589879 GNZ589872:GNZ589879 GXV589872:GXV589879 HHR589872:HHR589879 HRN589872:HRN589879 IBJ589872:IBJ589879 ILF589872:ILF589879 IVB589872:IVB589879 JEX589872:JEX589879 JOT589872:JOT589879 JYP589872:JYP589879 KIL589872:KIL589879 KSH589872:KSH589879 LCD589872:LCD589879 LLZ589872:LLZ589879 LVV589872:LVV589879 MFR589872:MFR589879 MPN589872:MPN589879 MZJ589872:MZJ589879 NJF589872:NJF589879 NTB589872:NTB589879 OCX589872:OCX589879 OMT589872:OMT589879 OWP589872:OWP589879 PGL589872:PGL589879 PQH589872:PQH589879 QAD589872:QAD589879 QJZ589872:QJZ589879 QTV589872:QTV589879 RDR589872:RDR589879 RNN589872:RNN589879 RXJ589872:RXJ589879 SHF589872:SHF589879 SRB589872:SRB589879 TAX589872:TAX589879 TKT589872:TKT589879 TUP589872:TUP589879 UEL589872:UEL589879 UOH589872:UOH589879 UYD589872:UYD589879 VHZ589872:VHZ589879 VRV589872:VRV589879 WBR589872:WBR589879 WLN589872:WLN589879 WVJ589872:WVJ589879 A655408:A655415 IX655408:IX655415 ST655408:ST655415 ACP655408:ACP655415 AML655408:AML655415 AWH655408:AWH655415 BGD655408:BGD655415 BPZ655408:BPZ655415 BZV655408:BZV655415 CJR655408:CJR655415 CTN655408:CTN655415 DDJ655408:DDJ655415 DNF655408:DNF655415 DXB655408:DXB655415 EGX655408:EGX655415 EQT655408:EQT655415 FAP655408:FAP655415 FKL655408:FKL655415 FUH655408:FUH655415 GED655408:GED655415 GNZ655408:GNZ655415 GXV655408:GXV655415 HHR655408:HHR655415 HRN655408:HRN655415 IBJ655408:IBJ655415 ILF655408:ILF655415 IVB655408:IVB655415 JEX655408:JEX655415 JOT655408:JOT655415 JYP655408:JYP655415 KIL655408:KIL655415 KSH655408:KSH655415 LCD655408:LCD655415 LLZ655408:LLZ655415 LVV655408:LVV655415 MFR655408:MFR655415 MPN655408:MPN655415 MZJ655408:MZJ655415 NJF655408:NJF655415 NTB655408:NTB655415 OCX655408:OCX655415 OMT655408:OMT655415 OWP655408:OWP655415 PGL655408:PGL655415 PQH655408:PQH655415 QAD655408:QAD655415 QJZ655408:QJZ655415 QTV655408:QTV655415 RDR655408:RDR655415 RNN655408:RNN655415 RXJ655408:RXJ655415 SHF655408:SHF655415 SRB655408:SRB655415 TAX655408:TAX655415 TKT655408:TKT655415 TUP655408:TUP655415 UEL655408:UEL655415 UOH655408:UOH655415 UYD655408:UYD655415 VHZ655408:VHZ655415 VRV655408:VRV655415 WBR655408:WBR655415 WLN655408:WLN655415 WVJ655408:WVJ655415 A720944:A720951 IX720944:IX720951 ST720944:ST720951 ACP720944:ACP720951 AML720944:AML720951 AWH720944:AWH720951 BGD720944:BGD720951 BPZ720944:BPZ720951 BZV720944:BZV720951 CJR720944:CJR720951 CTN720944:CTN720951 DDJ720944:DDJ720951 DNF720944:DNF720951 DXB720944:DXB720951 EGX720944:EGX720951 EQT720944:EQT720951 FAP720944:FAP720951 FKL720944:FKL720951 FUH720944:FUH720951 GED720944:GED720951 GNZ720944:GNZ720951 GXV720944:GXV720951 HHR720944:HHR720951 HRN720944:HRN720951 IBJ720944:IBJ720951 ILF720944:ILF720951 IVB720944:IVB720951 JEX720944:JEX720951 JOT720944:JOT720951 JYP720944:JYP720951 KIL720944:KIL720951 KSH720944:KSH720951 LCD720944:LCD720951 LLZ720944:LLZ720951 LVV720944:LVV720951 MFR720944:MFR720951 MPN720944:MPN720951 MZJ720944:MZJ720951 NJF720944:NJF720951 NTB720944:NTB720951 OCX720944:OCX720951 OMT720944:OMT720951 OWP720944:OWP720951 PGL720944:PGL720951 PQH720944:PQH720951 QAD720944:QAD720951 QJZ720944:QJZ720951 QTV720944:QTV720951 RDR720944:RDR720951 RNN720944:RNN720951 RXJ720944:RXJ720951 SHF720944:SHF720951 SRB720944:SRB720951 TAX720944:TAX720951 TKT720944:TKT720951 TUP720944:TUP720951 UEL720944:UEL720951 UOH720944:UOH720951 UYD720944:UYD720951 VHZ720944:VHZ720951 VRV720944:VRV720951 WBR720944:WBR720951 WLN720944:WLN720951 WVJ720944:WVJ720951 A786480:A786487 IX786480:IX786487 ST786480:ST786487 ACP786480:ACP786487 AML786480:AML786487 AWH786480:AWH786487 BGD786480:BGD786487 BPZ786480:BPZ786487 BZV786480:BZV786487 CJR786480:CJR786487 CTN786480:CTN786487 DDJ786480:DDJ786487 DNF786480:DNF786487 DXB786480:DXB786487 EGX786480:EGX786487 EQT786480:EQT786487 FAP786480:FAP786487 FKL786480:FKL786487 FUH786480:FUH786487 GED786480:GED786487 GNZ786480:GNZ786487 GXV786480:GXV786487 HHR786480:HHR786487 HRN786480:HRN786487 IBJ786480:IBJ786487 ILF786480:ILF786487 IVB786480:IVB786487 JEX786480:JEX786487 JOT786480:JOT786487 JYP786480:JYP786487 KIL786480:KIL786487 KSH786480:KSH786487 LCD786480:LCD786487 LLZ786480:LLZ786487 LVV786480:LVV786487 MFR786480:MFR786487 MPN786480:MPN786487 MZJ786480:MZJ786487 NJF786480:NJF786487 NTB786480:NTB786487 OCX786480:OCX786487 OMT786480:OMT786487 OWP786480:OWP786487 PGL786480:PGL786487 PQH786480:PQH786487 QAD786480:QAD786487 QJZ786480:QJZ786487 QTV786480:QTV786487 RDR786480:RDR786487 RNN786480:RNN786487 RXJ786480:RXJ786487 SHF786480:SHF786487 SRB786480:SRB786487 TAX786480:TAX786487 TKT786480:TKT786487 TUP786480:TUP786487 UEL786480:UEL786487 UOH786480:UOH786487 UYD786480:UYD786487 VHZ786480:VHZ786487 VRV786480:VRV786487 WBR786480:WBR786487 WLN786480:WLN786487 WVJ786480:WVJ786487 A852016:A852023 IX852016:IX852023 ST852016:ST852023 ACP852016:ACP852023 AML852016:AML852023 AWH852016:AWH852023 BGD852016:BGD852023 BPZ852016:BPZ852023 BZV852016:BZV852023 CJR852016:CJR852023 CTN852016:CTN852023 DDJ852016:DDJ852023 DNF852016:DNF852023 DXB852016:DXB852023 EGX852016:EGX852023 EQT852016:EQT852023 FAP852016:FAP852023 FKL852016:FKL852023 FUH852016:FUH852023 GED852016:GED852023 GNZ852016:GNZ852023 GXV852016:GXV852023 HHR852016:HHR852023 HRN852016:HRN852023 IBJ852016:IBJ852023 ILF852016:ILF852023 IVB852016:IVB852023 JEX852016:JEX852023 JOT852016:JOT852023 JYP852016:JYP852023 KIL852016:KIL852023 KSH852016:KSH852023 LCD852016:LCD852023 LLZ852016:LLZ852023 LVV852016:LVV852023 MFR852016:MFR852023 MPN852016:MPN852023 MZJ852016:MZJ852023 NJF852016:NJF852023 NTB852016:NTB852023 OCX852016:OCX852023 OMT852016:OMT852023 OWP852016:OWP852023 PGL852016:PGL852023 PQH852016:PQH852023 QAD852016:QAD852023 QJZ852016:QJZ852023 QTV852016:QTV852023 RDR852016:RDR852023 RNN852016:RNN852023 RXJ852016:RXJ852023 SHF852016:SHF852023 SRB852016:SRB852023 TAX852016:TAX852023 TKT852016:TKT852023 TUP852016:TUP852023 UEL852016:UEL852023 UOH852016:UOH852023 UYD852016:UYD852023 VHZ852016:VHZ852023 VRV852016:VRV852023 WBR852016:WBR852023 WLN852016:WLN852023 WVJ852016:WVJ852023 A917552:A917559 IX917552:IX917559 ST917552:ST917559 ACP917552:ACP917559 AML917552:AML917559 AWH917552:AWH917559 BGD917552:BGD917559 BPZ917552:BPZ917559 BZV917552:BZV917559 CJR917552:CJR917559 CTN917552:CTN917559 DDJ917552:DDJ917559 DNF917552:DNF917559 DXB917552:DXB917559 EGX917552:EGX917559 EQT917552:EQT917559 FAP917552:FAP917559 FKL917552:FKL917559 FUH917552:FUH917559 GED917552:GED917559 GNZ917552:GNZ917559 GXV917552:GXV917559 HHR917552:HHR917559 HRN917552:HRN917559 IBJ917552:IBJ917559 ILF917552:ILF917559 IVB917552:IVB917559 JEX917552:JEX917559 JOT917552:JOT917559 JYP917552:JYP917559 KIL917552:KIL917559 KSH917552:KSH917559 LCD917552:LCD917559 LLZ917552:LLZ917559 LVV917552:LVV917559 MFR917552:MFR917559 MPN917552:MPN917559 MZJ917552:MZJ917559 NJF917552:NJF917559 NTB917552:NTB917559 OCX917552:OCX917559 OMT917552:OMT917559 OWP917552:OWP917559 PGL917552:PGL917559 PQH917552:PQH917559 QAD917552:QAD917559 QJZ917552:QJZ917559 QTV917552:QTV917559 RDR917552:RDR917559 RNN917552:RNN917559 RXJ917552:RXJ917559 SHF917552:SHF917559 SRB917552:SRB917559 TAX917552:TAX917559 TKT917552:TKT917559 TUP917552:TUP917559 UEL917552:UEL917559 UOH917552:UOH917559 UYD917552:UYD917559 VHZ917552:VHZ917559 VRV917552:VRV917559 WBR917552:WBR917559 WLN917552:WLN917559 WVJ917552:WVJ917559 A983088:A983095 IX983088:IX983095 ST983088:ST983095 ACP983088:ACP983095 AML983088:AML983095 AWH983088:AWH983095 BGD983088:BGD983095 BPZ983088:BPZ983095 BZV983088:BZV983095 CJR983088:CJR983095 CTN983088:CTN983095 DDJ983088:DDJ983095 DNF983088:DNF983095 DXB983088:DXB983095 EGX983088:EGX983095 EQT983088:EQT983095 FAP983088:FAP983095 FKL983088:FKL983095 FUH983088:FUH983095 GED983088:GED983095 GNZ983088:GNZ983095 GXV983088:GXV983095 HHR983088:HHR983095 HRN983088:HRN983095 IBJ983088:IBJ983095 ILF983088:ILF983095 IVB983088:IVB983095 JEX983088:JEX983095 JOT983088:JOT983095 JYP983088:JYP983095 KIL983088:KIL983095 KSH983088:KSH983095 LCD983088:LCD983095 LLZ983088:LLZ983095 LVV983088:LVV983095 MFR983088:MFR983095 MPN983088:MPN983095 MZJ983088:MZJ983095 NJF983088:NJF983095 NTB983088:NTB983095 OCX983088:OCX983095 OMT983088:OMT983095 OWP983088:OWP983095 PGL983088:PGL983095 PQH983088:PQH983095 QAD983088:QAD983095 QJZ983088:QJZ983095 QTV983088:QTV983095 RDR983088:RDR983095 RNN983088:RNN983095 RXJ983088:RXJ983095 SHF983088:SHF983095 SRB983088:SRB983095 TAX983088:TAX983095 TKT983088:TKT983095 TUP983088:TUP983095 UEL983088:UEL983095 UOH983088:UOH983095 UYD983088:UYD983095 VHZ983088:VHZ983095 VRV983088:VRV983095 WBR983088:WBR983095 WLN983088:WLN983095 A48" xr:uid="{00000000-0002-0000-0600-000001000000}">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2000000}">
          <x14:formula1>
            <xm:f>Foglio1!$A$2:$A$10</xm:f>
          </x14:formula1>
          <xm:sqref>A49:A55</xm:sqref>
        </x14:dataValidation>
        <x14:dataValidation type="list" allowBlank="1" showInputMessage="1" showErrorMessage="1" xr:uid="{00000000-0002-0000-0600-000003000000}">
          <x14:formula1>
            <xm:f>Foglio1!$B$2:$B$10</xm:f>
          </x14:formula1>
          <xm:sqref>B49:B55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61"/>
  <sheetViews>
    <sheetView topLeftCell="A19" workbookViewId="0">
      <selection activeCell="C30" sqref="C30"/>
    </sheetView>
  </sheetViews>
  <sheetFormatPr defaultRowHeight="12.75" x14ac:dyDescent="0.25"/>
  <cols>
    <col min="1" max="1" width="48.5703125" style="83" customWidth="1"/>
    <col min="2" max="2" width="52.5703125" style="83" customWidth="1"/>
    <col min="3" max="4" width="10.140625" style="83" customWidth="1"/>
    <col min="5" max="5" width="10.28515625" style="83" hidden="1" customWidth="1"/>
    <col min="6" max="6" width="9.28515625" style="83" customWidth="1"/>
    <col min="7" max="11" width="16" style="83" customWidth="1"/>
    <col min="12" max="257" width="9.140625" style="83"/>
    <col min="258" max="258" width="42.42578125" style="83" customWidth="1"/>
    <col min="259" max="259" width="46.42578125" style="83" customWidth="1"/>
    <col min="260" max="260" width="10.140625" style="83" customWidth="1"/>
    <col min="261" max="261" width="8.85546875" style="83" customWidth="1"/>
    <col min="262" max="262" width="9.28515625" style="83" customWidth="1"/>
    <col min="263" max="267" width="16" style="83" customWidth="1"/>
    <col min="268" max="513" width="9.140625" style="83"/>
    <col min="514" max="514" width="42.42578125" style="83" customWidth="1"/>
    <col min="515" max="515" width="46.42578125" style="83" customWidth="1"/>
    <col min="516" max="516" width="10.140625" style="83" customWidth="1"/>
    <col min="517" max="517" width="8.85546875" style="83" customWidth="1"/>
    <col min="518" max="518" width="9.28515625" style="83" customWidth="1"/>
    <col min="519" max="523" width="16" style="83" customWidth="1"/>
    <col min="524" max="769" width="9.140625" style="83"/>
    <col min="770" max="770" width="42.42578125" style="83" customWidth="1"/>
    <col min="771" max="771" width="46.42578125" style="83" customWidth="1"/>
    <col min="772" max="772" width="10.140625" style="83" customWidth="1"/>
    <col min="773" max="773" width="8.85546875" style="83" customWidth="1"/>
    <col min="774" max="774" width="9.28515625" style="83" customWidth="1"/>
    <col min="775" max="779" width="16" style="83" customWidth="1"/>
    <col min="780" max="1025" width="9.140625" style="83"/>
    <col min="1026" max="1026" width="42.42578125" style="83" customWidth="1"/>
    <col min="1027" max="1027" width="46.42578125" style="83" customWidth="1"/>
    <col min="1028" max="1028" width="10.140625" style="83" customWidth="1"/>
    <col min="1029" max="1029" width="8.85546875" style="83" customWidth="1"/>
    <col min="1030" max="1030" width="9.28515625" style="83" customWidth="1"/>
    <col min="1031" max="1035" width="16" style="83" customWidth="1"/>
    <col min="1036" max="1281" width="9.140625" style="83"/>
    <col min="1282" max="1282" width="42.42578125" style="83" customWidth="1"/>
    <col min="1283" max="1283" width="46.42578125" style="83" customWidth="1"/>
    <col min="1284" max="1284" width="10.140625" style="83" customWidth="1"/>
    <col min="1285" max="1285" width="8.85546875" style="83" customWidth="1"/>
    <col min="1286" max="1286" width="9.28515625" style="83" customWidth="1"/>
    <col min="1287" max="1291" width="16" style="83" customWidth="1"/>
    <col min="1292" max="1537" width="9.140625" style="83"/>
    <col min="1538" max="1538" width="42.42578125" style="83" customWidth="1"/>
    <col min="1539" max="1539" width="46.42578125" style="83" customWidth="1"/>
    <col min="1540" max="1540" width="10.140625" style="83" customWidth="1"/>
    <col min="1541" max="1541" width="8.85546875" style="83" customWidth="1"/>
    <col min="1542" max="1542" width="9.28515625" style="83" customWidth="1"/>
    <col min="1543" max="1547" width="16" style="83" customWidth="1"/>
    <col min="1548" max="1793" width="9.140625" style="83"/>
    <col min="1794" max="1794" width="42.42578125" style="83" customWidth="1"/>
    <col min="1795" max="1795" width="46.42578125" style="83" customWidth="1"/>
    <col min="1796" max="1796" width="10.140625" style="83" customWidth="1"/>
    <col min="1797" max="1797" width="8.85546875" style="83" customWidth="1"/>
    <col min="1798" max="1798" width="9.28515625" style="83" customWidth="1"/>
    <col min="1799" max="1803" width="16" style="83" customWidth="1"/>
    <col min="1804" max="2049" width="9.140625" style="83"/>
    <col min="2050" max="2050" width="42.42578125" style="83" customWidth="1"/>
    <col min="2051" max="2051" width="46.42578125" style="83" customWidth="1"/>
    <col min="2052" max="2052" width="10.140625" style="83" customWidth="1"/>
    <col min="2053" max="2053" width="8.85546875" style="83" customWidth="1"/>
    <col min="2054" max="2054" width="9.28515625" style="83" customWidth="1"/>
    <col min="2055" max="2059" width="16" style="83" customWidth="1"/>
    <col min="2060" max="2305" width="9.140625" style="83"/>
    <col min="2306" max="2306" width="42.42578125" style="83" customWidth="1"/>
    <col min="2307" max="2307" width="46.42578125" style="83" customWidth="1"/>
    <col min="2308" max="2308" width="10.140625" style="83" customWidth="1"/>
    <col min="2309" max="2309" width="8.85546875" style="83" customWidth="1"/>
    <col min="2310" max="2310" width="9.28515625" style="83" customWidth="1"/>
    <col min="2311" max="2315" width="16" style="83" customWidth="1"/>
    <col min="2316" max="2561" width="9.140625" style="83"/>
    <col min="2562" max="2562" width="42.42578125" style="83" customWidth="1"/>
    <col min="2563" max="2563" width="46.42578125" style="83" customWidth="1"/>
    <col min="2564" max="2564" width="10.140625" style="83" customWidth="1"/>
    <col min="2565" max="2565" width="8.85546875" style="83" customWidth="1"/>
    <col min="2566" max="2566" width="9.28515625" style="83" customWidth="1"/>
    <col min="2567" max="2571" width="16" style="83" customWidth="1"/>
    <col min="2572" max="2817" width="9.140625" style="83"/>
    <col min="2818" max="2818" width="42.42578125" style="83" customWidth="1"/>
    <col min="2819" max="2819" width="46.42578125" style="83" customWidth="1"/>
    <col min="2820" max="2820" width="10.140625" style="83" customWidth="1"/>
    <col min="2821" max="2821" width="8.85546875" style="83" customWidth="1"/>
    <col min="2822" max="2822" width="9.28515625" style="83" customWidth="1"/>
    <col min="2823" max="2827" width="16" style="83" customWidth="1"/>
    <col min="2828" max="3073" width="9.140625" style="83"/>
    <col min="3074" max="3074" width="42.42578125" style="83" customWidth="1"/>
    <col min="3075" max="3075" width="46.42578125" style="83" customWidth="1"/>
    <col min="3076" max="3076" width="10.140625" style="83" customWidth="1"/>
    <col min="3077" max="3077" width="8.85546875" style="83" customWidth="1"/>
    <col min="3078" max="3078" width="9.28515625" style="83" customWidth="1"/>
    <col min="3079" max="3083" width="16" style="83" customWidth="1"/>
    <col min="3084" max="3329" width="9.140625" style="83"/>
    <col min="3330" max="3330" width="42.42578125" style="83" customWidth="1"/>
    <col min="3331" max="3331" width="46.42578125" style="83" customWidth="1"/>
    <col min="3332" max="3332" width="10.140625" style="83" customWidth="1"/>
    <col min="3333" max="3333" width="8.85546875" style="83" customWidth="1"/>
    <col min="3334" max="3334" width="9.28515625" style="83" customWidth="1"/>
    <col min="3335" max="3339" width="16" style="83" customWidth="1"/>
    <col min="3340" max="3585" width="9.140625" style="83"/>
    <col min="3586" max="3586" width="42.42578125" style="83" customWidth="1"/>
    <col min="3587" max="3587" width="46.42578125" style="83" customWidth="1"/>
    <col min="3588" max="3588" width="10.140625" style="83" customWidth="1"/>
    <col min="3589" max="3589" width="8.85546875" style="83" customWidth="1"/>
    <col min="3590" max="3590" width="9.28515625" style="83" customWidth="1"/>
    <col min="3591" max="3595" width="16" style="83" customWidth="1"/>
    <col min="3596" max="3841" width="9.140625" style="83"/>
    <col min="3842" max="3842" width="42.42578125" style="83" customWidth="1"/>
    <col min="3843" max="3843" width="46.42578125" style="83" customWidth="1"/>
    <col min="3844" max="3844" width="10.140625" style="83" customWidth="1"/>
    <col min="3845" max="3845" width="8.85546875" style="83" customWidth="1"/>
    <col min="3846" max="3846" width="9.28515625" style="83" customWidth="1"/>
    <col min="3847" max="3851" width="16" style="83" customWidth="1"/>
    <col min="3852" max="4097" width="9.140625" style="83"/>
    <col min="4098" max="4098" width="42.42578125" style="83" customWidth="1"/>
    <col min="4099" max="4099" width="46.42578125" style="83" customWidth="1"/>
    <col min="4100" max="4100" width="10.140625" style="83" customWidth="1"/>
    <col min="4101" max="4101" width="8.85546875" style="83" customWidth="1"/>
    <col min="4102" max="4102" width="9.28515625" style="83" customWidth="1"/>
    <col min="4103" max="4107" width="16" style="83" customWidth="1"/>
    <col min="4108" max="4353" width="9.140625" style="83"/>
    <col min="4354" max="4354" width="42.42578125" style="83" customWidth="1"/>
    <col min="4355" max="4355" width="46.42578125" style="83" customWidth="1"/>
    <col min="4356" max="4356" width="10.140625" style="83" customWidth="1"/>
    <col min="4357" max="4357" width="8.85546875" style="83" customWidth="1"/>
    <col min="4358" max="4358" width="9.28515625" style="83" customWidth="1"/>
    <col min="4359" max="4363" width="16" style="83" customWidth="1"/>
    <col min="4364" max="4609" width="9.140625" style="83"/>
    <col min="4610" max="4610" width="42.42578125" style="83" customWidth="1"/>
    <col min="4611" max="4611" width="46.42578125" style="83" customWidth="1"/>
    <col min="4612" max="4612" width="10.140625" style="83" customWidth="1"/>
    <col min="4613" max="4613" width="8.85546875" style="83" customWidth="1"/>
    <col min="4614" max="4614" width="9.28515625" style="83" customWidth="1"/>
    <col min="4615" max="4619" width="16" style="83" customWidth="1"/>
    <col min="4620" max="4865" width="9.140625" style="83"/>
    <col min="4866" max="4866" width="42.42578125" style="83" customWidth="1"/>
    <col min="4867" max="4867" width="46.42578125" style="83" customWidth="1"/>
    <col min="4868" max="4868" width="10.140625" style="83" customWidth="1"/>
    <col min="4869" max="4869" width="8.85546875" style="83" customWidth="1"/>
    <col min="4870" max="4870" width="9.28515625" style="83" customWidth="1"/>
    <col min="4871" max="4875" width="16" style="83" customWidth="1"/>
    <col min="4876" max="5121" width="9.140625" style="83"/>
    <col min="5122" max="5122" width="42.42578125" style="83" customWidth="1"/>
    <col min="5123" max="5123" width="46.42578125" style="83" customWidth="1"/>
    <col min="5124" max="5124" width="10.140625" style="83" customWidth="1"/>
    <col min="5125" max="5125" width="8.85546875" style="83" customWidth="1"/>
    <col min="5126" max="5126" width="9.28515625" style="83" customWidth="1"/>
    <col min="5127" max="5131" width="16" style="83" customWidth="1"/>
    <col min="5132" max="5377" width="9.140625" style="83"/>
    <col min="5378" max="5378" width="42.42578125" style="83" customWidth="1"/>
    <col min="5379" max="5379" width="46.42578125" style="83" customWidth="1"/>
    <col min="5380" max="5380" width="10.140625" style="83" customWidth="1"/>
    <col min="5381" max="5381" width="8.85546875" style="83" customWidth="1"/>
    <col min="5382" max="5382" width="9.28515625" style="83" customWidth="1"/>
    <col min="5383" max="5387" width="16" style="83" customWidth="1"/>
    <col min="5388" max="5633" width="9.140625" style="83"/>
    <col min="5634" max="5634" width="42.42578125" style="83" customWidth="1"/>
    <col min="5635" max="5635" width="46.42578125" style="83" customWidth="1"/>
    <col min="5636" max="5636" width="10.140625" style="83" customWidth="1"/>
    <col min="5637" max="5637" width="8.85546875" style="83" customWidth="1"/>
    <col min="5638" max="5638" width="9.28515625" style="83" customWidth="1"/>
    <col min="5639" max="5643" width="16" style="83" customWidth="1"/>
    <col min="5644" max="5889" width="9.140625" style="83"/>
    <col min="5890" max="5890" width="42.42578125" style="83" customWidth="1"/>
    <col min="5891" max="5891" width="46.42578125" style="83" customWidth="1"/>
    <col min="5892" max="5892" width="10.140625" style="83" customWidth="1"/>
    <col min="5893" max="5893" width="8.85546875" style="83" customWidth="1"/>
    <col min="5894" max="5894" width="9.28515625" style="83" customWidth="1"/>
    <col min="5895" max="5899" width="16" style="83" customWidth="1"/>
    <col min="5900" max="6145" width="9.140625" style="83"/>
    <col min="6146" max="6146" width="42.42578125" style="83" customWidth="1"/>
    <col min="6147" max="6147" width="46.42578125" style="83" customWidth="1"/>
    <col min="6148" max="6148" width="10.140625" style="83" customWidth="1"/>
    <col min="6149" max="6149" width="8.85546875" style="83" customWidth="1"/>
    <col min="6150" max="6150" width="9.28515625" style="83" customWidth="1"/>
    <col min="6151" max="6155" width="16" style="83" customWidth="1"/>
    <col min="6156" max="6401" width="9.140625" style="83"/>
    <col min="6402" max="6402" width="42.42578125" style="83" customWidth="1"/>
    <col min="6403" max="6403" width="46.42578125" style="83" customWidth="1"/>
    <col min="6404" max="6404" width="10.140625" style="83" customWidth="1"/>
    <col min="6405" max="6405" width="8.85546875" style="83" customWidth="1"/>
    <col min="6406" max="6406" width="9.28515625" style="83" customWidth="1"/>
    <col min="6407" max="6411" width="16" style="83" customWidth="1"/>
    <col min="6412" max="6657" width="9.140625" style="83"/>
    <col min="6658" max="6658" width="42.42578125" style="83" customWidth="1"/>
    <col min="6659" max="6659" width="46.42578125" style="83" customWidth="1"/>
    <col min="6660" max="6660" width="10.140625" style="83" customWidth="1"/>
    <col min="6661" max="6661" width="8.85546875" style="83" customWidth="1"/>
    <col min="6662" max="6662" width="9.28515625" style="83" customWidth="1"/>
    <col min="6663" max="6667" width="16" style="83" customWidth="1"/>
    <col min="6668" max="6913" width="9.140625" style="83"/>
    <col min="6914" max="6914" width="42.42578125" style="83" customWidth="1"/>
    <col min="6915" max="6915" width="46.42578125" style="83" customWidth="1"/>
    <col min="6916" max="6916" width="10.140625" style="83" customWidth="1"/>
    <col min="6917" max="6917" width="8.85546875" style="83" customWidth="1"/>
    <col min="6918" max="6918" width="9.28515625" style="83" customWidth="1"/>
    <col min="6919" max="6923" width="16" style="83" customWidth="1"/>
    <col min="6924" max="7169" width="9.140625" style="83"/>
    <col min="7170" max="7170" width="42.42578125" style="83" customWidth="1"/>
    <col min="7171" max="7171" width="46.42578125" style="83" customWidth="1"/>
    <col min="7172" max="7172" width="10.140625" style="83" customWidth="1"/>
    <col min="7173" max="7173" width="8.85546875" style="83" customWidth="1"/>
    <col min="7174" max="7174" width="9.28515625" style="83" customWidth="1"/>
    <col min="7175" max="7179" width="16" style="83" customWidth="1"/>
    <col min="7180" max="7425" width="9.140625" style="83"/>
    <col min="7426" max="7426" width="42.42578125" style="83" customWidth="1"/>
    <col min="7427" max="7427" width="46.42578125" style="83" customWidth="1"/>
    <col min="7428" max="7428" width="10.140625" style="83" customWidth="1"/>
    <col min="7429" max="7429" width="8.85546875" style="83" customWidth="1"/>
    <col min="7430" max="7430" width="9.28515625" style="83" customWidth="1"/>
    <col min="7431" max="7435" width="16" style="83" customWidth="1"/>
    <col min="7436" max="7681" width="9.140625" style="83"/>
    <col min="7682" max="7682" width="42.42578125" style="83" customWidth="1"/>
    <col min="7683" max="7683" width="46.42578125" style="83" customWidth="1"/>
    <col min="7684" max="7684" width="10.140625" style="83" customWidth="1"/>
    <col min="7685" max="7685" width="8.85546875" style="83" customWidth="1"/>
    <col min="7686" max="7686" width="9.28515625" style="83" customWidth="1"/>
    <col min="7687" max="7691" width="16" style="83" customWidth="1"/>
    <col min="7692" max="7937" width="9.140625" style="83"/>
    <col min="7938" max="7938" width="42.42578125" style="83" customWidth="1"/>
    <col min="7939" max="7939" width="46.42578125" style="83" customWidth="1"/>
    <col min="7940" max="7940" width="10.140625" style="83" customWidth="1"/>
    <col min="7941" max="7941" width="8.85546875" style="83" customWidth="1"/>
    <col min="7942" max="7942" width="9.28515625" style="83" customWidth="1"/>
    <col min="7943" max="7947" width="16" style="83" customWidth="1"/>
    <col min="7948" max="8193" width="9.140625" style="83"/>
    <col min="8194" max="8194" width="42.42578125" style="83" customWidth="1"/>
    <col min="8195" max="8195" width="46.42578125" style="83" customWidth="1"/>
    <col min="8196" max="8196" width="10.140625" style="83" customWidth="1"/>
    <col min="8197" max="8197" width="8.85546875" style="83" customWidth="1"/>
    <col min="8198" max="8198" width="9.28515625" style="83" customWidth="1"/>
    <col min="8199" max="8203" width="16" style="83" customWidth="1"/>
    <col min="8204" max="8449" width="9.140625" style="83"/>
    <col min="8450" max="8450" width="42.42578125" style="83" customWidth="1"/>
    <col min="8451" max="8451" width="46.42578125" style="83" customWidth="1"/>
    <col min="8452" max="8452" width="10.140625" style="83" customWidth="1"/>
    <col min="8453" max="8453" width="8.85546875" style="83" customWidth="1"/>
    <col min="8454" max="8454" width="9.28515625" style="83" customWidth="1"/>
    <col min="8455" max="8459" width="16" style="83" customWidth="1"/>
    <col min="8460" max="8705" width="9.140625" style="83"/>
    <col min="8706" max="8706" width="42.42578125" style="83" customWidth="1"/>
    <col min="8707" max="8707" width="46.42578125" style="83" customWidth="1"/>
    <col min="8708" max="8708" width="10.140625" style="83" customWidth="1"/>
    <col min="8709" max="8709" width="8.85546875" style="83" customWidth="1"/>
    <col min="8710" max="8710" width="9.28515625" style="83" customWidth="1"/>
    <col min="8711" max="8715" width="16" style="83" customWidth="1"/>
    <col min="8716" max="8961" width="9.140625" style="83"/>
    <col min="8962" max="8962" width="42.42578125" style="83" customWidth="1"/>
    <col min="8963" max="8963" width="46.42578125" style="83" customWidth="1"/>
    <col min="8964" max="8964" width="10.140625" style="83" customWidth="1"/>
    <col min="8965" max="8965" width="8.85546875" style="83" customWidth="1"/>
    <col min="8966" max="8966" width="9.28515625" style="83" customWidth="1"/>
    <col min="8967" max="8971" width="16" style="83" customWidth="1"/>
    <col min="8972" max="9217" width="9.140625" style="83"/>
    <col min="9218" max="9218" width="42.42578125" style="83" customWidth="1"/>
    <col min="9219" max="9219" width="46.42578125" style="83" customWidth="1"/>
    <col min="9220" max="9220" width="10.140625" style="83" customWidth="1"/>
    <col min="9221" max="9221" width="8.85546875" style="83" customWidth="1"/>
    <col min="9222" max="9222" width="9.28515625" style="83" customWidth="1"/>
    <col min="9223" max="9227" width="16" style="83" customWidth="1"/>
    <col min="9228" max="9473" width="9.140625" style="83"/>
    <col min="9474" max="9474" width="42.42578125" style="83" customWidth="1"/>
    <col min="9475" max="9475" width="46.42578125" style="83" customWidth="1"/>
    <col min="9476" max="9476" width="10.140625" style="83" customWidth="1"/>
    <col min="9477" max="9477" width="8.85546875" style="83" customWidth="1"/>
    <col min="9478" max="9478" width="9.28515625" style="83" customWidth="1"/>
    <col min="9479" max="9483" width="16" style="83" customWidth="1"/>
    <col min="9484" max="9729" width="9.140625" style="83"/>
    <col min="9730" max="9730" width="42.42578125" style="83" customWidth="1"/>
    <col min="9731" max="9731" width="46.42578125" style="83" customWidth="1"/>
    <col min="9732" max="9732" width="10.140625" style="83" customWidth="1"/>
    <col min="9733" max="9733" width="8.85546875" style="83" customWidth="1"/>
    <col min="9734" max="9734" width="9.28515625" style="83" customWidth="1"/>
    <col min="9735" max="9739" width="16" style="83" customWidth="1"/>
    <col min="9740" max="9985" width="9.140625" style="83"/>
    <col min="9986" max="9986" width="42.42578125" style="83" customWidth="1"/>
    <col min="9987" max="9987" width="46.42578125" style="83" customWidth="1"/>
    <col min="9988" max="9988" width="10.140625" style="83" customWidth="1"/>
    <col min="9989" max="9989" width="8.85546875" style="83" customWidth="1"/>
    <col min="9990" max="9990" width="9.28515625" style="83" customWidth="1"/>
    <col min="9991" max="9995" width="16" style="83" customWidth="1"/>
    <col min="9996" max="10241" width="9.140625" style="83"/>
    <col min="10242" max="10242" width="42.42578125" style="83" customWidth="1"/>
    <col min="10243" max="10243" width="46.42578125" style="83" customWidth="1"/>
    <col min="10244" max="10244" width="10.140625" style="83" customWidth="1"/>
    <col min="10245" max="10245" width="8.85546875" style="83" customWidth="1"/>
    <col min="10246" max="10246" width="9.28515625" style="83" customWidth="1"/>
    <col min="10247" max="10251" width="16" style="83" customWidth="1"/>
    <col min="10252" max="10497" width="9.140625" style="83"/>
    <col min="10498" max="10498" width="42.42578125" style="83" customWidth="1"/>
    <col min="10499" max="10499" width="46.42578125" style="83" customWidth="1"/>
    <col min="10500" max="10500" width="10.140625" style="83" customWidth="1"/>
    <col min="10501" max="10501" width="8.85546875" style="83" customWidth="1"/>
    <col min="10502" max="10502" width="9.28515625" style="83" customWidth="1"/>
    <col min="10503" max="10507" width="16" style="83" customWidth="1"/>
    <col min="10508" max="10753" width="9.140625" style="83"/>
    <col min="10754" max="10754" width="42.42578125" style="83" customWidth="1"/>
    <col min="10755" max="10755" width="46.42578125" style="83" customWidth="1"/>
    <col min="10756" max="10756" width="10.140625" style="83" customWidth="1"/>
    <col min="10757" max="10757" width="8.85546875" style="83" customWidth="1"/>
    <col min="10758" max="10758" width="9.28515625" style="83" customWidth="1"/>
    <col min="10759" max="10763" width="16" style="83" customWidth="1"/>
    <col min="10764" max="11009" width="9.140625" style="83"/>
    <col min="11010" max="11010" width="42.42578125" style="83" customWidth="1"/>
    <col min="11011" max="11011" width="46.42578125" style="83" customWidth="1"/>
    <col min="11012" max="11012" width="10.140625" style="83" customWidth="1"/>
    <col min="11013" max="11013" width="8.85546875" style="83" customWidth="1"/>
    <col min="11014" max="11014" width="9.28515625" style="83" customWidth="1"/>
    <col min="11015" max="11019" width="16" style="83" customWidth="1"/>
    <col min="11020" max="11265" width="9.140625" style="83"/>
    <col min="11266" max="11266" width="42.42578125" style="83" customWidth="1"/>
    <col min="11267" max="11267" width="46.42578125" style="83" customWidth="1"/>
    <col min="11268" max="11268" width="10.140625" style="83" customWidth="1"/>
    <col min="11269" max="11269" width="8.85546875" style="83" customWidth="1"/>
    <col min="11270" max="11270" width="9.28515625" style="83" customWidth="1"/>
    <col min="11271" max="11275" width="16" style="83" customWidth="1"/>
    <col min="11276" max="11521" width="9.140625" style="83"/>
    <col min="11522" max="11522" width="42.42578125" style="83" customWidth="1"/>
    <col min="11523" max="11523" width="46.42578125" style="83" customWidth="1"/>
    <col min="11524" max="11524" width="10.140625" style="83" customWidth="1"/>
    <col min="11525" max="11525" width="8.85546875" style="83" customWidth="1"/>
    <col min="11526" max="11526" width="9.28515625" style="83" customWidth="1"/>
    <col min="11527" max="11531" width="16" style="83" customWidth="1"/>
    <col min="11532" max="11777" width="9.140625" style="83"/>
    <col min="11778" max="11778" width="42.42578125" style="83" customWidth="1"/>
    <col min="11779" max="11779" width="46.42578125" style="83" customWidth="1"/>
    <col min="11780" max="11780" width="10.140625" style="83" customWidth="1"/>
    <col min="11781" max="11781" width="8.85546875" style="83" customWidth="1"/>
    <col min="11782" max="11782" width="9.28515625" style="83" customWidth="1"/>
    <col min="11783" max="11787" width="16" style="83" customWidth="1"/>
    <col min="11788" max="12033" width="9.140625" style="83"/>
    <col min="12034" max="12034" width="42.42578125" style="83" customWidth="1"/>
    <col min="12035" max="12035" width="46.42578125" style="83" customWidth="1"/>
    <col min="12036" max="12036" width="10.140625" style="83" customWidth="1"/>
    <col min="12037" max="12037" width="8.85546875" style="83" customWidth="1"/>
    <col min="12038" max="12038" width="9.28515625" style="83" customWidth="1"/>
    <col min="12039" max="12043" width="16" style="83" customWidth="1"/>
    <col min="12044" max="12289" width="9.140625" style="83"/>
    <col min="12290" max="12290" width="42.42578125" style="83" customWidth="1"/>
    <col min="12291" max="12291" width="46.42578125" style="83" customWidth="1"/>
    <col min="12292" max="12292" width="10.140625" style="83" customWidth="1"/>
    <col min="12293" max="12293" width="8.85546875" style="83" customWidth="1"/>
    <col min="12294" max="12294" width="9.28515625" style="83" customWidth="1"/>
    <col min="12295" max="12299" width="16" style="83" customWidth="1"/>
    <col min="12300" max="12545" width="9.140625" style="83"/>
    <col min="12546" max="12546" width="42.42578125" style="83" customWidth="1"/>
    <col min="12547" max="12547" width="46.42578125" style="83" customWidth="1"/>
    <col min="12548" max="12548" width="10.140625" style="83" customWidth="1"/>
    <col min="12549" max="12549" width="8.85546875" style="83" customWidth="1"/>
    <col min="12550" max="12550" width="9.28515625" style="83" customWidth="1"/>
    <col min="12551" max="12555" width="16" style="83" customWidth="1"/>
    <col min="12556" max="12801" width="9.140625" style="83"/>
    <col min="12802" max="12802" width="42.42578125" style="83" customWidth="1"/>
    <col min="12803" max="12803" width="46.42578125" style="83" customWidth="1"/>
    <col min="12804" max="12804" width="10.140625" style="83" customWidth="1"/>
    <col min="12805" max="12805" width="8.85546875" style="83" customWidth="1"/>
    <col min="12806" max="12806" width="9.28515625" style="83" customWidth="1"/>
    <col min="12807" max="12811" width="16" style="83" customWidth="1"/>
    <col min="12812" max="13057" width="9.140625" style="83"/>
    <col min="13058" max="13058" width="42.42578125" style="83" customWidth="1"/>
    <col min="13059" max="13059" width="46.42578125" style="83" customWidth="1"/>
    <col min="13060" max="13060" width="10.140625" style="83" customWidth="1"/>
    <col min="13061" max="13061" width="8.85546875" style="83" customWidth="1"/>
    <col min="13062" max="13062" width="9.28515625" style="83" customWidth="1"/>
    <col min="13063" max="13067" width="16" style="83" customWidth="1"/>
    <col min="13068" max="13313" width="9.140625" style="83"/>
    <col min="13314" max="13314" width="42.42578125" style="83" customWidth="1"/>
    <col min="13315" max="13315" width="46.42578125" style="83" customWidth="1"/>
    <col min="13316" max="13316" width="10.140625" style="83" customWidth="1"/>
    <col min="13317" max="13317" width="8.85546875" style="83" customWidth="1"/>
    <col min="13318" max="13318" width="9.28515625" style="83" customWidth="1"/>
    <col min="13319" max="13323" width="16" style="83" customWidth="1"/>
    <col min="13324" max="13569" width="9.140625" style="83"/>
    <col min="13570" max="13570" width="42.42578125" style="83" customWidth="1"/>
    <col min="13571" max="13571" width="46.42578125" style="83" customWidth="1"/>
    <col min="13572" max="13572" width="10.140625" style="83" customWidth="1"/>
    <col min="13573" max="13573" width="8.85546875" style="83" customWidth="1"/>
    <col min="13574" max="13574" width="9.28515625" style="83" customWidth="1"/>
    <col min="13575" max="13579" width="16" style="83" customWidth="1"/>
    <col min="13580" max="13825" width="9.140625" style="83"/>
    <col min="13826" max="13826" width="42.42578125" style="83" customWidth="1"/>
    <col min="13827" max="13827" width="46.42578125" style="83" customWidth="1"/>
    <col min="13828" max="13828" width="10.140625" style="83" customWidth="1"/>
    <col min="13829" max="13829" width="8.85546875" style="83" customWidth="1"/>
    <col min="13830" max="13830" width="9.28515625" style="83" customWidth="1"/>
    <col min="13831" max="13835" width="16" style="83" customWidth="1"/>
    <col min="13836" max="14081" width="9.140625" style="83"/>
    <col min="14082" max="14082" width="42.42578125" style="83" customWidth="1"/>
    <col min="14083" max="14083" width="46.42578125" style="83" customWidth="1"/>
    <col min="14084" max="14084" width="10.140625" style="83" customWidth="1"/>
    <col min="14085" max="14085" width="8.85546875" style="83" customWidth="1"/>
    <col min="14086" max="14086" width="9.28515625" style="83" customWidth="1"/>
    <col min="14087" max="14091" width="16" style="83" customWidth="1"/>
    <col min="14092" max="14337" width="9.140625" style="83"/>
    <col min="14338" max="14338" width="42.42578125" style="83" customWidth="1"/>
    <col min="14339" max="14339" width="46.42578125" style="83" customWidth="1"/>
    <col min="14340" max="14340" width="10.140625" style="83" customWidth="1"/>
    <col min="14341" max="14341" width="8.85546875" style="83" customWidth="1"/>
    <col min="14342" max="14342" width="9.28515625" style="83" customWidth="1"/>
    <col min="14343" max="14347" width="16" style="83" customWidth="1"/>
    <col min="14348" max="14593" width="9.140625" style="83"/>
    <col min="14594" max="14594" width="42.42578125" style="83" customWidth="1"/>
    <col min="14595" max="14595" width="46.42578125" style="83" customWidth="1"/>
    <col min="14596" max="14596" width="10.140625" style="83" customWidth="1"/>
    <col min="14597" max="14597" width="8.85546875" style="83" customWidth="1"/>
    <col min="14598" max="14598" width="9.28515625" style="83" customWidth="1"/>
    <col min="14599" max="14603" width="16" style="83" customWidth="1"/>
    <col min="14604" max="14849" width="9.140625" style="83"/>
    <col min="14850" max="14850" width="42.42578125" style="83" customWidth="1"/>
    <col min="14851" max="14851" width="46.42578125" style="83" customWidth="1"/>
    <col min="14852" max="14852" width="10.140625" style="83" customWidth="1"/>
    <col min="14853" max="14853" width="8.85546875" style="83" customWidth="1"/>
    <col min="14854" max="14854" width="9.28515625" style="83" customWidth="1"/>
    <col min="14855" max="14859" width="16" style="83" customWidth="1"/>
    <col min="14860" max="15105" width="9.140625" style="83"/>
    <col min="15106" max="15106" width="42.42578125" style="83" customWidth="1"/>
    <col min="15107" max="15107" width="46.42578125" style="83" customWidth="1"/>
    <col min="15108" max="15108" width="10.140625" style="83" customWidth="1"/>
    <col min="15109" max="15109" width="8.85546875" style="83" customWidth="1"/>
    <col min="15110" max="15110" width="9.28515625" style="83" customWidth="1"/>
    <col min="15111" max="15115" width="16" style="83" customWidth="1"/>
    <col min="15116" max="15361" width="9.140625" style="83"/>
    <col min="15362" max="15362" width="42.42578125" style="83" customWidth="1"/>
    <col min="15363" max="15363" width="46.42578125" style="83" customWidth="1"/>
    <col min="15364" max="15364" width="10.140625" style="83" customWidth="1"/>
    <col min="15365" max="15365" width="8.85546875" style="83" customWidth="1"/>
    <col min="15366" max="15366" width="9.28515625" style="83" customWidth="1"/>
    <col min="15367" max="15371" width="16" style="83" customWidth="1"/>
    <col min="15372" max="15617" width="9.140625" style="83"/>
    <col min="15618" max="15618" width="42.42578125" style="83" customWidth="1"/>
    <col min="15619" max="15619" width="46.42578125" style="83" customWidth="1"/>
    <col min="15620" max="15620" width="10.140625" style="83" customWidth="1"/>
    <col min="15621" max="15621" width="8.85546875" style="83" customWidth="1"/>
    <col min="15622" max="15622" width="9.28515625" style="83" customWidth="1"/>
    <col min="15623" max="15627" width="16" style="83" customWidth="1"/>
    <col min="15628" max="15873" width="9.140625" style="83"/>
    <col min="15874" max="15874" width="42.42578125" style="83" customWidth="1"/>
    <col min="15875" max="15875" width="46.42578125" style="83" customWidth="1"/>
    <col min="15876" max="15876" width="10.140625" style="83" customWidth="1"/>
    <col min="15877" max="15877" width="8.85546875" style="83" customWidth="1"/>
    <col min="15878" max="15878" width="9.28515625" style="83" customWidth="1"/>
    <col min="15879" max="15883" width="16" style="83" customWidth="1"/>
    <col min="15884" max="16129" width="9.140625" style="83"/>
    <col min="16130" max="16130" width="42.42578125" style="83" customWidth="1"/>
    <col min="16131" max="16131" width="46.42578125" style="83" customWidth="1"/>
    <col min="16132" max="16132" width="10.140625" style="83" customWidth="1"/>
    <col min="16133" max="16133" width="8.85546875" style="83" customWidth="1"/>
    <col min="16134" max="16134" width="9.28515625" style="83" customWidth="1"/>
    <col min="16135" max="16139" width="16" style="83" customWidth="1"/>
    <col min="16140" max="16384" width="9.140625" style="83"/>
  </cols>
  <sheetData>
    <row r="1" spans="1:11" s="67" customFormat="1" ht="21.75" customHeight="1" x14ac:dyDescent="0.25">
      <c r="A1" s="525" t="str">
        <f>'Elenco P.I.'!B2</f>
        <v>Comune di Golfo Aranci</v>
      </c>
      <c r="B1" s="526"/>
      <c r="C1" s="526"/>
      <c r="D1" s="526"/>
      <c r="E1" s="526"/>
      <c r="F1" s="526"/>
      <c r="G1" s="526"/>
      <c r="H1" s="526"/>
      <c r="I1" s="526"/>
      <c r="J1" s="526"/>
      <c r="K1" s="527"/>
    </row>
    <row r="2" spans="1:11" s="67" customFormat="1" ht="19.5" customHeight="1" x14ac:dyDescent="0.25">
      <c r="A2" s="68" t="s">
        <v>0</v>
      </c>
      <c r="B2" s="69" t="str">
        <f>'Elenco P.I.'!B7</f>
        <v xml:space="preserve">Area:  </v>
      </c>
      <c r="C2" s="70"/>
      <c r="D2" s="70"/>
      <c r="E2" s="70"/>
      <c r="F2" s="70"/>
      <c r="G2" s="71" t="s">
        <v>224</v>
      </c>
      <c r="H2" s="71" t="s">
        <v>225</v>
      </c>
      <c r="I2" s="70"/>
      <c r="J2" s="71" t="s">
        <v>226</v>
      </c>
      <c r="K2" s="72"/>
    </row>
    <row r="3" spans="1:11" s="67" customFormat="1" ht="19.5" customHeight="1" x14ac:dyDescent="0.25">
      <c r="A3" s="68" t="s">
        <v>227</v>
      </c>
      <c r="B3" s="73"/>
      <c r="C3" s="70"/>
      <c r="D3" s="70"/>
      <c r="E3" s="70"/>
      <c r="F3" s="70"/>
      <c r="G3" s="74"/>
      <c r="H3" s="74"/>
      <c r="I3" s="70"/>
      <c r="J3" s="75">
        <v>2021</v>
      </c>
      <c r="K3" s="72"/>
    </row>
    <row r="4" spans="1:11" s="67" customFormat="1" ht="19.5" customHeight="1" x14ac:dyDescent="0.25">
      <c r="A4" s="68" t="s">
        <v>228</v>
      </c>
      <c r="B4" s="76" t="s">
        <v>549</v>
      </c>
      <c r="C4" s="70"/>
      <c r="D4" s="70"/>
      <c r="E4" s="70"/>
      <c r="F4" s="70"/>
      <c r="G4" s="70"/>
      <c r="H4" s="70"/>
      <c r="I4" s="70"/>
      <c r="J4" s="70"/>
      <c r="K4" s="72"/>
    </row>
    <row r="5" spans="1:11" ht="9.75" customHeight="1" x14ac:dyDescent="0.25">
      <c r="A5" s="77"/>
      <c r="B5" s="78"/>
      <c r="C5" s="79"/>
      <c r="D5" s="79"/>
      <c r="E5" s="79"/>
      <c r="F5" s="79"/>
      <c r="G5" s="79"/>
      <c r="H5" s="80"/>
      <c r="I5" s="81"/>
      <c r="J5" s="81"/>
      <c r="K5" s="82"/>
    </row>
    <row r="6" spans="1:11" ht="12.75" customHeight="1" x14ac:dyDescent="0.25">
      <c r="A6" s="528" t="s">
        <v>229</v>
      </c>
      <c r="B6" s="528"/>
      <c r="C6" s="528"/>
      <c r="D6" s="528"/>
      <c r="E6" s="528"/>
      <c r="F6" s="528"/>
      <c r="G6" s="530" t="s">
        <v>230</v>
      </c>
      <c r="H6" s="530"/>
      <c r="I6" s="530"/>
      <c r="J6" s="530"/>
      <c r="K6" s="530"/>
    </row>
    <row r="7" spans="1:11" ht="15.75" customHeight="1" x14ac:dyDescent="0.25">
      <c r="A7" s="529"/>
      <c r="B7" s="529"/>
      <c r="C7" s="529"/>
      <c r="D7" s="529"/>
      <c r="E7" s="529"/>
      <c r="F7" s="529"/>
      <c r="G7" s="373">
        <v>1</v>
      </c>
      <c r="H7" s="373">
        <v>2</v>
      </c>
      <c r="I7" s="373">
        <v>3</v>
      </c>
      <c r="J7" s="373">
        <v>4</v>
      </c>
      <c r="K7" s="373">
        <v>5</v>
      </c>
    </row>
    <row r="8" spans="1:11" ht="15.75" customHeight="1" x14ac:dyDescent="0.25">
      <c r="A8" s="529"/>
      <c r="B8" s="529"/>
      <c r="C8" s="529"/>
      <c r="D8" s="529"/>
      <c r="E8" s="529"/>
      <c r="F8" s="529"/>
      <c r="G8" s="84" t="s">
        <v>231</v>
      </c>
      <c r="H8" s="84" t="s">
        <v>232</v>
      </c>
      <c r="I8" s="85" t="s">
        <v>233</v>
      </c>
      <c r="J8" s="85" t="s">
        <v>234</v>
      </c>
      <c r="K8" s="85" t="s">
        <v>235</v>
      </c>
    </row>
    <row r="9" spans="1:11" ht="4.5" customHeight="1" x14ac:dyDescent="0.25">
      <c r="A9" s="531"/>
      <c r="B9" s="531"/>
      <c r="C9" s="531"/>
      <c r="D9" s="531"/>
      <c r="E9" s="531"/>
      <c r="F9" s="531"/>
      <c r="G9" s="531"/>
      <c r="H9" s="531"/>
      <c r="I9" s="531"/>
      <c r="J9" s="531"/>
      <c r="K9" s="531"/>
    </row>
    <row r="10" spans="1:11" ht="32.25" customHeight="1" x14ac:dyDescent="0.25">
      <c r="A10" s="86" t="s">
        <v>236</v>
      </c>
      <c r="B10" s="86" t="s">
        <v>237</v>
      </c>
      <c r="C10" s="87" t="s">
        <v>238</v>
      </c>
      <c r="D10" s="87" t="s">
        <v>523</v>
      </c>
      <c r="E10" s="87" t="s">
        <v>239</v>
      </c>
      <c r="F10" s="87" t="s">
        <v>240</v>
      </c>
      <c r="G10" s="87" t="s">
        <v>241</v>
      </c>
      <c r="H10" s="87" t="s">
        <v>57</v>
      </c>
      <c r="I10" s="87" t="s">
        <v>242</v>
      </c>
      <c r="J10" s="87" t="s">
        <v>243</v>
      </c>
      <c r="K10" s="87" t="s">
        <v>244</v>
      </c>
    </row>
    <row r="11" spans="1:11" ht="57.75" customHeight="1" x14ac:dyDescent="0.25">
      <c r="A11" s="88" t="str">
        <f>'Resp. 1'!B16</f>
        <v xml:space="preserve">Prevenzione della Corruzione e della Trasparenza –  Revisione struttura del PTPCT. </v>
      </c>
      <c r="B11" s="89"/>
      <c r="C11" s="90"/>
      <c r="D11" s="355" t="e">
        <f>(C11/C$21)*60</f>
        <v>#DIV/0!</v>
      </c>
      <c r="E11" s="91">
        <f t="shared" ref="E11:E20" si="0">F11/100</f>
        <v>0</v>
      </c>
      <c r="F11" s="92"/>
      <c r="G11" s="93" t="str">
        <f>IF(F11&lt;=20,"X","")</f>
        <v>X</v>
      </c>
      <c r="H11" s="93" t="str">
        <f>IF(AND(F11&gt;20,F11&lt;=50),"X","")</f>
        <v/>
      </c>
      <c r="I11" s="93" t="str">
        <f>IF(AND(F11&gt;50,F11&lt;=70),"X","")</f>
        <v/>
      </c>
      <c r="J11" s="93" t="str">
        <f>IF(AND(F11&gt;70,F11&lt;=90),"X","")</f>
        <v/>
      </c>
      <c r="K11" s="93" t="str">
        <f>IF(AND(F11&gt;90,F11&lt;=100),"X","")</f>
        <v/>
      </c>
    </row>
    <row r="12" spans="1:11" ht="105" customHeight="1" x14ac:dyDescent="0.25">
      <c r="A12" s="88"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2" s="95"/>
      <c r="C12" s="90"/>
      <c r="D12" s="355" t="e">
        <f t="shared" ref="D12:D20" si="1">(C12/C$21)*60</f>
        <v>#DIV/0!</v>
      </c>
      <c r="E12" s="91">
        <f t="shared" si="0"/>
        <v>0</v>
      </c>
      <c r="F12" s="92"/>
      <c r="G12" s="93" t="str">
        <f t="shared" ref="G12:G20" si="2">IF(F12&lt;=20,"X","")</f>
        <v>X</v>
      </c>
      <c r="H12" s="93" t="str">
        <f t="shared" ref="H12:H20" si="3">IF(AND(F12&gt;20,F12&lt;=50),"X","")</f>
        <v/>
      </c>
      <c r="I12" s="93" t="str">
        <f t="shared" ref="I12:I20" si="4">IF(AND(F12&gt;50,F12&lt;=70),"X","")</f>
        <v/>
      </c>
      <c r="J12" s="93" t="str">
        <f t="shared" ref="J12:J20" si="5">IF(AND(F12&gt;70,F12&lt;=90),"X","")</f>
        <v/>
      </c>
      <c r="K12" s="93" t="str">
        <f t="shared" ref="K12:K20" si="6">IF(AND(F12&gt;90,F12&lt;=100),"X","")</f>
        <v/>
      </c>
    </row>
    <row r="13" spans="1:11" ht="102.75" customHeight="1" x14ac:dyDescent="0.25">
      <c r="A13" s="88" t="str">
        <f>'Resp. 1'!B18</f>
        <v>Indicatori della condizione dell'Ente</v>
      </c>
      <c r="B13" s="95"/>
      <c r="C13" s="92"/>
      <c r="D13" s="355" t="e">
        <f t="shared" si="1"/>
        <v>#DIV/0!</v>
      </c>
      <c r="E13" s="91">
        <f t="shared" si="0"/>
        <v>0</v>
      </c>
      <c r="F13" s="92"/>
      <c r="G13" s="93" t="str">
        <f t="shared" si="2"/>
        <v>X</v>
      </c>
      <c r="H13" s="93" t="str">
        <f t="shared" si="3"/>
        <v/>
      </c>
      <c r="I13" s="93" t="str">
        <f t="shared" si="4"/>
        <v/>
      </c>
      <c r="J13" s="93" t="str">
        <f t="shared" si="5"/>
        <v/>
      </c>
      <c r="K13" s="93" t="str">
        <f t="shared" si="6"/>
        <v/>
      </c>
    </row>
    <row r="14" spans="1:11" ht="96.75" customHeight="1" x14ac:dyDescent="0.25">
      <c r="A14" s="88"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4" s="95"/>
      <c r="C14" s="92"/>
      <c r="D14" s="355" t="e">
        <f t="shared" si="1"/>
        <v>#DIV/0!</v>
      </c>
      <c r="E14" s="91">
        <f t="shared" si="0"/>
        <v>0</v>
      </c>
      <c r="F14" s="92"/>
      <c r="G14" s="93" t="str">
        <f t="shared" si="2"/>
        <v>X</v>
      </c>
      <c r="H14" s="93" t="str">
        <f t="shared" si="3"/>
        <v/>
      </c>
      <c r="I14" s="93" t="str">
        <f t="shared" si="4"/>
        <v/>
      </c>
      <c r="J14" s="93" t="str">
        <f t="shared" si="5"/>
        <v/>
      </c>
      <c r="K14" s="93" t="str">
        <f t="shared" si="6"/>
        <v/>
      </c>
    </row>
    <row r="15" spans="1:11" ht="57.75" customHeight="1" x14ac:dyDescent="0.25">
      <c r="A15" s="88">
        <f>'Resp. 1'!B20</f>
        <v>0</v>
      </c>
      <c r="B15" s="95"/>
      <c r="C15" s="92"/>
      <c r="D15" s="355" t="e">
        <f t="shared" si="1"/>
        <v>#DIV/0!</v>
      </c>
      <c r="E15" s="91">
        <f t="shared" si="0"/>
        <v>0</v>
      </c>
      <c r="F15" s="92"/>
      <c r="G15" s="93" t="str">
        <f t="shared" si="2"/>
        <v>X</v>
      </c>
      <c r="H15" s="93" t="str">
        <f t="shared" si="3"/>
        <v/>
      </c>
      <c r="I15" s="93" t="str">
        <f t="shared" si="4"/>
        <v/>
      </c>
      <c r="J15" s="93" t="str">
        <f t="shared" si="5"/>
        <v/>
      </c>
      <c r="K15" s="93" t="str">
        <f t="shared" si="6"/>
        <v/>
      </c>
    </row>
    <row r="16" spans="1:11" ht="57.75" customHeight="1" x14ac:dyDescent="0.25">
      <c r="A16" s="88">
        <f>'Resp. 1'!B21</f>
        <v>0</v>
      </c>
      <c r="B16" s="95"/>
      <c r="C16" s="92"/>
      <c r="D16" s="355" t="e">
        <f t="shared" si="1"/>
        <v>#DIV/0!</v>
      </c>
      <c r="E16" s="91">
        <f t="shared" si="0"/>
        <v>0</v>
      </c>
      <c r="F16" s="92"/>
      <c r="G16" s="93" t="str">
        <f t="shared" si="2"/>
        <v>X</v>
      </c>
      <c r="H16" s="93" t="str">
        <f t="shared" si="3"/>
        <v/>
      </c>
      <c r="I16" s="93" t="str">
        <f t="shared" si="4"/>
        <v/>
      </c>
      <c r="J16" s="93" t="str">
        <f t="shared" si="5"/>
        <v/>
      </c>
      <c r="K16" s="93" t="str">
        <f t="shared" si="6"/>
        <v/>
      </c>
    </row>
    <row r="17" spans="1:11" ht="57.75" customHeight="1" x14ac:dyDescent="0.25">
      <c r="A17" s="88">
        <f>'Resp. 1'!B22</f>
        <v>0</v>
      </c>
      <c r="B17" s="88"/>
      <c r="C17" s="92"/>
      <c r="D17" s="355" t="e">
        <f t="shared" si="1"/>
        <v>#DIV/0!</v>
      </c>
      <c r="E17" s="91">
        <f t="shared" si="0"/>
        <v>0</v>
      </c>
      <c r="F17" s="92"/>
      <c r="G17" s="93" t="str">
        <f t="shared" si="2"/>
        <v>X</v>
      </c>
      <c r="H17" s="93" t="str">
        <f t="shared" si="3"/>
        <v/>
      </c>
      <c r="I17" s="93" t="str">
        <f t="shared" si="4"/>
        <v/>
      </c>
      <c r="J17" s="93" t="str">
        <f t="shared" si="5"/>
        <v/>
      </c>
      <c r="K17" s="93" t="str">
        <f t="shared" si="6"/>
        <v/>
      </c>
    </row>
    <row r="18" spans="1:11" ht="26.25" customHeight="1" x14ac:dyDescent="0.25">
      <c r="A18" s="88">
        <f>'Resp. 1'!B23</f>
        <v>0</v>
      </c>
      <c r="B18" s="95"/>
      <c r="C18" s="92"/>
      <c r="D18" s="355" t="e">
        <f t="shared" si="1"/>
        <v>#DIV/0!</v>
      </c>
      <c r="E18" s="91">
        <f t="shared" si="0"/>
        <v>0</v>
      </c>
      <c r="F18" s="92"/>
      <c r="G18" s="93" t="str">
        <f t="shared" si="2"/>
        <v>X</v>
      </c>
      <c r="H18" s="93" t="str">
        <f t="shared" si="3"/>
        <v/>
      </c>
      <c r="I18" s="93" t="str">
        <f t="shared" si="4"/>
        <v/>
      </c>
      <c r="J18" s="93" t="str">
        <f t="shared" si="5"/>
        <v/>
      </c>
      <c r="K18" s="93" t="str">
        <f t="shared" si="6"/>
        <v/>
      </c>
    </row>
    <row r="19" spans="1:11" ht="26.25" customHeight="1" x14ac:dyDescent="0.25">
      <c r="A19" s="88">
        <f>'Resp. 1'!B24</f>
        <v>0</v>
      </c>
      <c r="B19" s="95"/>
      <c r="C19" s="92"/>
      <c r="D19" s="355" t="e">
        <f t="shared" si="1"/>
        <v>#DIV/0!</v>
      </c>
      <c r="E19" s="91">
        <f t="shared" si="0"/>
        <v>0</v>
      </c>
      <c r="F19" s="92"/>
      <c r="G19" s="93" t="str">
        <f t="shared" si="2"/>
        <v>X</v>
      </c>
      <c r="H19" s="93" t="str">
        <f t="shared" si="3"/>
        <v/>
      </c>
      <c r="I19" s="93" t="str">
        <f t="shared" si="4"/>
        <v/>
      </c>
      <c r="J19" s="93" t="str">
        <f t="shared" si="5"/>
        <v/>
      </c>
      <c r="K19" s="93" t="str">
        <f t="shared" si="6"/>
        <v/>
      </c>
    </row>
    <row r="20" spans="1:11" ht="26.25" customHeight="1" x14ac:dyDescent="0.25">
      <c r="A20" s="88">
        <f>'Resp. 1'!B25</f>
        <v>0</v>
      </c>
      <c r="B20" s="95"/>
      <c r="C20" s="92"/>
      <c r="D20" s="355" t="e">
        <f t="shared" si="1"/>
        <v>#DIV/0!</v>
      </c>
      <c r="E20" s="91">
        <f t="shared" si="0"/>
        <v>0</v>
      </c>
      <c r="F20" s="92"/>
      <c r="G20" s="93" t="str">
        <f t="shared" si="2"/>
        <v>X</v>
      </c>
      <c r="H20" s="93" t="str">
        <f t="shared" si="3"/>
        <v/>
      </c>
      <c r="I20" s="93" t="str">
        <f t="shared" si="4"/>
        <v/>
      </c>
      <c r="J20" s="93" t="str">
        <f t="shared" si="5"/>
        <v/>
      </c>
      <c r="K20" s="93" t="str">
        <f t="shared" si="6"/>
        <v/>
      </c>
    </row>
    <row r="21" spans="1:11" x14ac:dyDescent="0.25">
      <c r="A21" s="96" t="s">
        <v>245</v>
      </c>
      <c r="B21" s="97"/>
      <c r="C21" s="98">
        <f>SUM(C11:C20)</f>
        <v>0</v>
      </c>
      <c r="D21" s="98"/>
      <c r="E21" s="98"/>
      <c r="F21" s="99"/>
      <c r="G21" s="100"/>
      <c r="H21" s="101">
        <f>IF(H11="x",D11*E11)+IF(H12="x",D12*E12)+IF(H13="x",D13*E13)+IF(H14="x",D14*E14)+IF(H15="x",D15*E15)+IF(H16="x",D16*E16)+IF(H17="x",D17*E17)+IF(H18="x",D18*E18)+IF(H19="x",D19*E19)+IF(H20="x",D20*E20)</f>
        <v>0</v>
      </c>
      <c r="I21" s="101">
        <f>IF(I11="x",D11*E11)+IF(I12="x",D12*E12)+IF(I13="x",D13*E13)+IF(I14="x",D14*E14)+IF(I15="x",D15*E15)+IF(I16="x",D16*E16)+IF(I17="x",D17*E17)+IF(I18="x",D18*E18)+IF(I19="x",D19*E19)+IF(I20="x",D20*E20)</f>
        <v>0</v>
      </c>
      <c r="J21" s="101">
        <f>IF(J11="x",D11*E11)+IF(J12="x",D12*E12)+IF(J13="x",D13*E13)+IF(J14="x",D14*E14)+IF(J15="x",D15*E15)+IF(J16="x",D16*E16)+IF(J17="x",D17*E17)+IF(J18="x",D18*E18)+IF(J19="x",D19*E19)+IF(J20="x",D20*E20)</f>
        <v>0</v>
      </c>
      <c r="K21" s="101">
        <f>IF(K11="x",D11*E11)+IF(K12="x",D12*E12)+IF(K13="x",D13*E13)+IF(K14="x",D14*E14)+IF(K15="x",D15*E15)+IF(K16="x",D16*E16)+IF(K17="x",D17*E17)+IF(K18="x",D18*E18)+IF(K19="x",D19*E19)+IF(K19="x",D19*E19)</f>
        <v>0</v>
      </c>
    </row>
    <row r="22" spans="1:11" ht="3" customHeight="1" x14ac:dyDescent="0.25">
      <c r="A22" s="531"/>
      <c r="B22" s="532"/>
      <c r="C22" s="532"/>
      <c r="D22" s="374"/>
      <c r="E22" s="374"/>
      <c r="F22" s="531"/>
      <c r="G22" s="532"/>
      <c r="H22" s="532"/>
      <c r="I22" s="531"/>
      <c r="J22" s="532"/>
      <c r="K22" s="532"/>
    </row>
    <row r="23" spans="1:11" ht="42" customHeight="1" x14ac:dyDescent="0.25">
      <c r="A23" s="86" t="s">
        <v>246</v>
      </c>
      <c r="B23" s="86" t="s">
        <v>237</v>
      </c>
      <c r="C23" s="87" t="s">
        <v>238</v>
      </c>
      <c r="D23" s="87"/>
      <c r="E23" s="87" t="s">
        <v>239</v>
      </c>
      <c r="F23" s="87" t="s">
        <v>240</v>
      </c>
      <c r="G23" s="87" t="s">
        <v>241</v>
      </c>
      <c r="H23" s="87" t="s">
        <v>57</v>
      </c>
      <c r="I23" s="87" t="s">
        <v>242</v>
      </c>
      <c r="J23" s="87" t="s">
        <v>243</v>
      </c>
      <c r="K23" s="87" t="s">
        <v>244</v>
      </c>
    </row>
    <row r="24" spans="1:11" s="103" customFormat="1" ht="27" customHeight="1" x14ac:dyDescent="0.25">
      <c r="A24" s="95" t="str">
        <f>'Resp. 1'!B32</f>
        <v>monitoraggio contributi DPCM del 24.09.2020 liquidati per annualità 2020 e liquidazione annualità 2021</v>
      </c>
      <c r="B24" s="94"/>
      <c r="C24" s="102"/>
      <c r="D24" s="102">
        <f>(C24/C$56)*40</f>
        <v>0</v>
      </c>
      <c r="E24" s="91">
        <f>F24/100</f>
        <v>0</v>
      </c>
      <c r="F24" s="92"/>
      <c r="G24" s="93" t="str">
        <f t="shared" ref="G24:G50" si="7">IF(F24&lt;=20,"X","")</f>
        <v>X</v>
      </c>
      <c r="H24" s="93" t="str">
        <f t="shared" ref="H24:H50" si="8">IF(AND(F24&gt;20,F24&lt;=50),"X","")</f>
        <v/>
      </c>
      <c r="I24" s="93" t="str">
        <f t="shared" ref="I24:I50" si="9">IF(AND(F24&gt;50,F24&lt;=70),"X","")</f>
        <v/>
      </c>
      <c r="J24" s="93" t="str">
        <f t="shared" ref="J24:J50" si="10">IF(AND(F24&gt;70,F24&lt;=90),"X","")</f>
        <v/>
      </c>
      <c r="K24" s="93" t="str">
        <f>IF(AND(F24&gt;90,F24&lt;=100),"X","")</f>
        <v/>
      </c>
    </row>
    <row r="25" spans="1:11" s="103" customFormat="1" ht="27" customHeight="1" x14ac:dyDescent="0.25">
      <c r="A25" s="95" t="str">
        <f>'Resp. 1'!B33</f>
        <v>istruttoria domande risarcimento patrimonio edilizio a seguito eventi alluvionali del novembre 2021</v>
      </c>
      <c r="B25" s="95"/>
      <c r="C25" s="102"/>
      <c r="D25" s="102">
        <f t="shared" ref="D25:D55" si="11">(C25/C$56)*40</f>
        <v>0</v>
      </c>
      <c r="E25" s="91">
        <f t="shared" ref="E25:E31" si="12">F25/100</f>
        <v>0</v>
      </c>
      <c r="F25" s="92"/>
      <c r="G25" s="93" t="str">
        <f t="shared" si="7"/>
        <v>X</v>
      </c>
      <c r="H25" s="93" t="str">
        <f t="shared" si="8"/>
        <v/>
      </c>
      <c r="I25" s="93" t="str">
        <f t="shared" si="9"/>
        <v/>
      </c>
      <c r="J25" s="93" t="str">
        <f t="shared" si="10"/>
        <v/>
      </c>
      <c r="K25" s="93" t="str">
        <f t="shared" ref="K25:K47" si="13">IF(AND(F25&gt;90,F25&lt;=100),"X","")</f>
        <v/>
      </c>
    </row>
    <row r="26" spans="1:11" s="103" customFormat="1" ht="27" customHeight="1" x14ac:dyDescent="0.25">
      <c r="A26" s="95" t="str">
        <f>'Resp. 1'!B34</f>
        <v>Conferimento incarico trasformazione diritto superficie in diritto proprietà</v>
      </c>
      <c r="B26" s="95"/>
      <c r="C26" s="102"/>
      <c r="D26" s="102">
        <f t="shared" si="11"/>
        <v>0</v>
      </c>
      <c r="E26" s="91">
        <f t="shared" si="12"/>
        <v>0</v>
      </c>
      <c r="F26" s="92"/>
      <c r="G26" s="93" t="str">
        <f t="shared" si="7"/>
        <v>X</v>
      </c>
      <c r="H26" s="93" t="str">
        <f t="shared" si="8"/>
        <v/>
      </c>
      <c r="I26" s="93" t="str">
        <f t="shared" si="9"/>
        <v/>
      </c>
      <c r="J26" s="93" t="str">
        <f t="shared" si="10"/>
        <v/>
      </c>
      <c r="K26" s="93" t="str">
        <f t="shared" si="13"/>
        <v/>
      </c>
    </row>
    <row r="27" spans="1:11" s="103" customFormat="1" ht="27" customHeight="1" x14ac:dyDescent="0.25">
      <c r="A27" s="95" t="str">
        <f>'Resp. 1'!B35</f>
        <v>implementazione servizi con ufficio UTP</v>
      </c>
      <c r="B27" s="95"/>
      <c r="C27" s="102"/>
      <c r="D27" s="102">
        <f t="shared" si="11"/>
        <v>0</v>
      </c>
      <c r="E27" s="91">
        <f t="shared" si="12"/>
        <v>0</v>
      </c>
      <c r="F27" s="92"/>
      <c r="G27" s="93" t="str">
        <f t="shared" si="7"/>
        <v>X</v>
      </c>
      <c r="H27" s="93" t="str">
        <f t="shared" si="8"/>
        <v/>
      </c>
      <c r="I27" s="93" t="str">
        <f t="shared" si="9"/>
        <v/>
      </c>
      <c r="J27" s="93" t="str">
        <f t="shared" si="10"/>
        <v/>
      </c>
      <c r="K27" s="93" t="str">
        <f t="shared" si="13"/>
        <v/>
      </c>
    </row>
    <row r="28" spans="1:11" s="103" customFormat="1" ht="27" customHeight="1" x14ac:dyDescent="0.25">
      <c r="A28" s="95" t="str">
        <f>'Resp. 1'!B36</f>
        <v>Approvazione nuovo regolamento commercio mercato lunedì</v>
      </c>
      <c r="B28" s="95"/>
      <c r="C28" s="104"/>
      <c r="D28" s="102">
        <f t="shared" si="11"/>
        <v>0</v>
      </c>
      <c r="E28" s="91">
        <f t="shared" si="12"/>
        <v>0</v>
      </c>
      <c r="F28" s="92"/>
      <c r="G28" s="93" t="str">
        <f t="shared" si="7"/>
        <v>X</v>
      </c>
      <c r="H28" s="93" t="str">
        <f t="shared" si="8"/>
        <v/>
      </c>
      <c r="I28" s="93" t="str">
        <f t="shared" si="9"/>
        <v/>
      </c>
      <c r="J28" s="93" t="str">
        <f t="shared" si="10"/>
        <v/>
      </c>
      <c r="K28" s="93" t="str">
        <f t="shared" si="13"/>
        <v/>
      </c>
    </row>
    <row r="29" spans="1:11" s="103" customFormat="1" ht="27" customHeight="1" x14ac:dyDescent="0.25">
      <c r="A29" s="95" t="str">
        <f>'Resp. 1'!B37</f>
        <v>Ridistrubuzione servizi con nomina nuovo responsabile SUAPE</v>
      </c>
      <c r="B29" s="95"/>
      <c r="C29" s="104">
        <v>16</v>
      </c>
      <c r="D29" s="102">
        <f t="shared" si="11"/>
        <v>17.777777777777779</v>
      </c>
      <c r="E29" s="91">
        <f t="shared" si="12"/>
        <v>0</v>
      </c>
      <c r="F29" s="92"/>
      <c r="G29" s="93" t="str">
        <f t="shared" si="7"/>
        <v>X</v>
      </c>
      <c r="H29" s="93" t="str">
        <f t="shared" si="8"/>
        <v/>
      </c>
      <c r="I29" s="93" t="str">
        <f t="shared" si="9"/>
        <v/>
      </c>
      <c r="J29" s="93" t="str">
        <f t="shared" si="10"/>
        <v/>
      </c>
      <c r="K29" s="93" t="str">
        <f t="shared" si="13"/>
        <v/>
      </c>
    </row>
    <row r="30" spans="1:11" s="103" customFormat="1" ht="27" customHeight="1" x14ac:dyDescent="0.25">
      <c r="A30" s="95" t="str">
        <f>'Resp. 1'!B38</f>
        <v>Approvazione variante lottizzazione area PEEP</v>
      </c>
      <c r="B30" s="95"/>
      <c r="C30" s="104"/>
      <c r="D30" s="102">
        <f t="shared" si="11"/>
        <v>0</v>
      </c>
      <c r="E30" s="91">
        <f t="shared" si="12"/>
        <v>0</v>
      </c>
      <c r="F30" s="92"/>
      <c r="G30" s="93" t="str">
        <f t="shared" si="7"/>
        <v>X</v>
      </c>
      <c r="H30" s="93" t="str">
        <f t="shared" si="8"/>
        <v/>
      </c>
      <c r="I30" s="93" t="str">
        <f t="shared" si="9"/>
        <v/>
      </c>
      <c r="J30" s="93" t="str">
        <f t="shared" si="10"/>
        <v/>
      </c>
      <c r="K30" s="93" t="str">
        <f t="shared" si="13"/>
        <v/>
      </c>
    </row>
    <row r="31" spans="1:11" s="103" customFormat="1" ht="27" customHeight="1" x14ac:dyDescent="0.25">
      <c r="A31" s="95">
        <f>'Resp. 1'!B39</f>
        <v>0</v>
      </c>
      <c r="B31" s="95"/>
      <c r="C31" s="104"/>
      <c r="D31" s="102">
        <f t="shared" si="11"/>
        <v>0</v>
      </c>
      <c r="E31" s="91">
        <f t="shared" si="12"/>
        <v>0</v>
      </c>
      <c r="F31" s="92"/>
      <c r="G31" s="93" t="str">
        <f t="shared" si="7"/>
        <v>X</v>
      </c>
      <c r="H31" s="93" t="str">
        <f t="shared" si="8"/>
        <v/>
      </c>
      <c r="I31" s="93" t="str">
        <f t="shared" si="9"/>
        <v/>
      </c>
      <c r="J31" s="93" t="str">
        <f t="shared" si="10"/>
        <v/>
      </c>
      <c r="K31" s="93" t="str">
        <f t="shared" si="13"/>
        <v/>
      </c>
    </row>
    <row r="32" spans="1:11" s="103" customFormat="1" ht="27" customHeight="1" x14ac:dyDescent="0.25">
      <c r="A32" s="95">
        <f>'Resp. 1'!B40</f>
        <v>0</v>
      </c>
      <c r="B32" s="95"/>
      <c r="C32" s="104"/>
      <c r="D32" s="102">
        <f t="shared" si="11"/>
        <v>0</v>
      </c>
      <c r="E32" s="91"/>
      <c r="F32" s="92"/>
      <c r="G32" s="93" t="str">
        <f t="shared" si="7"/>
        <v>X</v>
      </c>
      <c r="H32" s="93" t="str">
        <f t="shared" si="8"/>
        <v/>
      </c>
      <c r="I32" s="93" t="str">
        <f t="shared" si="9"/>
        <v/>
      </c>
      <c r="J32" s="93" t="str">
        <f t="shared" si="10"/>
        <v/>
      </c>
      <c r="K32" s="93" t="str">
        <f t="shared" si="13"/>
        <v/>
      </c>
    </row>
    <row r="33" spans="1:11" s="103" customFormat="1" ht="27" customHeight="1" x14ac:dyDescent="0.25">
      <c r="A33" s="95">
        <f>'Resp. 1'!B41</f>
        <v>0</v>
      </c>
      <c r="B33" s="95"/>
      <c r="C33" s="104"/>
      <c r="D33" s="102">
        <f t="shared" si="11"/>
        <v>0</v>
      </c>
      <c r="E33" s="91"/>
      <c r="F33" s="92"/>
      <c r="G33" s="93" t="str">
        <f t="shared" si="7"/>
        <v>X</v>
      </c>
      <c r="H33" s="93" t="str">
        <f t="shared" si="8"/>
        <v/>
      </c>
      <c r="I33" s="93" t="str">
        <f t="shared" si="9"/>
        <v/>
      </c>
      <c r="J33" s="93" t="str">
        <f t="shared" si="10"/>
        <v/>
      </c>
      <c r="K33" s="93" t="str">
        <f t="shared" si="13"/>
        <v/>
      </c>
    </row>
    <row r="34" spans="1:11" s="103" customFormat="1" ht="27" customHeight="1" x14ac:dyDescent="0.25">
      <c r="A34" s="95">
        <f>'Resp. 1'!B42</f>
        <v>0</v>
      </c>
      <c r="B34" s="95"/>
      <c r="C34" s="104"/>
      <c r="D34" s="102">
        <f t="shared" si="11"/>
        <v>0</v>
      </c>
      <c r="E34" s="91"/>
      <c r="F34" s="92"/>
      <c r="G34" s="93" t="str">
        <f t="shared" si="7"/>
        <v>X</v>
      </c>
      <c r="H34" s="93" t="str">
        <f t="shared" si="8"/>
        <v/>
      </c>
      <c r="I34" s="93" t="str">
        <f t="shared" si="9"/>
        <v/>
      </c>
      <c r="J34" s="93" t="str">
        <f t="shared" si="10"/>
        <v/>
      </c>
      <c r="K34" s="93" t="str">
        <f t="shared" si="13"/>
        <v/>
      </c>
    </row>
    <row r="35" spans="1:11" s="103" customFormat="1" ht="27" customHeight="1" x14ac:dyDescent="0.25">
      <c r="A35" s="95">
        <f>'Resp. 1'!B43</f>
        <v>0</v>
      </c>
      <c r="B35" s="95"/>
      <c r="C35" s="104"/>
      <c r="D35" s="102">
        <f t="shared" si="11"/>
        <v>0</v>
      </c>
      <c r="E35" s="91"/>
      <c r="F35" s="92"/>
      <c r="G35" s="93" t="str">
        <f t="shared" si="7"/>
        <v>X</v>
      </c>
      <c r="H35" s="93" t="str">
        <f t="shared" si="8"/>
        <v/>
      </c>
      <c r="I35" s="93" t="str">
        <f t="shared" si="9"/>
        <v/>
      </c>
      <c r="J35" s="93" t="str">
        <f t="shared" si="10"/>
        <v/>
      </c>
      <c r="K35" s="93" t="str">
        <f t="shared" si="13"/>
        <v/>
      </c>
    </row>
    <row r="36" spans="1:11" s="103" customFormat="1" ht="27" customHeight="1" x14ac:dyDescent="0.25">
      <c r="A36" s="95">
        <f>'Resp. 1'!B44</f>
        <v>0</v>
      </c>
      <c r="B36" s="95"/>
      <c r="C36" s="104"/>
      <c r="D36" s="102">
        <f t="shared" si="11"/>
        <v>0</v>
      </c>
      <c r="E36" s="91"/>
      <c r="F36" s="92"/>
      <c r="G36" s="93" t="str">
        <f t="shared" si="7"/>
        <v>X</v>
      </c>
      <c r="H36" s="93" t="str">
        <f t="shared" si="8"/>
        <v/>
      </c>
      <c r="I36" s="93" t="str">
        <f t="shared" si="9"/>
        <v/>
      </c>
      <c r="J36" s="93" t="str">
        <f t="shared" si="10"/>
        <v/>
      </c>
      <c r="K36" s="93" t="str">
        <f t="shared" si="13"/>
        <v/>
      </c>
    </row>
    <row r="37" spans="1:11" s="103" customFormat="1" ht="27" customHeight="1" x14ac:dyDescent="0.25">
      <c r="A37" s="95">
        <f>'Resp. 1'!B45</f>
        <v>0</v>
      </c>
      <c r="B37" s="95"/>
      <c r="C37" s="104"/>
      <c r="D37" s="102">
        <f t="shared" si="11"/>
        <v>0</v>
      </c>
      <c r="E37" s="91"/>
      <c r="F37" s="92"/>
      <c r="G37" s="93" t="str">
        <f t="shared" si="7"/>
        <v>X</v>
      </c>
      <c r="H37" s="93" t="str">
        <f t="shared" si="8"/>
        <v/>
      </c>
      <c r="I37" s="93" t="str">
        <f t="shared" si="9"/>
        <v/>
      </c>
      <c r="J37" s="93" t="str">
        <f t="shared" si="10"/>
        <v/>
      </c>
      <c r="K37" s="93" t="str">
        <f t="shared" si="13"/>
        <v/>
      </c>
    </row>
    <row r="38" spans="1:11" s="103" customFormat="1" ht="27" customHeight="1" x14ac:dyDescent="0.25">
      <c r="A38" s="95">
        <f>'Resp. 1'!B46</f>
        <v>0</v>
      </c>
      <c r="B38" s="95"/>
      <c r="C38" s="104"/>
      <c r="D38" s="102">
        <f t="shared" si="11"/>
        <v>0</v>
      </c>
      <c r="E38" s="91"/>
      <c r="F38" s="92"/>
      <c r="G38" s="93" t="str">
        <f t="shared" si="7"/>
        <v>X</v>
      </c>
      <c r="H38" s="93" t="str">
        <f t="shared" si="8"/>
        <v/>
      </c>
      <c r="I38" s="93" t="str">
        <f t="shared" si="9"/>
        <v/>
      </c>
      <c r="J38" s="93" t="str">
        <f t="shared" si="10"/>
        <v/>
      </c>
      <c r="K38" s="93" t="str">
        <f t="shared" si="13"/>
        <v/>
      </c>
    </row>
    <row r="39" spans="1:11" s="103" customFormat="1" ht="27" customHeight="1" x14ac:dyDescent="0.25">
      <c r="A39" s="95">
        <f>'Resp. 1'!B47</f>
        <v>0</v>
      </c>
      <c r="B39" s="95"/>
      <c r="C39" s="104"/>
      <c r="D39" s="102">
        <f t="shared" si="11"/>
        <v>0</v>
      </c>
      <c r="E39" s="91"/>
      <c r="F39" s="92"/>
      <c r="G39" s="93" t="str">
        <f t="shared" si="7"/>
        <v>X</v>
      </c>
      <c r="H39" s="93" t="str">
        <f t="shared" si="8"/>
        <v/>
      </c>
      <c r="I39" s="93" t="str">
        <f t="shared" si="9"/>
        <v/>
      </c>
      <c r="J39" s="93" t="str">
        <f t="shared" si="10"/>
        <v/>
      </c>
      <c r="K39" s="93" t="str">
        <f t="shared" si="13"/>
        <v/>
      </c>
    </row>
    <row r="40" spans="1:11" s="103" customFormat="1" ht="27" customHeight="1" x14ac:dyDescent="0.25">
      <c r="A40" s="95">
        <f>'Resp. 1'!B48</f>
        <v>0</v>
      </c>
      <c r="B40" s="95"/>
      <c r="C40" s="104"/>
      <c r="D40" s="102">
        <f t="shared" si="11"/>
        <v>0</v>
      </c>
      <c r="E40" s="91"/>
      <c r="F40" s="92"/>
      <c r="G40" s="93" t="str">
        <f t="shared" si="7"/>
        <v>X</v>
      </c>
      <c r="H40" s="93" t="str">
        <f t="shared" si="8"/>
        <v/>
      </c>
      <c r="I40" s="93" t="str">
        <f t="shared" si="9"/>
        <v/>
      </c>
      <c r="J40" s="93" t="str">
        <f t="shared" si="10"/>
        <v/>
      </c>
      <c r="K40" s="93" t="str">
        <f t="shared" si="13"/>
        <v/>
      </c>
    </row>
    <row r="41" spans="1:11" s="103" customFormat="1" ht="27" customHeight="1" x14ac:dyDescent="0.25">
      <c r="A41" s="95">
        <f>'Resp. 1'!B49</f>
        <v>0</v>
      </c>
      <c r="B41" s="95"/>
      <c r="C41" s="104"/>
      <c r="D41" s="102">
        <f t="shared" si="11"/>
        <v>0</v>
      </c>
      <c r="E41" s="91"/>
      <c r="F41" s="92"/>
      <c r="G41" s="93" t="str">
        <f t="shared" si="7"/>
        <v>X</v>
      </c>
      <c r="H41" s="93" t="str">
        <f t="shared" si="8"/>
        <v/>
      </c>
      <c r="I41" s="93" t="str">
        <f t="shared" si="9"/>
        <v/>
      </c>
      <c r="J41" s="93" t="str">
        <f t="shared" si="10"/>
        <v/>
      </c>
      <c r="K41" s="93" t="str">
        <f t="shared" si="13"/>
        <v/>
      </c>
    </row>
    <row r="42" spans="1:11" s="103" customFormat="1" ht="27" customHeight="1" x14ac:dyDescent="0.25">
      <c r="A42" s="95">
        <f>'Resp. 1'!B50</f>
        <v>0</v>
      </c>
      <c r="B42" s="95"/>
      <c r="C42" s="104"/>
      <c r="D42" s="102">
        <f t="shared" si="11"/>
        <v>0</v>
      </c>
      <c r="E42" s="91"/>
      <c r="F42" s="92"/>
      <c r="G42" s="93" t="str">
        <f t="shared" si="7"/>
        <v>X</v>
      </c>
      <c r="H42" s="93" t="str">
        <f t="shared" si="8"/>
        <v/>
      </c>
      <c r="I42" s="93" t="str">
        <f t="shared" si="9"/>
        <v/>
      </c>
      <c r="J42" s="93" t="str">
        <f t="shared" si="10"/>
        <v/>
      </c>
      <c r="K42" s="93" t="str">
        <f t="shared" si="13"/>
        <v/>
      </c>
    </row>
    <row r="43" spans="1:11" s="103" customFormat="1" ht="27" customHeight="1" x14ac:dyDescent="0.25">
      <c r="A43" s="95">
        <f>'Resp. 1'!B51</f>
        <v>0</v>
      </c>
      <c r="B43" s="95"/>
      <c r="C43" s="104"/>
      <c r="D43" s="102">
        <f t="shared" si="11"/>
        <v>0</v>
      </c>
      <c r="E43" s="91"/>
      <c r="F43" s="92"/>
      <c r="G43" s="93" t="str">
        <f t="shared" si="7"/>
        <v>X</v>
      </c>
      <c r="H43" s="93" t="str">
        <f t="shared" si="8"/>
        <v/>
      </c>
      <c r="I43" s="93" t="str">
        <f t="shared" si="9"/>
        <v/>
      </c>
      <c r="J43" s="93" t="str">
        <f t="shared" si="10"/>
        <v/>
      </c>
      <c r="K43" s="93" t="str">
        <f t="shared" si="13"/>
        <v/>
      </c>
    </row>
    <row r="44" spans="1:11" s="103" customFormat="1" ht="27" customHeight="1" x14ac:dyDescent="0.25">
      <c r="A44" s="95">
        <f>'Resp. 1'!B52</f>
        <v>0</v>
      </c>
      <c r="B44" s="95"/>
      <c r="C44" s="104"/>
      <c r="D44" s="102">
        <f t="shared" si="11"/>
        <v>0</v>
      </c>
      <c r="E44" s="91"/>
      <c r="F44" s="92"/>
      <c r="G44" s="93" t="str">
        <f t="shared" si="7"/>
        <v>X</v>
      </c>
      <c r="H44" s="93" t="str">
        <f t="shared" si="8"/>
        <v/>
      </c>
      <c r="I44" s="93" t="str">
        <f t="shared" si="9"/>
        <v/>
      </c>
      <c r="J44" s="93" t="str">
        <f t="shared" si="10"/>
        <v/>
      </c>
      <c r="K44" s="93" t="str">
        <f t="shared" si="13"/>
        <v/>
      </c>
    </row>
    <row r="45" spans="1:11" s="103" customFormat="1" ht="27" customHeight="1" x14ac:dyDescent="0.25">
      <c r="A45" s="95">
        <f>'Resp. 1'!B53</f>
        <v>0</v>
      </c>
      <c r="B45" s="95"/>
      <c r="C45" s="104"/>
      <c r="D45" s="102">
        <f t="shared" si="11"/>
        <v>0</v>
      </c>
      <c r="E45" s="91"/>
      <c r="F45" s="92"/>
      <c r="G45" s="93" t="str">
        <f t="shared" si="7"/>
        <v>X</v>
      </c>
      <c r="H45" s="93" t="str">
        <f t="shared" si="8"/>
        <v/>
      </c>
      <c r="I45" s="93" t="str">
        <f t="shared" si="9"/>
        <v/>
      </c>
      <c r="J45" s="93" t="str">
        <f t="shared" si="10"/>
        <v/>
      </c>
      <c r="K45" s="93" t="str">
        <f t="shared" si="13"/>
        <v/>
      </c>
    </row>
    <row r="46" spans="1:11" s="103" customFormat="1" ht="27" customHeight="1" x14ac:dyDescent="0.25">
      <c r="A46" s="95">
        <f>'Resp. 1'!B54</f>
        <v>0</v>
      </c>
      <c r="B46" s="95"/>
      <c r="C46" s="104"/>
      <c r="D46" s="102">
        <f t="shared" si="11"/>
        <v>0</v>
      </c>
      <c r="E46" s="91"/>
      <c r="F46" s="92"/>
      <c r="G46" s="93" t="str">
        <f t="shared" si="7"/>
        <v>X</v>
      </c>
      <c r="H46" s="93" t="str">
        <f t="shared" si="8"/>
        <v/>
      </c>
      <c r="I46" s="93" t="str">
        <f t="shared" si="9"/>
        <v/>
      </c>
      <c r="J46" s="93" t="str">
        <f t="shared" si="10"/>
        <v/>
      </c>
      <c r="K46" s="93" t="str">
        <f t="shared" si="13"/>
        <v/>
      </c>
    </row>
    <row r="47" spans="1:11" s="103" customFormat="1" ht="27" customHeight="1" x14ac:dyDescent="0.25">
      <c r="A47" s="95">
        <f>'Resp. 1'!B55</f>
        <v>0</v>
      </c>
      <c r="B47" s="95"/>
      <c r="C47" s="104"/>
      <c r="D47" s="102">
        <f t="shared" si="11"/>
        <v>0</v>
      </c>
      <c r="E47" s="91"/>
      <c r="F47" s="92"/>
      <c r="G47" s="93" t="str">
        <f t="shared" si="7"/>
        <v>X</v>
      </c>
      <c r="H47" s="93" t="str">
        <f t="shared" si="8"/>
        <v/>
      </c>
      <c r="I47" s="93" t="str">
        <f t="shared" si="9"/>
        <v/>
      </c>
      <c r="J47" s="93" t="str">
        <f t="shared" si="10"/>
        <v/>
      </c>
      <c r="K47" s="93" t="str">
        <f t="shared" si="13"/>
        <v/>
      </c>
    </row>
    <row r="48" spans="1:11" ht="42" customHeight="1" x14ac:dyDescent="0.25">
      <c r="A48" s="373" t="s">
        <v>247</v>
      </c>
      <c r="B48" s="373" t="s">
        <v>248</v>
      </c>
      <c r="C48" s="87" t="s">
        <v>238</v>
      </c>
      <c r="D48" s="102" t="s">
        <v>523</v>
      </c>
      <c r="E48" s="87" t="s">
        <v>239</v>
      </c>
      <c r="F48" s="87" t="s">
        <v>240</v>
      </c>
      <c r="G48" s="105" t="s">
        <v>249</v>
      </c>
      <c r="H48" s="105" t="s">
        <v>250</v>
      </c>
      <c r="I48" s="105" t="s">
        <v>251</v>
      </c>
      <c r="J48" s="105" t="s">
        <v>252</v>
      </c>
      <c r="K48" s="105" t="s">
        <v>253</v>
      </c>
    </row>
    <row r="49" spans="1:12" s="103" customFormat="1" ht="49.5" customHeight="1" x14ac:dyDescent="0.25">
      <c r="A49" s="95" t="s">
        <v>316</v>
      </c>
      <c r="B49" s="95" t="s">
        <v>317</v>
      </c>
      <c r="C49" s="104">
        <v>20</v>
      </c>
      <c r="D49" s="102">
        <f t="shared" si="11"/>
        <v>22.222222222222221</v>
      </c>
      <c r="E49" s="91">
        <f>F49/100</f>
        <v>1</v>
      </c>
      <c r="F49" s="92">
        <v>100</v>
      </c>
      <c r="G49" s="93" t="str">
        <f t="shared" si="7"/>
        <v/>
      </c>
      <c r="H49" s="93" t="str">
        <f t="shared" si="8"/>
        <v/>
      </c>
      <c r="I49" s="93" t="str">
        <f t="shared" si="9"/>
        <v/>
      </c>
      <c r="J49" s="93" t="str">
        <f t="shared" si="10"/>
        <v/>
      </c>
      <c r="K49" s="93" t="str">
        <f t="shared" ref="K49:K55" si="14">IF(AND(F49&gt;90,F49&lt;=100),"X","")</f>
        <v>X</v>
      </c>
    </row>
    <row r="50" spans="1:12" s="103" customFormat="1" ht="18.75" customHeight="1" x14ac:dyDescent="0.25">
      <c r="A50" s="95"/>
      <c r="B50" s="95"/>
      <c r="C50" s="104"/>
      <c r="D50" s="102">
        <f t="shared" si="11"/>
        <v>0</v>
      </c>
      <c r="E50" s="91">
        <f t="shared" ref="E50:E55" si="15">F50/100</f>
        <v>0</v>
      </c>
      <c r="F50" s="92"/>
      <c r="G50" s="93" t="str">
        <f t="shared" si="7"/>
        <v>X</v>
      </c>
      <c r="H50" s="93" t="str">
        <f t="shared" si="8"/>
        <v/>
      </c>
      <c r="I50" s="93" t="str">
        <f t="shared" si="9"/>
        <v/>
      </c>
      <c r="J50" s="93" t="str">
        <f t="shared" si="10"/>
        <v/>
      </c>
      <c r="K50" s="93" t="str">
        <f t="shared" si="14"/>
        <v/>
      </c>
    </row>
    <row r="51" spans="1:12" s="103" customFormat="1" ht="18.75" customHeight="1" x14ac:dyDescent="0.25">
      <c r="A51" s="95"/>
      <c r="B51" s="95"/>
      <c r="C51" s="104"/>
      <c r="D51" s="102">
        <f t="shared" si="11"/>
        <v>0</v>
      </c>
      <c r="E51" s="91">
        <f t="shared" si="15"/>
        <v>0</v>
      </c>
      <c r="F51" s="92"/>
      <c r="G51" s="93" t="str">
        <f>IF(F51&lt;=20,"X","")</f>
        <v>X</v>
      </c>
      <c r="H51" s="93" t="str">
        <f>IF(AND(F51&gt;20,F51&lt;=50),"X","")</f>
        <v/>
      </c>
      <c r="I51" s="93" t="str">
        <f>IF(AND(F51&gt;50,F51&lt;=70),"X","")</f>
        <v/>
      </c>
      <c r="J51" s="93" t="str">
        <f>IF(AND(F51&gt;70,F51&lt;=90),"X","")</f>
        <v/>
      </c>
      <c r="K51" s="93" t="str">
        <f t="shared" si="14"/>
        <v/>
      </c>
    </row>
    <row r="52" spans="1:12" s="103" customFormat="1" ht="18.75" customHeight="1" x14ac:dyDescent="0.25">
      <c r="A52" s="95"/>
      <c r="B52" s="95"/>
      <c r="C52" s="104"/>
      <c r="D52" s="102">
        <f t="shared" si="11"/>
        <v>0</v>
      </c>
      <c r="E52" s="91">
        <f t="shared" si="15"/>
        <v>0</v>
      </c>
      <c r="F52" s="92"/>
      <c r="G52" s="93" t="str">
        <f>IF(F52&lt;=20,"X","")</f>
        <v>X</v>
      </c>
      <c r="H52" s="93" t="str">
        <f>IF(AND(F52&gt;20,F52&lt;=50),"X","")</f>
        <v/>
      </c>
      <c r="I52" s="93" t="str">
        <f>IF(AND(F52&gt;50,F52&lt;=70),"X","")</f>
        <v/>
      </c>
      <c r="J52" s="93" t="str">
        <f>IF(AND(F52&gt;70,F52&lt;=90),"X","")</f>
        <v/>
      </c>
      <c r="K52" s="93" t="str">
        <f t="shared" si="14"/>
        <v/>
      </c>
    </row>
    <row r="53" spans="1:12" s="103" customFormat="1" ht="18.75" customHeight="1" x14ac:dyDescent="0.25">
      <c r="A53" s="95"/>
      <c r="B53" s="95"/>
      <c r="C53" s="104"/>
      <c r="D53" s="102">
        <f t="shared" si="11"/>
        <v>0</v>
      </c>
      <c r="E53" s="91">
        <f t="shared" si="15"/>
        <v>0</v>
      </c>
      <c r="F53" s="92"/>
      <c r="G53" s="93" t="str">
        <f>IF(F53&lt;=20,"X","")</f>
        <v>X</v>
      </c>
      <c r="H53" s="93" t="str">
        <f>IF(AND(F53&gt;20,F53&lt;=50),"X","")</f>
        <v/>
      </c>
      <c r="I53" s="93" t="str">
        <f>IF(AND(F53&gt;50,F53&lt;=70),"X","")</f>
        <v/>
      </c>
      <c r="J53" s="93" t="str">
        <f>IF(AND(F53&gt;70,F53&lt;=90),"X","")</f>
        <v/>
      </c>
      <c r="K53" s="93" t="str">
        <f t="shared" si="14"/>
        <v/>
      </c>
    </row>
    <row r="54" spans="1:12" s="103" customFormat="1" ht="18.75" customHeight="1" x14ac:dyDescent="0.25">
      <c r="A54" s="95"/>
      <c r="B54" s="95"/>
      <c r="C54" s="104"/>
      <c r="D54" s="102">
        <f t="shared" si="11"/>
        <v>0</v>
      </c>
      <c r="E54" s="91">
        <f t="shared" si="15"/>
        <v>0</v>
      </c>
      <c r="F54" s="92"/>
      <c r="G54" s="93" t="str">
        <f>IF(F54&lt;=20,"X","")</f>
        <v>X</v>
      </c>
      <c r="H54" s="93" t="str">
        <f>IF(AND(F54&gt;20,F54&lt;=50),"X","")</f>
        <v/>
      </c>
      <c r="I54" s="93" t="str">
        <f>IF(AND(F54&gt;50,F54&lt;=70),"X","")</f>
        <v/>
      </c>
      <c r="J54" s="93" t="str">
        <f>IF(AND(F54&gt;70,F54&lt;=90),"X","")</f>
        <v/>
      </c>
      <c r="K54" s="93" t="str">
        <f t="shared" si="14"/>
        <v/>
      </c>
    </row>
    <row r="55" spans="1:12" s="103" customFormat="1" ht="18.75" customHeight="1" x14ac:dyDescent="0.25">
      <c r="A55" s="95"/>
      <c r="B55" s="95"/>
      <c r="C55" s="104"/>
      <c r="D55" s="102">
        <f t="shared" si="11"/>
        <v>0</v>
      </c>
      <c r="E55" s="91">
        <f t="shared" si="15"/>
        <v>0</v>
      </c>
      <c r="F55" s="92"/>
      <c r="G55" s="93" t="str">
        <f>IF(F55&lt;=20,"X","")</f>
        <v>X</v>
      </c>
      <c r="H55" s="93" t="str">
        <f>IF(AND(F55&gt;20,F55&lt;=50),"X","")</f>
        <v/>
      </c>
      <c r="I55" s="93" t="str">
        <f>IF(AND(F55&gt;50,F55&lt;=70),"X","")</f>
        <v/>
      </c>
      <c r="J55" s="93" t="str">
        <f>IF(AND(F55&gt;70,F55&lt;=90),"X","")</f>
        <v/>
      </c>
      <c r="K55" s="93" t="str">
        <f t="shared" si="14"/>
        <v/>
      </c>
    </row>
    <row r="56" spans="1:12" ht="25.5" x14ac:dyDescent="0.25">
      <c r="A56" s="96" t="s">
        <v>254</v>
      </c>
      <c r="B56" s="97" t="str">
        <f>IF(C56=40,"Pesatura Adeguata","Pesatura Inadeguata")</f>
        <v>Pesatura Inadeguata</v>
      </c>
      <c r="C56" s="104">
        <f>SUM(C24:C51)</f>
        <v>36</v>
      </c>
      <c r="D56" s="104"/>
      <c r="E56" s="373"/>
      <c r="F56" s="99"/>
      <c r="G56" s="106"/>
      <c r="H56" s="107">
        <f>IF(H24="x",D24*E24)+IF(H25="x",D25*E25)+IF(H26="x",D26*E26)+IF(H27="x",D27*E27)+IF(H28="x",D28*E28)+IF(H29="x",D29*E29)+IF(H30="x",D30*E30)+IF(H31="x",D31*E31)+IF(H32="x",D32*E32)+IF(H33="x",D33*E33)+IF(H34="x",D34*E34)+IF(H35="x",D35*E35)+IF(H36="x",D36*E36)+IF(H37="x",D37*E37)+IF(H38="x",D38*E38)+IF(H39="x",D39*E39)+IF(H40="x",D40*E40)+IF(H41="x",D41*E41)+IF(H42="x",D42*E42)+IF(H43="x",D43*E43)+IF(H44="x",D44*E44)+IF(H45="x",D45*E45)+IF(H46="x",D46*E46)+IF(H47="x",D47*E47)+IF(H48="x",D48*E48)+IF(H49="x",D49*E49)+IF(H50="x",D50*E50)+IF(H51="x",D51*E51)+IF(H52="x",D52*E52)+IF(H53="x",D53*E53)+IF(H54="x",D54*E54)+IF(H55="x",D55*E55)</f>
        <v>0</v>
      </c>
      <c r="I56" s="107">
        <f>IF(I24="x",D24*E24)+IF(I25="x",D25*E25)+IF(I26="x",D26*E26)+IF(I27="x",D27*E27)+IF(I28="x",D28*E28)+IF(I29="x",D29*E29)+IF(I30="x",D30*E30)+IF(I31="x",D31*E31)+IF(I32="x",D32*E32)+IF(I33="x",D33*E33)+IF(I34="x",D34*E34)+IF(I35="x",D35*E35)+IF(I36="x",D36*E36)+IF(I37="x",D37*E37)+IF(I38="x",D38*E38)+IF(I39="x",D39*E39)+IF(I40="x",D40*E40)+IF(I41="x",D41*E41)+IF(I42="x",D42*E42)+IF(I43="x",D43*E43)+IF(I44="x",D44*E44)+IF(I45="x",D45*E45)+IF(I46="x",D46*E46)+IF(I47="x",D47*E47)+IF(I48="x",D48*E48)+IF(I49="x",D49*E49)+IF(I50="x",D50*E50)+IF(I51="x",D51*E51)+IF(I52="x",D52*E52)+IF(I53="x",D53*E53)+IF(I54="x",D54*E54)+IF(I55="x",D55*E55)</f>
        <v>0</v>
      </c>
      <c r="J56" s="107">
        <f>IF(J24="x",D24*E24)+IF(J25="x",D25*E25)+IF(J26="x",D26*E26)+IF(J27="x",D27*E27)+IF(J28="x",D28*E28)+IF(J29="x",D29*E29)+IF(J30="x",D30*E30)+IF(J31="x",D31*E31)+IF(J32="x",D32*E32)+IF(J33="x",D33*E33)+IF(J34="x",D34*E34)+IF(J35="x",D35*E35)+IF(J36="x",D36*E36)+IF(J37="x",D37*E37)+IF(J38="x",D38*E38)+IF(J39="x",D39*E39)+IF(J40="x",D40*E40)+IF(J41="x",D41*E41)+IF(J42="x",D42*E42)+IF(J43="x",D43*E43)+IF(J44="x",D44*E44)+IF(J45="x",D45*E45)+IF(J46="x",D46*E46)+IF(J47="x",D47*E47)+IF(J48="x",D48*E48)+IF(J49="x",D49*E49)+IF(J50="x",D50*E50)+IF(J51="x",D51*E51)+IF(J52="x",D52*E52)+IF(J53="x",D53*E53)+IF(J54="x",D54*E54)+IF(J55="x",D55*E55)</f>
        <v>0</v>
      </c>
      <c r="K56" s="107">
        <f>IF(K24="x",D24*E24)+IF(K25="x",D25*E25)+IF(K26="x",D26*E26)+IF(K27="x",D27*E27)+IF(K28="x",D28*E28)+IF(K29="x",D29*E29)+IF(K30="x",D30*E30)+IF(K31="x",D31*E31)+IF(K32="x",D32*E32)+IF(K33="x",D33*E33)+IF(K34="x",D34*E34)+IF(K35="x",D35*E35)+IF(K36="x",D36*E36)+IF(K37="x",D37*E37)+IF(K38="x",D38*E38)+IF(K39="x",D39*E39)+IF(K40="x",D40*E40)+IF(K41="x",D41*E41)+IF(K42="x",D42*E42)+IF(K43="x",D43*E43)+IF(K44="x",D44*E44)+IF(K45="x",D45*E45)+IF(K46="x",D46*E46)+IF(K47="x",D47*E47)+IF(K48="x",D48*E48)+IF(K49="x",D49*E49)+IF(K50="x",D50*E50)+IF(K51="x",D51*E51)+IF(K52="x",D52*E52)+IF(K53="x",D53*E53)+IF(K54="x",D54*E54)+IF(K55="x",D55*E55)</f>
        <v>22.222222222222221</v>
      </c>
    </row>
    <row r="57" spans="1:12" s="115" customFormat="1" ht="18" customHeight="1" x14ac:dyDescent="0.25">
      <c r="A57" s="108"/>
      <c r="B57" s="109"/>
      <c r="C57" s="110"/>
      <c r="D57" s="110"/>
      <c r="E57" s="110" t="s">
        <v>255</v>
      </c>
      <c r="F57" s="111"/>
      <c r="G57" s="112"/>
      <c r="H57" s="112"/>
      <c r="I57" s="112"/>
      <c r="J57" s="112"/>
      <c r="K57" s="113"/>
      <c r="L57" s="114"/>
    </row>
    <row r="58" spans="1:12" ht="16.5" customHeight="1" x14ac:dyDescent="0.25">
      <c r="A58" s="521" t="s">
        <v>256</v>
      </c>
      <c r="B58" s="522"/>
      <c r="C58" s="98">
        <f>SUM(H21:K21)</f>
        <v>0</v>
      </c>
      <c r="D58" s="354"/>
      <c r="E58" s="116">
        <f>C58/60</f>
        <v>0</v>
      </c>
      <c r="F58" s="117"/>
      <c r="G58" s="118"/>
      <c r="H58" s="118"/>
      <c r="I58" s="118"/>
      <c r="J58" s="118"/>
      <c r="K58" s="119"/>
      <c r="L58" s="120"/>
    </row>
    <row r="59" spans="1:12" ht="17.25" customHeight="1" x14ac:dyDescent="0.25">
      <c r="A59" s="121" t="s">
        <v>200</v>
      </c>
      <c r="B59" s="122"/>
      <c r="C59" s="123"/>
      <c r="D59" s="123"/>
      <c r="E59" s="123"/>
      <c r="F59" s="523" t="s">
        <v>257</v>
      </c>
      <c r="G59" s="523"/>
      <c r="H59" s="524"/>
      <c r="I59" s="124">
        <f>C58+C60</f>
        <v>22.222222222222221</v>
      </c>
      <c r="J59" s="123" t="s">
        <v>258</v>
      </c>
      <c r="K59" s="125"/>
      <c r="L59" s="120"/>
    </row>
    <row r="60" spans="1:12" ht="16.5" customHeight="1" x14ac:dyDescent="0.25">
      <c r="A60" s="521" t="s">
        <v>259</v>
      </c>
      <c r="B60" s="522"/>
      <c r="C60" s="98">
        <f>SUM(G56:K56)</f>
        <v>22.222222222222221</v>
      </c>
      <c r="D60" s="354"/>
      <c r="E60" s="116" t="s">
        <v>255</v>
      </c>
      <c r="F60" s="117"/>
      <c r="G60" s="118"/>
      <c r="H60" s="118"/>
      <c r="I60" s="118"/>
      <c r="J60" s="118"/>
      <c r="K60" s="119"/>
      <c r="L60" s="120"/>
    </row>
    <row r="61" spans="1:12" ht="26.25" customHeight="1" x14ac:dyDescent="0.25">
      <c r="A61" s="126"/>
      <c r="B61" s="127"/>
      <c r="C61" s="127"/>
      <c r="D61" s="127"/>
      <c r="E61" s="127"/>
      <c r="F61" s="128"/>
      <c r="G61" s="129"/>
      <c r="H61" s="129"/>
      <c r="I61" s="129"/>
      <c r="J61" s="129"/>
      <c r="K61" s="130"/>
      <c r="L61" s="120"/>
    </row>
  </sheetData>
  <mergeCells count="10">
    <mergeCell ref="A58:B58"/>
    <mergeCell ref="F59:H59"/>
    <mergeCell ref="A60:B60"/>
    <mergeCell ref="A1:K1"/>
    <mergeCell ref="A6:F8"/>
    <mergeCell ref="G6:K6"/>
    <mergeCell ref="A9:K9"/>
    <mergeCell ref="A22:C22"/>
    <mergeCell ref="F22:H22"/>
    <mergeCell ref="I22:K22"/>
  </mergeCells>
  <conditionalFormatting sqref="B21 B56:B57">
    <cfRule type="cellIs" dxfId="309" priority="31" stopIfTrue="1" operator="equal">
      <formula>"Pesatura Inadeguata"</formula>
    </cfRule>
  </conditionalFormatting>
  <conditionalFormatting sqref="G11">
    <cfRule type="cellIs" dxfId="308" priority="30" stopIfTrue="1" operator="equal">
      <formula>"x"</formula>
    </cfRule>
  </conditionalFormatting>
  <conditionalFormatting sqref="H11">
    <cfRule type="cellIs" dxfId="307" priority="27" stopIfTrue="1" operator="equal">
      <formula>"x"</formula>
    </cfRule>
    <cfRule type="cellIs" dxfId="306" priority="29" stopIfTrue="1" operator="equal">
      <formula>"x"</formula>
    </cfRule>
  </conditionalFormatting>
  <conditionalFormatting sqref="I11">
    <cfRule type="cellIs" dxfId="305" priority="28" stopIfTrue="1" operator="equal">
      <formula>"x"</formula>
    </cfRule>
  </conditionalFormatting>
  <conditionalFormatting sqref="J11">
    <cfRule type="cellIs" dxfId="304" priority="26" stopIfTrue="1" operator="equal">
      <formula>"x"</formula>
    </cfRule>
  </conditionalFormatting>
  <conditionalFormatting sqref="K11">
    <cfRule type="cellIs" dxfId="303" priority="25" stopIfTrue="1" operator="equal">
      <formula>"x"</formula>
    </cfRule>
  </conditionalFormatting>
  <conditionalFormatting sqref="G12">
    <cfRule type="cellIs" dxfId="302" priority="24" stopIfTrue="1" operator="equal">
      <formula>"x"</formula>
    </cfRule>
  </conditionalFormatting>
  <conditionalFormatting sqref="H12">
    <cfRule type="cellIs" dxfId="301" priority="21" stopIfTrue="1" operator="equal">
      <formula>"x"</formula>
    </cfRule>
    <cfRule type="cellIs" dxfId="300" priority="23" stopIfTrue="1" operator="equal">
      <formula>"x"</formula>
    </cfRule>
  </conditionalFormatting>
  <conditionalFormatting sqref="I12">
    <cfRule type="cellIs" dxfId="299" priority="22" stopIfTrue="1" operator="equal">
      <formula>"x"</formula>
    </cfRule>
  </conditionalFormatting>
  <conditionalFormatting sqref="J12">
    <cfRule type="cellIs" dxfId="298" priority="20" stopIfTrue="1" operator="equal">
      <formula>"x"</formula>
    </cfRule>
  </conditionalFormatting>
  <conditionalFormatting sqref="K12">
    <cfRule type="cellIs" dxfId="297" priority="19" stopIfTrue="1" operator="equal">
      <formula>"x"</formula>
    </cfRule>
  </conditionalFormatting>
  <conditionalFormatting sqref="G24:G47">
    <cfRule type="cellIs" dxfId="296" priority="18" stopIfTrue="1" operator="equal">
      <formula>"x"</formula>
    </cfRule>
  </conditionalFormatting>
  <conditionalFormatting sqref="H24:H47">
    <cfRule type="cellIs" dxfId="295" priority="15" stopIfTrue="1" operator="equal">
      <formula>"x"</formula>
    </cfRule>
    <cfRule type="cellIs" dxfId="294" priority="17" stopIfTrue="1" operator="equal">
      <formula>"x"</formula>
    </cfRule>
  </conditionalFormatting>
  <conditionalFormatting sqref="I24:I47">
    <cfRule type="cellIs" dxfId="293" priority="16" stopIfTrue="1" operator="equal">
      <formula>"x"</formula>
    </cfRule>
  </conditionalFormatting>
  <conditionalFormatting sqref="J24:J47">
    <cfRule type="cellIs" dxfId="292" priority="14" stopIfTrue="1" operator="equal">
      <formula>"x"</formula>
    </cfRule>
  </conditionalFormatting>
  <conditionalFormatting sqref="K24:K47">
    <cfRule type="cellIs" dxfId="291" priority="13" stopIfTrue="1" operator="equal">
      <formula>"x"</formula>
    </cfRule>
  </conditionalFormatting>
  <conditionalFormatting sqref="G49:G55">
    <cfRule type="cellIs" dxfId="290" priority="12" stopIfTrue="1" operator="equal">
      <formula>"x"</formula>
    </cfRule>
  </conditionalFormatting>
  <conditionalFormatting sqref="H49:H55">
    <cfRule type="cellIs" dxfId="289" priority="9" stopIfTrue="1" operator="equal">
      <formula>"x"</formula>
    </cfRule>
    <cfRule type="cellIs" dxfId="288" priority="11" stopIfTrue="1" operator="equal">
      <formula>"x"</formula>
    </cfRule>
  </conditionalFormatting>
  <conditionalFormatting sqref="I49:I55">
    <cfRule type="cellIs" dxfId="287" priority="10" stopIfTrue="1" operator="equal">
      <formula>"x"</formula>
    </cfRule>
  </conditionalFormatting>
  <conditionalFormatting sqref="J49:J55">
    <cfRule type="cellIs" dxfId="286" priority="8" stopIfTrue="1" operator="equal">
      <formula>"x"</formula>
    </cfRule>
  </conditionalFormatting>
  <conditionalFormatting sqref="K49:K55">
    <cfRule type="cellIs" dxfId="285" priority="7" stopIfTrue="1" operator="equal">
      <formula>"x"</formula>
    </cfRule>
  </conditionalFormatting>
  <conditionalFormatting sqref="G13:G20">
    <cfRule type="cellIs" dxfId="284" priority="6" stopIfTrue="1" operator="equal">
      <formula>"x"</formula>
    </cfRule>
  </conditionalFormatting>
  <conditionalFormatting sqref="H13:H20">
    <cfRule type="cellIs" dxfId="283" priority="3" stopIfTrue="1" operator="equal">
      <formula>"x"</formula>
    </cfRule>
    <cfRule type="cellIs" dxfId="282" priority="5" stopIfTrue="1" operator="equal">
      <formula>"x"</formula>
    </cfRule>
  </conditionalFormatting>
  <conditionalFormatting sqref="I13:I20">
    <cfRule type="cellIs" dxfId="281" priority="4" stopIfTrue="1" operator="equal">
      <formula>"x"</formula>
    </cfRule>
  </conditionalFormatting>
  <conditionalFormatting sqref="J13:J20">
    <cfRule type="cellIs" dxfId="280" priority="2" stopIfTrue="1" operator="equal">
      <formula>"x"</formula>
    </cfRule>
  </conditionalFormatting>
  <conditionalFormatting sqref="K13:K20">
    <cfRule type="cellIs" dxfId="279" priority="1" stopIfTrue="1" operator="equal">
      <formula>"x"</formula>
    </cfRule>
  </conditionalFormatting>
  <dataValidations count="2">
    <dataValidation type="list" allowBlank="1" showInputMessage="1" showErrorMessage="1" sqref="WVJ983088:WVJ983095 IX48:IX55 ST48:ST55 ACP48:ACP55 AML48:AML55 AWH48:AWH55 BGD48:BGD55 BPZ48:BPZ55 BZV48:BZV55 CJR48:CJR55 CTN48:CTN55 DDJ48:DDJ55 DNF48:DNF55 DXB48:DXB55 EGX48:EGX55 EQT48:EQT55 FAP48:FAP55 FKL48:FKL55 FUH48:FUH55 GED48:GED55 GNZ48:GNZ55 GXV48:GXV55 HHR48:HHR55 HRN48:HRN55 IBJ48:IBJ55 ILF48:ILF55 IVB48:IVB55 JEX48:JEX55 JOT48:JOT55 JYP48:JYP55 KIL48:KIL55 KSH48:KSH55 LCD48:LCD55 LLZ48:LLZ55 LVV48:LVV55 MFR48:MFR55 MPN48:MPN55 MZJ48:MZJ55 NJF48:NJF55 NTB48:NTB55 OCX48:OCX55 OMT48:OMT55 OWP48:OWP55 PGL48:PGL55 PQH48:PQH55 QAD48:QAD55 QJZ48:QJZ55 QTV48:QTV55 RDR48:RDR55 RNN48:RNN55 RXJ48:RXJ55 SHF48:SHF55 SRB48:SRB55 TAX48:TAX55 TKT48:TKT55 TUP48:TUP55 UEL48:UEL55 UOH48:UOH55 UYD48:UYD55 VHZ48:VHZ55 VRV48:VRV55 WBR48:WBR55 WLN48:WLN55 WVJ48:WVJ55 A65584:A65591 IX65584:IX65591 ST65584:ST65591 ACP65584:ACP65591 AML65584:AML65591 AWH65584:AWH65591 BGD65584:BGD65591 BPZ65584:BPZ65591 BZV65584:BZV65591 CJR65584:CJR65591 CTN65584:CTN65591 DDJ65584:DDJ65591 DNF65584:DNF65591 DXB65584:DXB65591 EGX65584:EGX65591 EQT65584:EQT65591 FAP65584:FAP65591 FKL65584:FKL65591 FUH65584:FUH65591 GED65584:GED65591 GNZ65584:GNZ65591 GXV65584:GXV65591 HHR65584:HHR65591 HRN65584:HRN65591 IBJ65584:IBJ65591 ILF65584:ILF65591 IVB65584:IVB65591 JEX65584:JEX65591 JOT65584:JOT65591 JYP65584:JYP65591 KIL65584:KIL65591 KSH65584:KSH65591 LCD65584:LCD65591 LLZ65584:LLZ65591 LVV65584:LVV65591 MFR65584:MFR65591 MPN65584:MPN65591 MZJ65584:MZJ65591 NJF65584:NJF65591 NTB65584:NTB65591 OCX65584:OCX65591 OMT65584:OMT65591 OWP65584:OWP65591 PGL65584:PGL65591 PQH65584:PQH65591 QAD65584:QAD65591 QJZ65584:QJZ65591 QTV65584:QTV65591 RDR65584:RDR65591 RNN65584:RNN65591 RXJ65584:RXJ65591 SHF65584:SHF65591 SRB65584:SRB65591 TAX65584:TAX65591 TKT65584:TKT65591 TUP65584:TUP65591 UEL65584:UEL65591 UOH65584:UOH65591 UYD65584:UYD65591 VHZ65584:VHZ65591 VRV65584:VRV65591 WBR65584:WBR65591 WLN65584:WLN65591 WVJ65584:WVJ65591 A131120:A131127 IX131120:IX131127 ST131120:ST131127 ACP131120:ACP131127 AML131120:AML131127 AWH131120:AWH131127 BGD131120:BGD131127 BPZ131120:BPZ131127 BZV131120:BZV131127 CJR131120:CJR131127 CTN131120:CTN131127 DDJ131120:DDJ131127 DNF131120:DNF131127 DXB131120:DXB131127 EGX131120:EGX131127 EQT131120:EQT131127 FAP131120:FAP131127 FKL131120:FKL131127 FUH131120:FUH131127 GED131120:GED131127 GNZ131120:GNZ131127 GXV131120:GXV131127 HHR131120:HHR131127 HRN131120:HRN131127 IBJ131120:IBJ131127 ILF131120:ILF131127 IVB131120:IVB131127 JEX131120:JEX131127 JOT131120:JOT131127 JYP131120:JYP131127 KIL131120:KIL131127 KSH131120:KSH131127 LCD131120:LCD131127 LLZ131120:LLZ131127 LVV131120:LVV131127 MFR131120:MFR131127 MPN131120:MPN131127 MZJ131120:MZJ131127 NJF131120:NJF131127 NTB131120:NTB131127 OCX131120:OCX131127 OMT131120:OMT131127 OWP131120:OWP131127 PGL131120:PGL131127 PQH131120:PQH131127 QAD131120:QAD131127 QJZ131120:QJZ131127 QTV131120:QTV131127 RDR131120:RDR131127 RNN131120:RNN131127 RXJ131120:RXJ131127 SHF131120:SHF131127 SRB131120:SRB131127 TAX131120:TAX131127 TKT131120:TKT131127 TUP131120:TUP131127 UEL131120:UEL131127 UOH131120:UOH131127 UYD131120:UYD131127 VHZ131120:VHZ131127 VRV131120:VRV131127 WBR131120:WBR131127 WLN131120:WLN131127 WVJ131120:WVJ131127 A196656:A196663 IX196656:IX196663 ST196656:ST196663 ACP196656:ACP196663 AML196656:AML196663 AWH196656:AWH196663 BGD196656:BGD196663 BPZ196656:BPZ196663 BZV196656:BZV196663 CJR196656:CJR196663 CTN196656:CTN196663 DDJ196656:DDJ196663 DNF196656:DNF196663 DXB196656:DXB196663 EGX196656:EGX196663 EQT196656:EQT196663 FAP196656:FAP196663 FKL196656:FKL196663 FUH196656:FUH196663 GED196656:GED196663 GNZ196656:GNZ196663 GXV196656:GXV196663 HHR196656:HHR196663 HRN196656:HRN196663 IBJ196656:IBJ196663 ILF196656:ILF196663 IVB196656:IVB196663 JEX196656:JEX196663 JOT196656:JOT196663 JYP196656:JYP196663 KIL196656:KIL196663 KSH196656:KSH196663 LCD196656:LCD196663 LLZ196656:LLZ196663 LVV196656:LVV196663 MFR196656:MFR196663 MPN196656:MPN196663 MZJ196656:MZJ196663 NJF196656:NJF196663 NTB196656:NTB196663 OCX196656:OCX196663 OMT196656:OMT196663 OWP196656:OWP196663 PGL196656:PGL196663 PQH196656:PQH196663 QAD196656:QAD196663 QJZ196656:QJZ196663 QTV196656:QTV196663 RDR196656:RDR196663 RNN196656:RNN196663 RXJ196656:RXJ196663 SHF196656:SHF196663 SRB196656:SRB196663 TAX196656:TAX196663 TKT196656:TKT196663 TUP196656:TUP196663 UEL196656:UEL196663 UOH196656:UOH196663 UYD196656:UYD196663 VHZ196656:VHZ196663 VRV196656:VRV196663 WBR196656:WBR196663 WLN196656:WLN196663 WVJ196656:WVJ196663 A262192:A262199 IX262192:IX262199 ST262192:ST262199 ACP262192:ACP262199 AML262192:AML262199 AWH262192:AWH262199 BGD262192:BGD262199 BPZ262192:BPZ262199 BZV262192:BZV262199 CJR262192:CJR262199 CTN262192:CTN262199 DDJ262192:DDJ262199 DNF262192:DNF262199 DXB262192:DXB262199 EGX262192:EGX262199 EQT262192:EQT262199 FAP262192:FAP262199 FKL262192:FKL262199 FUH262192:FUH262199 GED262192:GED262199 GNZ262192:GNZ262199 GXV262192:GXV262199 HHR262192:HHR262199 HRN262192:HRN262199 IBJ262192:IBJ262199 ILF262192:ILF262199 IVB262192:IVB262199 JEX262192:JEX262199 JOT262192:JOT262199 JYP262192:JYP262199 KIL262192:KIL262199 KSH262192:KSH262199 LCD262192:LCD262199 LLZ262192:LLZ262199 LVV262192:LVV262199 MFR262192:MFR262199 MPN262192:MPN262199 MZJ262192:MZJ262199 NJF262192:NJF262199 NTB262192:NTB262199 OCX262192:OCX262199 OMT262192:OMT262199 OWP262192:OWP262199 PGL262192:PGL262199 PQH262192:PQH262199 QAD262192:QAD262199 QJZ262192:QJZ262199 QTV262192:QTV262199 RDR262192:RDR262199 RNN262192:RNN262199 RXJ262192:RXJ262199 SHF262192:SHF262199 SRB262192:SRB262199 TAX262192:TAX262199 TKT262192:TKT262199 TUP262192:TUP262199 UEL262192:UEL262199 UOH262192:UOH262199 UYD262192:UYD262199 VHZ262192:VHZ262199 VRV262192:VRV262199 WBR262192:WBR262199 WLN262192:WLN262199 WVJ262192:WVJ262199 A327728:A327735 IX327728:IX327735 ST327728:ST327735 ACP327728:ACP327735 AML327728:AML327735 AWH327728:AWH327735 BGD327728:BGD327735 BPZ327728:BPZ327735 BZV327728:BZV327735 CJR327728:CJR327735 CTN327728:CTN327735 DDJ327728:DDJ327735 DNF327728:DNF327735 DXB327728:DXB327735 EGX327728:EGX327735 EQT327728:EQT327735 FAP327728:FAP327735 FKL327728:FKL327735 FUH327728:FUH327735 GED327728:GED327735 GNZ327728:GNZ327735 GXV327728:GXV327735 HHR327728:HHR327735 HRN327728:HRN327735 IBJ327728:IBJ327735 ILF327728:ILF327735 IVB327728:IVB327735 JEX327728:JEX327735 JOT327728:JOT327735 JYP327728:JYP327735 KIL327728:KIL327735 KSH327728:KSH327735 LCD327728:LCD327735 LLZ327728:LLZ327735 LVV327728:LVV327735 MFR327728:MFR327735 MPN327728:MPN327735 MZJ327728:MZJ327735 NJF327728:NJF327735 NTB327728:NTB327735 OCX327728:OCX327735 OMT327728:OMT327735 OWP327728:OWP327735 PGL327728:PGL327735 PQH327728:PQH327735 QAD327728:QAD327735 QJZ327728:QJZ327735 QTV327728:QTV327735 RDR327728:RDR327735 RNN327728:RNN327735 RXJ327728:RXJ327735 SHF327728:SHF327735 SRB327728:SRB327735 TAX327728:TAX327735 TKT327728:TKT327735 TUP327728:TUP327735 UEL327728:UEL327735 UOH327728:UOH327735 UYD327728:UYD327735 VHZ327728:VHZ327735 VRV327728:VRV327735 WBR327728:WBR327735 WLN327728:WLN327735 WVJ327728:WVJ327735 A393264:A393271 IX393264:IX393271 ST393264:ST393271 ACP393264:ACP393271 AML393264:AML393271 AWH393264:AWH393271 BGD393264:BGD393271 BPZ393264:BPZ393271 BZV393264:BZV393271 CJR393264:CJR393271 CTN393264:CTN393271 DDJ393264:DDJ393271 DNF393264:DNF393271 DXB393264:DXB393271 EGX393264:EGX393271 EQT393264:EQT393271 FAP393264:FAP393271 FKL393264:FKL393271 FUH393264:FUH393271 GED393264:GED393271 GNZ393264:GNZ393271 GXV393264:GXV393271 HHR393264:HHR393271 HRN393264:HRN393271 IBJ393264:IBJ393271 ILF393264:ILF393271 IVB393264:IVB393271 JEX393264:JEX393271 JOT393264:JOT393271 JYP393264:JYP393271 KIL393264:KIL393271 KSH393264:KSH393271 LCD393264:LCD393271 LLZ393264:LLZ393271 LVV393264:LVV393271 MFR393264:MFR393271 MPN393264:MPN393271 MZJ393264:MZJ393271 NJF393264:NJF393271 NTB393264:NTB393271 OCX393264:OCX393271 OMT393264:OMT393271 OWP393264:OWP393271 PGL393264:PGL393271 PQH393264:PQH393271 QAD393264:QAD393271 QJZ393264:QJZ393271 QTV393264:QTV393271 RDR393264:RDR393271 RNN393264:RNN393271 RXJ393264:RXJ393271 SHF393264:SHF393271 SRB393264:SRB393271 TAX393264:TAX393271 TKT393264:TKT393271 TUP393264:TUP393271 UEL393264:UEL393271 UOH393264:UOH393271 UYD393264:UYD393271 VHZ393264:VHZ393271 VRV393264:VRV393271 WBR393264:WBR393271 WLN393264:WLN393271 WVJ393264:WVJ393271 A458800:A458807 IX458800:IX458807 ST458800:ST458807 ACP458800:ACP458807 AML458800:AML458807 AWH458800:AWH458807 BGD458800:BGD458807 BPZ458800:BPZ458807 BZV458800:BZV458807 CJR458800:CJR458807 CTN458800:CTN458807 DDJ458800:DDJ458807 DNF458800:DNF458807 DXB458800:DXB458807 EGX458800:EGX458807 EQT458800:EQT458807 FAP458800:FAP458807 FKL458800:FKL458807 FUH458800:FUH458807 GED458800:GED458807 GNZ458800:GNZ458807 GXV458800:GXV458807 HHR458800:HHR458807 HRN458800:HRN458807 IBJ458800:IBJ458807 ILF458800:ILF458807 IVB458800:IVB458807 JEX458800:JEX458807 JOT458800:JOT458807 JYP458800:JYP458807 KIL458800:KIL458807 KSH458800:KSH458807 LCD458800:LCD458807 LLZ458800:LLZ458807 LVV458800:LVV458807 MFR458800:MFR458807 MPN458800:MPN458807 MZJ458800:MZJ458807 NJF458800:NJF458807 NTB458800:NTB458807 OCX458800:OCX458807 OMT458800:OMT458807 OWP458800:OWP458807 PGL458800:PGL458807 PQH458800:PQH458807 QAD458800:QAD458807 QJZ458800:QJZ458807 QTV458800:QTV458807 RDR458800:RDR458807 RNN458800:RNN458807 RXJ458800:RXJ458807 SHF458800:SHF458807 SRB458800:SRB458807 TAX458800:TAX458807 TKT458800:TKT458807 TUP458800:TUP458807 UEL458800:UEL458807 UOH458800:UOH458807 UYD458800:UYD458807 VHZ458800:VHZ458807 VRV458800:VRV458807 WBR458800:WBR458807 WLN458800:WLN458807 WVJ458800:WVJ458807 A524336:A524343 IX524336:IX524343 ST524336:ST524343 ACP524336:ACP524343 AML524336:AML524343 AWH524336:AWH524343 BGD524336:BGD524343 BPZ524336:BPZ524343 BZV524336:BZV524343 CJR524336:CJR524343 CTN524336:CTN524343 DDJ524336:DDJ524343 DNF524336:DNF524343 DXB524336:DXB524343 EGX524336:EGX524343 EQT524336:EQT524343 FAP524336:FAP524343 FKL524336:FKL524343 FUH524336:FUH524343 GED524336:GED524343 GNZ524336:GNZ524343 GXV524336:GXV524343 HHR524336:HHR524343 HRN524336:HRN524343 IBJ524336:IBJ524343 ILF524336:ILF524343 IVB524336:IVB524343 JEX524336:JEX524343 JOT524336:JOT524343 JYP524336:JYP524343 KIL524336:KIL524343 KSH524336:KSH524343 LCD524336:LCD524343 LLZ524336:LLZ524343 LVV524336:LVV524343 MFR524336:MFR524343 MPN524336:MPN524343 MZJ524336:MZJ524343 NJF524336:NJF524343 NTB524336:NTB524343 OCX524336:OCX524343 OMT524336:OMT524343 OWP524336:OWP524343 PGL524336:PGL524343 PQH524336:PQH524343 QAD524336:QAD524343 QJZ524336:QJZ524343 QTV524336:QTV524343 RDR524336:RDR524343 RNN524336:RNN524343 RXJ524336:RXJ524343 SHF524336:SHF524343 SRB524336:SRB524343 TAX524336:TAX524343 TKT524336:TKT524343 TUP524336:TUP524343 UEL524336:UEL524343 UOH524336:UOH524343 UYD524336:UYD524343 VHZ524336:VHZ524343 VRV524336:VRV524343 WBR524336:WBR524343 WLN524336:WLN524343 WVJ524336:WVJ524343 A589872:A589879 IX589872:IX589879 ST589872:ST589879 ACP589872:ACP589879 AML589872:AML589879 AWH589872:AWH589879 BGD589872:BGD589879 BPZ589872:BPZ589879 BZV589872:BZV589879 CJR589872:CJR589879 CTN589872:CTN589879 DDJ589872:DDJ589879 DNF589872:DNF589879 DXB589872:DXB589879 EGX589872:EGX589879 EQT589872:EQT589879 FAP589872:FAP589879 FKL589872:FKL589879 FUH589872:FUH589879 GED589872:GED589879 GNZ589872:GNZ589879 GXV589872:GXV589879 HHR589872:HHR589879 HRN589872:HRN589879 IBJ589872:IBJ589879 ILF589872:ILF589879 IVB589872:IVB589879 JEX589872:JEX589879 JOT589872:JOT589879 JYP589872:JYP589879 KIL589872:KIL589879 KSH589872:KSH589879 LCD589872:LCD589879 LLZ589872:LLZ589879 LVV589872:LVV589879 MFR589872:MFR589879 MPN589872:MPN589879 MZJ589872:MZJ589879 NJF589872:NJF589879 NTB589872:NTB589879 OCX589872:OCX589879 OMT589872:OMT589879 OWP589872:OWP589879 PGL589872:PGL589879 PQH589872:PQH589879 QAD589872:QAD589879 QJZ589872:QJZ589879 QTV589872:QTV589879 RDR589872:RDR589879 RNN589872:RNN589879 RXJ589872:RXJ589879 SHF589872:SHF589879 SRB589872:SRB589879 TAX589872:TAX589879 TKT589872:TKT589879 TUP589872:TUP589879 UEL589872:UEL589879 UOH589872:UOH589879 UYD589872:UYD589879 VHZ589872:VHZ589879 VRV589872:VRV589879 WBR589872:WBR589879 WLN589872:WLN589879 WVJ589872:WVJ589879 A655408:A655415 IX655408:IX655415 ST655408:ST655415 ACP655408:ACP655415 AML655408:AML655415 AWH655408:AWH655415 BGD655408:BGD655415 BPZ655408:BPZ655415 BZV655408:BZV655415 CJR655408:CJR655415 CTN655408:CTN655415 DDJ655408:DDJ655415 DNF655408:DNF655415 DXB655408:DXB655415 EGX655408:EGX655415 EQT655408:EQT655415 FAP655408:FAP655415 FKL655408:FKL655415 FUH655408:FUH655415 GED655408:GED655415 GNZ655408:GNZ655415 GXV655408:GXV655415 HHR655408:HHR655415 HRN655408:HRN655415 IBJ655408:IBJ655415 ILF655408:ILF655415 IVB655408:IVB655415 JEX655408:JEX655415 JOT655408:JOT655415 JYP655408:JYP655415 KIL655408:KIL655415 KSH655408:KSH655415 LCD655408:LCD655415 LLZ655408:LLZ655415 LVV655408:LVV655415 MFR655408:MFR655415 MPN655408:MPN655415 MZJ655408:MZJ655415 NJF655408:NJF655415 NTB655408:NTB655415 OCX655408:OCX655415 OMT655408:OMT655415 OWP655408:OWP655415 PGL655408:PGL655415 PQH655408:PQH655415 QAD655408:QAD655415 QJZ655408:QJZ655415 QTV655408:QTV655415 RDR655408:RDR655415 RNN655408:RNN655415 RXJ655408:RXJ655415 SHF655408:SHF655415 SRB655408:SRB655415 TAX655408:TAX655415 TKT655408:TKT655415 TUP655408:TUP655415 UEL655408:UEL655415 UOH655408:UOH655415 UYD655408:UYD655415 VHZ655408:VHZ655415 VRV655408:VRV655415 WBR655408:WBR655415 WLN655408:WLN655415 WVJ655408:WVJ655415 A720944:A720951 IX720944:IX720951 ST720944:ST720951 ACP720944:ACP720951 AML720944:AML720951 AWH720944:AWH720951 BGD720944:BGD720951 BPZ720944:BPZ720951 BZV720944:BZV720951 CJR720944:CJR720951 CTN720944:CTN720951 DDJ720944:DDJ720951 DNF720944:DNF720951 DXB720944:DXB720951 EGX720944:EGX720951 EQT720944:EQT720951 FAP720944:FAP720951 FKL720944:FKL720951 FUH720944:FUH720951 GED720944:GED720951 GNZ720944:GNZ720951 GXV720944:GXV720951 HHR720944:HHR720951 HRN720944:HRN720951 IBJ720944:IBJ720951 ILF720944:ILF720951 IVB720944:IVB720951 JEX720944:JEX720951 JOT720944:JOT720951 JYP720944:JYP720951 KIL720944:KIL720951 KSH720944:KSH720951 LCD720944:LCD720951 LLZ720944:LLZ720951 LVV720944:LVV720951 MFR720944:MFR720951 MPN720944:MPN720951 MZJ720944:MZJ720951 NJF720944:NJF720951 NTB720944:NTB720951 OCX720944:OCX720951 OMT720944:OMT720951 OWP720944:OWP720951 PGL720944:PGL720951 PQH720944:PQH720951 QAD720944:QAD720951 QJZ720944:QJZ720951 QTV720944:QTV720951 RDR720944:RDR720951 RNN720944:RNN720951 RXJ720944:RXJ720951 SHF720944:SHF720951 SRB720944:SRB720951 TAX720944:TAX720951 TKT720944:TKT720951 TUP720944:TUP720951 UEL720944:UEL720951 UOH720944:UOH720951 UYD720944:UYD720951 VHZ720944:VHZ720951 VRV720944:VRV720951 WBR720944:WBR720951 WLN720944:WLN720951 WVJ720944:WVJ720951 A786480:A786487 IX786480:IX786487 ST786480:ST786487 ACP786480:ACP786487 AML786480:AML786487 AWH786480:AWH786487 BGD786480:BGD786487 BPZ786480:BPZ786487 BZV786480:BZV786487 CJR786480:CJR786487 CTN786480:CTN786487 DDJ786480:DDJ786487 DNF786480:DNF786487 DXB786480:DXB786487 EGX786480:EGX786487 EQT786480:EQT786487 FAP786480:FAP786487 FKL786480:FKL786487 FUH786480:FUH786487 GED786480:GED786487 GNZ786480:GNZ786487 GXV786480:GXV786487 HHR786480:HHR786487 HRN786480:HRN786487 IBJ786480:IBJ786487 ILF786480:ILF786487 IVB786480:IVB786487 JEX786480:JEX786487 JOT786480:JOT786487 JYP786480:JYP786487 KIL786480:KIL786487 KSH786480:KSH786487 LCD786480:LCD786487 LLZ786480:LLZ786487 LVV786480:LVV786487 MFR786480:MFR786487 MPN786480:MPN786487 MZJ786480:MZJ786487 NJF786480:NJF786487 NTB786480:NTB786487 OCX786480:OCX786487 OMT786480:OMT786487 OWP786480:OWP786487 PGL786480:PGL786487 PQH786480:PQH786487 QAD786480:QAD786487 QJZ786480:QJZ786487 QTV786480:QTV786487 RDR786480:RDR786487 RNN786480:RNN786487 RXJ786480:RXJ786487 SHF786480:SHF786487 SRB786480:SRB786487 TAX786480:TAX786487 TKT786480:TKT786487 TUP786480:TUP786487 UEL786480:UEL786487 UOH786480:UOH786487 UYD786480:UYD786487 VHZ786480:VHZ786487 VRV786480:VRV786487 WBR786480:WBR786487 WLN786480:WLN786487 WVJ786480:WVJ786487 A852016:A852023 IX852016:IX852023 ST852016:ST852023 ACP852016:ACP852023 AML852016:AML852023 AWH852016:AWH852023 BGD852016:BGD852023 BPZ852016:BPZ852023 BZV852016:BZV852023 CJR852016:CJR852023 CTN852016:CTN852023 DDJ852016:DDJ852023 DNF852016:DNF852023 DXB852016:DXB852023 EGX852016:EGX852023 EQT852016:EQT852023 FAP852016:FAP852023 FKL852016:FKL852023 FUH852016:FUH852023 GED852016:GED852023 GNZ852016:GNZ852023 GXV852016:GXV852023 HHR852016:HHR852023 HRN852016:HRN852023 IBJ852016:IBJ852023 ILF852016:ILF852023 IVB852016:IVB852023 JEX852016:JEX852023 JOT852016:JOT852023 JYP852016:JYP852023 KIL852016:KIL852023 KSH852016:KSH852023 LCD852016:LCD852023 LLZ852016:LLZ852023 LVV852016:LVV852023 MFR852016:MFR852023 MPN852016:MPN852023 MZJ852016:MZJ852023 NJF852016:NJF852023 NTB852016:NTB852023 OCX852016:OCX852023 OMT852016:OMT852023 OWP852016:OWP852023 PGL852016:PGL852023 PQH852016:PQH852023 QAD852016:QAD852023 QJZ852016:QJZ852023 QTV852016:QTV852023 RDR852016:RDR852023 RNN852016:RNN852023 RXJ852016:RXJ852023 SHF852016:SHF852023 SRB852016:SRB852023 TAX852016:TAX852023 TKT852016:TKT852023 TUP852016:TUP852023 UEL852016:UEL852023 UOH852016:UOH852023 UYD852016:UYD852023 VHZ852016:VHZ852023 VRV852016:VRV852023 WBR852016:WBR852023 WLN852016:WLN852023 WVJ852016:WVJ852023 A917552:A917559 IX917552:IX917559 ST917552:ST917559 ACP917552:ACP917559 AML917552:AML917559 AWH917552:AWH917559 BGD917552:BGD917559 BPZ917552:BPZ917559 BZV917552:BZV917559 CJR917552:CJR917559 CTN917552:CTN917559 DDJ917552:DDJ917559 DNF917552:DNF917559 DXB917552:DXB917559 EGX917552:EGX917559 EQT917552:EQT917559 FAP917552:FAP917559 FKL917552:FKL917559 FUH917552:FUH917559 GED917552:GED917559 GNZ917552:GNZ917559 GXV917552:GXV917559 HHR917552:HHR917559 HRN917552:HRN917559 IBJ917552:IBJ917559 ILF917552:ILF917559 IVB917552:IVB917559 JEX917552:JEX917559 JOT917552:JOT917559 JYP917552:JYP917559 KIL917552:KIL917559 KSH917552:KSH917559 LCD917552:LCD917559 LLZ917552:LLZ917559 LVV917552:LVV917559 MFR917552:MFR917559 MPN917552:MPN917559 MZJ917552:MZJ917559 NJF917552:NJF917559 NTB917552:NTB917559 OCX917552:OCX917559 OMT917552:OMT917559 OWP917552:OWP917559 PGL917552:PGL917559 PQH917552:PQH917559 QAD917552:QAD917559 QJZ917552:QJZ917559 QTV917552:QTV917559 RDR917552:RDR917559 RNN917552:RNN917559 RXJ917552:RXJ917559 SHF917552:SHF917559 SRB917552:SRB917559 TAX917552:TAX917559 TKT917552:TKT917559 TUP917552:TUP917559 UEL917552:UEL917559 UOH917552:UOH917559 UYD917552:UYD917559 VHZ917552:VHZ917559 VRV917552:VRV917559 WBR917552:WBR917559 WLN917552:WLN917559 WVJ917552:WVJ917559 A983088:A983095 IX983088:IX983095 ST983088:ST983095 ACP983088:ACP983095 AML983088:AML983095 AWH983088:AWH983095 BGD983088:BGD983095 BPZ983088:BPZ983095 BZV983088:BZV983095 CJR983088:CJR983095 CTN983088:CTN983095 DDJ983088:DDJ983095 DNF983088:DNF983095 DXB983088:DXB983095 EGX983088:EGX983095 EQT983088:EQT983095 FAP983088:FAP983095 FKL983088:FKL983095 FUH983088:FUH983095 GED983088:GED983095 GNZ983088:GNZ983095 GXV983088:GXV983095 HHR983088:HHR983095 HRN983088:HRN983095 IBJ983088:IBJ983095 ILF983088:ILF983095 IVB983088:IVB983095 JEX983088:JEX983095 JOT983088:JOT983095 JYP983088:JYP983095 KIL983088:KIL983095 KSH983088:KSH983095 LCD983088:LCD983095 LLZ983088:LLZ983095 LVV983088:LVV983095 MFR983088:MFR983095 MPN983088:MPN983095 MZJ983088:MZJ983095 NJF983088:NJF983095 NTB983088:NTB983095 OCX983088:OCX983095 OMT983088:OMT983095 OWP983088:OWP983095 PGL983088:PGL983095 PQH983088:PQH983095 QAD983088:QAD983095 QJZ983088:QJZ983095 QTV983088:QTV983095 RDR983088:RDR983095 RNN983088:RNN983095 RXJ983088:RXJ983095 SHF983088:SHF983095 SRB983088:SRB983095 TAX983088:TAX983095 TKT983088:TKT983095 TUP983088:TUP983095 UEL983088:UEL983095 UOH983088:UOH983095 UYD983088:UYD983095 VHZ983088:VHZ983095 VRV983088:VRV983095 WBR983088:WBR983095 WLN983088:WLN983095 A48" xr:uid="{00000000-0002-0000-0700-000000000000}">
      <formula1>Comportamenti</formula1>
    </dataValidation>
    <dataValidation type="list" allowBlank="1" showInputMessage="1" showErrorMessage="1" sqref="WVK983088:WVK983095 IY48:IY55 SU48:SU55 ACQ48:ACQ55 AMM48:AMM55 AWI48:AWI55 BGE48:BGE55 BQA48:BQA55 BZW48:BZW55 CJS48:CJS55 CTO48:CTO55 DDK48:DDK55 DNG48:DNG55 DXC48:DXC55 EGY48:EGY55 EQU48:EQU55 FAQ48:FAQ55 FKM48:FKM55 FUI48:FUI55 GEE48:GEE55 GOA48:GOA55 GXW48:GXW55 HHS48:HHS55 HRO48:HRO55 IBK48:IBK55 ILG48:ILG55 IVC48:IVC55 JEY48:JEY55 JOU48:JOU55 JYQ48:JYQ55 KIM48:KIM55 KSI48:KSI55 LCE48:LCE55 LMA48:LMA55 LVW48:LVW55 MFS48:MFS55 MPO48:MPO55 MZK48:MZK55 NJG48:NJG55 NTC48:NTC55 OCY48:OCY55 OMU48:OMU55 OWQ48:OWQ55 PGM48:PGM55 PQI48:PQI55 QAE48:QAE55 QKA48:QKA55 QTW48:QTW55 RDS48:RDS55 RNO48:RNO55 RXK48:RXK55 SHG48:SHG55 SRC48:SRC55 TAY48:TAY55 TKU48:TKU55 TUQ48:TUQ55 UEM48:UEM55 UOI48:UOI55 UYE48:UYE55 VIA48:VIA55 VRW48:VRW55 WBS48:WBS55 WLO48:WLO55 WVK48:WVK55 B65584:B65591 IY65584:IY65591 SU65584:SU65591 ACQ65584:ACQ65591 AMM65584:AMM65591 AWI65584:AWI65591 BGE65584:BGE65591 BQA65584:BQA65591 BZW65584:BZW65591 CJS65584:CJS65591 CTO65584:CTO65591 DDK65584:DDK65591 DNG65584:DNG65591 DXC65584:DXC65591 EGY65584:EGY65591 EQU65584:EQU65591 FAQ65584:FAQ65591 FKM65584:FKM65591 FUI65584:FUI65591 GEE65584:GEE65591 GOA65584:GOA65591 GXW65584:GXW65591 HHS65584:HHS65591 HRO65584:HRO65591 IBK65584:IBK65591 ILG65584:ILG65591 IVC65584:IVC65591 JEY65584:JEY65591 JOU65584:JOU65591 JYQ65584:JYQ65591 KIM65584:KIM65591 KSI65584:KSI65591 LCE65584:LCE65591 LMA65584:LMA65591 LVW65584:LVW65591 MFS65584:MFS65591 MPO65584:MPO65591 MZK65584:MZK65591 NJG65584:NJG65591 NTC65584:NTC65591 OCY65584:OCY65591 OMU65584:OMU65591 OWQ65584:OWQ65591 PGM65584:PGM65591 PQI65584:PQI65591 QAE65584:QAE65591 QKA65584:QKA65591 QTW65584:QTW65591 RDS65584:RDS65591 RNO65584:RNO65591 RXK65584:RXK65591 SHG65584:SHG65591 SRC65584:SRC65591 TAY65584:TAY65591 TKU65584:TKU65591 TUQ65584:TUQ65591 UEM65584:UEM65591 UOI65584:UOI65591 UYE65584:UYE65591 VIA65584:VIA65591 VRW65584:VRW65591 WBS65584:WBS65591 WLO65584:WLO65591 WVK65584:WVK65591 B131120:B131127 IY131120:IY131127 SU131120:SU131127 ACQ131120:ACQ131127 AMM131120:AMM131127 AWI131120:AWI131127 BGE131120:BGE131127 BQA131120:BQA131127 BZW131120:BZW131127 CJS131120:CJS131127 CTO131120:CTO131127 DDK131120:DDK131127 DNG131120:DNG131127 DXC131120:DXC131127 EGY131120:EGY131127 EQU131120:EQU131127 FAQ131120:FAQ131127 FKM131120:FKM131127 FUI131120:FUI131127 GEE131120:GEE131127 GOA131120:GOA131127 GXW131120:GXW131127 HHS131120:HHS131127 HRO131120:HRO131127 IBK131120:IBK131127 ILG131120:ILG131127 IVC131120:IVC131127 JEY131120:JEY131127 JOU131120:JOU131127 JYQ131120:JYQ131127 KIM131120:KIM131127 KSI131120:KSI131127 LCE131120:LCE131127 LMA131120:LMA131127 LVW131120:LVW131127 MFS131120:MFS131127 MPO131120:MPO131127 MZK131120:MZK131127 NJG131120:NJG131127 NTC131120:NTC131127 OCY131120:OCY131127 OMU131120:OMU131127 OWQ131120:OWQ131127 PGM131120:PGM131127 PQI131120:PQI131127 QAE131120:QAE131127 QKA131120:QKA131127 QTW131120:QTW131127 RDS131120:RDS131127 RNO131120:RNO131127 RXK131120:RXK131127 SHG131120:SHG131127 SRC131120:SRC131127 TAY131120:TAY131127 TKU131120:TKU131127 TUQ131120:TUQ131127 UEM131120:UEM131127 UOI131120:UOI131127 UYE131120:UYE131127 VIA131120:VIA131127 VRW131120:VRW131127 WBS131120:WBS131127 WLO131120:WLO131127 WVK131120:WVK131127 B196656:B196663 IY196656:IY196663 SU196656:SU196663 ACQ196656:ACQ196663 AMM196656:AMM196663 AWI196656:AWI196663 BGE196656:BGE196663 BQA196656:BQA196663 BZW196656:BZW196663 CJS196656:CJS196663 CTO196656:CTO196663 DDK196656:DDK196663 DNG196656:DNG196663 DXC196656:DXC196663 EGY196656:EGY196663 EQU196656:EQU196663 FAQ196656:FAQ196663 FKM196656:FKM196663 FUI196656:FUI196663 GEE196656:GEE196663 GOA196656:GOA196663 GXW196656:GXW196663 HHS196656:HHS196663 HRO196656:HRO196663 IBK196656:IBK196663 ILG196656:ILG196663 IVC196656:IVC196663 JEY196656:JEY196663 JOU196656:JOU196663 JYQ196656:JYQ196663 KIM196656:KIM196663 KSI196656:KSI196663 LCE196656:LCE196663 LMA196656:LMA196663 LVW196656:LVW196663 MFS196656:MFS196663 MPO196656:MPO196663 MZK196656:MZK196663 NJG196656:NJG196663 NTC196656:NTC196663 OCY196656:OCY196663 OMU196656:OMU196663 OWQ196656:OWQ196663 PGM196656:PGM196663 PQI196656:PQI196663 QAE196656:QAE196663 QKA196656:QKA196663 QTW196656:QTW196663 RDS196656:RDS196663 RNO196656:RNO196663 RXK196656:RXK196663 SHG196656:SHG196663 SRC196656:SRC196663 TAY196656:TAY196663 TKU196656:TKU196663 TUQ196656:TUQ196663 UEM196656:UEM196663 UOI196656:UOI196663 UYE196656:UYE196663 VIA196656:VIA196663 VRW196656:VRW196663 WBS196656:WBS196663 WLO196656:WLO196663 WVK196656:WVK196663 B262192:B262199 IY262192:IY262199 SU262192:SU262199 ACQ262192:ACQ262199 AMM262192:AMM262199 AWI262192:AWI262199 BGE262192:BGE262199 BQA262192:BQA262199 BZW262192:BZW262199 CJS262192:CJS262199 CTO262192:CTO262199 DDK262192:DDK262199 DNG262192:DNG262199 DXC262192:DXC262199 EGY262192:EGY262199 EQU262192:EQU262199 FAQ262192:FAQ262199 FKM262192:FKM262199 FUI262192:FUI262199 GEE262192:GEE262199 GOA262192:GOA262199 GXW262192:GXW262199 HHS262192:HHS262199 HRO262192:HRO262199 IBK262192:IBK262199 ILG262192:ILG262199 IVC262192:IVC262199 JEY262192:JEY262199 JOU262192:JOU262199 JYQ262192:JYQ262199 KIM262192:KIM262199 KSI262192:KSI262199 LCE262192:LCE262199 LMA262192:LMA262199 LVW262192:LVW262199 MFS262192:MFS262199 MPO262192:MPO262199 MZK262192:MZK262199 NJG262192:NJG262199 NTC262192:NTC262199 OCY262192:OCY262199 OMU262192:OMU262199 OWQ262192:OWQ262199 PGM262192:PGM262199 PQI262192:PQI262199 QAE262192:QAE262199 QKA262192:QKA262199 QTW262192:QTW262199 RDS262192:RDS262199 RNO262192:RNO262199 RXK262192:RXK262199 SHG262192:SHG262199 SRC262192:SRC262199 TAY262192:TAY262199 TKU262192:TKU262199 TUQ262192:TUQ262199 UEM262192:UEM262199 UOI262192:UOI262199 UYE262192:UYE262199 VIA262192:VIA262199 VRW262192:VRW262199 WBS262192:WBS262199 WLO262192:WLO262199 WVK262192:WVK262199 B327728:B327735 IY327728:IY327735 SU327728:SU327735 ACQ327728:ACQ327735 AMM327728:AMM327735 AWI327728:AWI327735 BGE327728:BGE327735 BQA327728:BQA327735 BZW327728:BZW327735 CJS327728:CJS327735 CTO327728:CTO327735 DDK327728:DDK327735 DNG327728:DNG327735 DXC327728:DXC327735 EGY327728:EGY327735 EQU327728:EQU327735 FAQ327728:FAQ327735 FKM327728:FKM327735 FUI327728:FUI327735 GEE327728:GEE327735 GOA327728:GOA327735 GXW327728:GXW327735 HHS327728:HHS327735 HRO327728:HRO327735 IBK327728:IBK327735 ILG327728:ILG327735 IVC327728:IVC327735 JEY327728:JEY327735 JOU327728:JOU327735 JYQ327728:JYQ327735 KIM327728:KIM327735 KSI327728:KSI327735 LCE327728:LCE327735 LMA327728:LMA327735 LVW327728:LVW327735 MFS327728:MFS327735 MPO327728:MPO327735 MZK327728:MZK327735 NJG327728:NJG327735 NTC327728:NTC327735 OCY327728:OCY327735 OMU327728:OMU327735 OWQ327728:OWQ327735 PGM327728:PGM327735 PQI327728:PQI327735 QAE327728:QAE327735 QKA327728:QKA327735 QTW327728:QTW327735 RDS327728:RDS327735 RNO327728:RNO327735 RXK327728:RXK327735 SHG327728:SHG327735 SRC327728:SRC327735 TAY327728:TAY327735 TKU327728:TKU327735 TUQ327728:TUQ327735 UEM327728:UEM327735 UOI327728:UOI327735 UYE327728:UYE327735 VIA327728:VIA327735 VRW327728:VRW327735 WBS327728:WBS327735 WLO327728:WLO327735 WVK327728:WVK327735 B393264:B393271 IY393264:IY393271 SU393264:SU393271 ACQ393264:ACQ393271 AMM393264:AMM393271 AWI393264:AWI393271 BGE393264:BGE393271 BQA393264:BQA393271 BZW393264:BZW393271 CJS393264:CJS393271 CTO393264:CTO393271 DDK393264:DDK393271 DNG393264:DNG393271 DXC393264:DXC393271 EGY393264:EGY393271 EQU393264:EQU393271 FAQ393264:FAQ393271 FKM393264:FKM393271 FUI393264:FUI393271 GEE393264:GEE393271 GOA393264:GOA393271 GXW393264:GXW393271 HHS393264:HHS393271 HRO393264:HRO393271 IBK393264:IBK393271 ILG393264:ILG393271 IVC393264:IVC393271 JEY393264:JEY393271 JOU393264:JOU393271 JYQ393264:JYQ393271 KIM393264:KIM393271 KSI393264:KSI393271 LCE393264:LCE393271 LMA393264:LMA393271 LVW393264:LVW393271 MFS393264:MFS393271 MPO393264:MPO393271 MZK393264:MZK393271 NJG393264:NJG393271 NTC393264:NTC393271 OCY393264:OCY393271 OMU393264:OMU393271 OWQ393264:OWQ393271 PGM393264:PGM393271 PQI393264:PQI393271 QAE393264:QAE393271 QKA393264:QKA393271 QTW393264:QTW393271 RDS393264:RDS393271 RNO393264:RNO393271 RXK393264:RXK393271 SHG393264:SHG393271 SRC393264:SRC393271 TAY393264:TAY393271 TKU393264:TKU393271 TUQ393264:TUQ393271 UEM393264:UEM393271 UOI393264:UOI393271 UYE393264:UYE393271 VIA393264:VIA393271 VRW393264:VRW393271 WBS393264:WBS393271 WLO393264:WLO393271 WVK393264:WVK393271 B458800:B458807 IY458800:IY458807 SU458800:SU458807 ACQ458800:ACQ458807 AMM458800:AMM458807 AWI458800:AWI458807 BGE458800:BGE458807 BQA458800:BQA458807 BZW458800:BZW458807 CJS458800:CJS458807 CTO458800:CTO458807 DDK458800:DDK458807 DNG458800:DNG458807 DXC458800:DXC458807 EGY458800:EGY458807 EQU458800:EQU458807 FAQ458800:FAQ458807 FKM458800:FKM458807 FUI458800:FUI458807 GEE458800:GEE458807 GOA458800:GOA458807 GXW458800:GXW458807 HHS458800:HHS458807 HRO458800:HRO458807 IBK458800:IBK458807 ILG458800:ILG458807 IVC458800:IVC458807 JEY458800:JEY458807 JOU458800:JOU458807 JYQ458800:JYQ458807 KIM458800:KIM458807 KSI458800:KSI458807 LCE458800:LCE458807 LMA458800:LMA458807 LVW458800:LVW458807 MFS458800:MFS458807 MPO458800:MPO458807 MZK458800:MZK458807 NJG458800:NJG458807 NTC458800:NTC458807 OCY458800:OCY458807 OMU458800:OMU458807 OWQ458800:OWQ458807 PGM458800:PGM458807 PQI458800:PQI458807 QAE458800:QAE458807 QKA458800:QKA458807 QTW458800:QTW458807 RDS458800:RDS458807 RNO458800:RNO458807 RXK458800:RXK458807 SHG458800:SHG458807 SRC458800:SRC458807 TAY458800:TAY458807 TKU458800:TKU458807 TUQ458800:TUQ458807 UEM458800:UEM458807 UOI458800:UOI458807 UYE458800:UYE458807 VIA458800:VIA458807 VRW458800:VRW458807 WBS458800:WBS458807 WLO458800:WLO458807 WVK458800:WVK458807 B524336:B524343 IY524336:IY524343 SU524336:SU524343 ACQ524336:ACQ524343 AMM524336:AMM524343 AWI524336:AWI524343 BGE524336:BGE524343 BQA524336:BQA524343 BZW524336:BZW524343 CJS524336:CJS524343 CTO524336:CTO524343 DDK524336:DDK524343 DNG524336:DNG524343 DXC524336:DXC524343 EGY524336:EGY524343 EQU524336:EQU524343 FAQ524336:FAQ524343 FKM524336:FKM524343 FUI524336:FUI524343 GEE524336:GEE524343 GOA524336:GOA524343 GXW524336:GXW524343 HHS524336:HHS524343 HRO524336:HRO524343 IBK524336:IBK524343 ILG524336:ILG524343 IVC524336:IVC524343 JEY524336:JEY524343 JOU524336:JOU524343 JYQ524336:JYQ524343 KIM524336:KIM524343 KSI524336:KSI524343 LCE524336:LCE524343 LMA524336:LMA524343 LVW524336:LVW524343 MFS524336:MFS524343 MPO524336:MPO524343 MZK524336:MZK524343 NJG524336:NJG524343 NTC524336:NTC524343 OCY524336:OCY524343 OMU524336:OMU524343 OWQ524336:OWQ524343 PGM524336:PGM524343 PQI524336:PQI524343 QAE524336:QAE524343 QKA524336:QKA524343 QTW524336:QTW524343 RDS524336:RDS524343 RNO524336:RNO524343 RXK524336:RXK524343 SHG524336:SHG524343 SRC524336:SRC524343 TAY524336:TAY524343 TKU524336:TKU524343 TUQ524336:TUQ524343 UEM524336:UEM524343 UOI524336:UOI524343 UYE524336:UYE524343 VIA524336:VIA524343 VRW524336:VRW524343 WBS524336:WBS524343 WLO524336:WLO524343 WVK524336:WVK524343 B589872:B589879 IY589872:IY589879 SU589872:SU589879 ACQ589872:ACQ589879 AMM589872:AMM589879 AWI589872:AWI589879 BGE589872:BGE589879 BQA589872:BQA589879 BZW589872:BZW589879 CJS589872:CJS589879 CTO589872:CTO589879 DDK589872:DDK589879 DNG589872:DNG589879 DXC589872:DXC589879 EGY589872:EGY589879 EQU589872:EQU589879 FAQ589872:FAQ589879 FKM589872:FKM589879 FUI589872:FUI589879 GEE589872:GEE589879 GOA589872:GOA589879 GXW589872:GXW589879 HHS589872:HHS589879 HRO589872:HRO589879 IBK589872:IBK589879 ILG589872:ILG589879 IVC589872:IVC589879 JEY589872:JEY589879 JOU589872:JOU589879 JYQ589872:JYQ589879 KIM589872:KIM589879 KSI589872:KSI589879 LCE589872:LCE589879 LMA589872:LMA589879 LVW589872:LVW589879 MFS589872:MFS589879 MPO589872:MPO589879 MZK589872:MZK589879 NJG589872:NJG589879 NTC589872:NTC589879 OCY589872:OCY589879 OMU589872:OMU589879 OWQ589872:OWQ589879 PGM589872:PGM589879 PQI589872:PQI589879 QAE589872:QAE589879 QKA589872:QKA589879 QTW589872:QTW589879 RDS589872:RDS589879 RNO589872:RNO589879 RXK589872:RXK589879 SHG589872:SHG589879 SRC589872:SRC589879 TAY589872:TAY589879 TKU589872:TKU589879 TUQ589872:TUQ589879 UEM589872:UEM589879 UOI589872:UOI589879 UYE589872:UYE589879 VIA589872:VIA589879 VRW589872:VRW589879 WBS589872:WBS589879 WLO589872:WLO589879 WVK589872:WVK589879 B655408:B655415 IY655408:IY655415 SU655408:SU655415 ACQ655408:ACQ655415 AMM655408:AMM655415 AWI655408:AWI655415 BGE655408:BGE655415 BQA655408:BQA655415 BZW655408:BZW655415 CJS655408:CJS655415 CTO655408:CTO655415 DDK655408:DDK655415 DNG655408:DNG655415 DXC655408:DXC655415 EGY655408:EGY655415 EQU655408:EQU655415 FAQ655408:FAQ655415 FKM655408:FKM655415 FUI655408:FUI655415 GEE655408:GEE655415 GOA655408:GOA655415 GXW655408:GXW655415 HHS655408:HHS655415 HRO655408:HRO655415 IBK655408:IBK655415 ILG655408:ILG655415 IVC655408:IVC655415 JEY655408:JEY655415 JOU655408:JOU655415 JYQ655408:JYQ655415 KIM655408:KIM655415 KSI655408:KSI655415 LCE655408:LCE655415 LMA655408:LMA655415 LVW655408:LVW655415 MFS655408:MFS655415 MPO655408:MPO655415 MZK655408:MZK655415 NJG655408:NJG655415 NTC655408:NTC655415 OCY655408:OCY655415 OMU655408:OMU655415 OWQ655408:OWQ655415 PGM655408:PGM655415 PQI655408:PQI655415 QAE655408:QAE655415 QKA655408:QKA655415 QTW655408:QTW655415 RDS655408:RDS655415 RNO655408:RNO655415 RXK655408:RXK655415 SHG655408:SHG655415 SRC655408:SRC655415 TAY655408:TAY655415 TKU655408:TKU655415 TUQ655408:TUQ655415 UEM655408:UEM655415 UOI655408:UOI655415 UYE655408:UYE655415 VIA655408:VIA655415 VRW655408:VRW655415 WBS655408:WBS655415 WLO655408:WLO655415 WVK655408:WVK655415 B720944:B720951 IY720944:IY720951 SU720944:SU720951 ACQ720944:ACQ720951 AMM720944:AMM720951 AWI720944:AWI720951 BGE720944:BGE720951 BQA720944:BQA720951 BZW720944:BZW720951 CJS720944:CJS720951 CTO720944:CTO720951 DDK720944:DDK720951 DNG720944:DNG720951 DXC720944:DXC720951 EGY720944:EGY720951 EQU720944:EQU720951 FAQ720944:FAQ720951 FKM720944:FKM720951 FUI720944:FUI720951 GEE720944:GEE720951 GOA720944:GOA720951 GXW720944:GXW720951 HHS720944:HHS720951 HRO720944:HRO720951 IBK720944:IBK720951 ILG720944:ILG720951 IVC720944:IVC720951 JEY720944:JEY720951 JOU720944:JOU720951 JYQ720944:JYQ720951 KIM720944:KIM720951 KSI720944:KSI720951 LCE720944:LCE720951 LMA720944:LMA720951 LVW720944:LVW720951 MFS720944:MFS720951 MPO720944:MPO720951 MZK720944:MZK720951 NJG720944:NJG720951 NTC720944:NTC720951 OCY720944:OCY720951 OMU720944:OMU720951 OWQ720944:OWQ720951 PGM720944:PGM720951 PQI720944:PQI720951 QAE720944:QAE720951 QKA720944:QKA720951 QTW720944:QTW720951 RDS720944:RDS720951 RNO720944:RNO720951 RXK720944:RXK720951 SHG720944:SHG720951 SRC720944:SRC720951 TAY720944:TAY720951 TKU720944:TKU720951 TUQ720944:TUQ720951 UEM720944:UEM720951 UOI720944:UOI720951 UYE720944:UYE720951 VIA720944:VIA720951 VRW720944:VRW720951 WBS720944:WBS720951 WLO720944:WLO720951 WVK720944:WVK720951 B786480:B786487 IY786480:IY786487 SU786480:SU786487 ACQ786480:ACQ786487 AMM786480:AMM786487 AWI786480:AWI786487 BGE786480:BGE786487 BQA786480:BQA786487 BZW786480:BZW786487 CJS786480:CJS786487 CTO786480:CTO786487 DDK786480:DDK786487 DNG786480:DNG786487 DXC786480:DXC786487 EGY786480:EGY786487 EQU786480:EQU786487 FAQ786480:FAQ786487 FKM786480:FKM786487 FUI786480:FUI786487 GEE786480:GEE786487 GOA786480:GOA786487 GXW786480:GXW786487 HHS786480:HHS786487 HRO786480:HRO786487 IBK786480:IBK786487 ILG786480:ILG786487 IVC786480:IVC786487 JEY786480:JEY786487 JOU786480:JOU786487 JYQ786480:JYQ786487 KIM786480:KIM786487 KSI786480:KSI786487 LCE786480:LCE786487 LMA786480:LMA786487 LVW786480:LVW786487 MFS786480:MFS786487 MPO786480:MPO786487 MZK786480:MZK786487 NJG786480:NJG786487 NTC786480:NTC786487 OCY786480:OCY786487 OMU786480:OMU786487 OWQ786480:OWQ786487 PGM786480:PGM786487 PQI786480:PQI786487 QAE786480:QAE786487 QKA786480:QKA786487 QTW786480:QTW786487 RDS786480:RDS786487 RNO786480:RNO786487 RXK786480:RXK786487 SHG786480:SHG786487 SRC786480:SRC786487 TAY786480:TAY786487 TKU786480:TKU786487 TUQ786480:TUQ786487 UEM786480:UEM786487 UOI786480:UOI786487 UYE786480:UYE786487 VIA786480:VIA786487 VRW786480:VRW786487 WBS786480:WBS786487 WLO786480:WLO786487 WVK786480:WVK786487 B852016:B852023 IY852016:IY852023 SU852016:SU852023 ACQ852016:ACQ852023 AMM852016:AMM852023 AWI852016:AWI852023 BGE852016:BGE852023 BQA852016:BQA852023 BZW852016:BZW852023 CJS852016:CJS852023 CTO852016:CTO852023 DDK852016:DDK852023 DNG852016:DNG852023 DXC852016:DXC852023 EGY852016:EGY852023 EQU852016:EQU852023 FAQ852016:FAQ852023 FKM852016:FKM852023 FUI852016:FUI852023 GEE852016:GEE852023 GOA852016:GOA852023 GXW852016:GXW852023 HHS852016:HHS852023 HRO852016:HRO852023 IBK852016:IBK852023 ILG852016:ILG852023 IVC852016:IVC852023 JEY852016:JEY852023 JOU852016:JOU852023 JYQ852016:JYQ852023 KIM852016:KIM852023 KSI852016:KSI852023 LCE852016:LCE852023 LMA852016:LMA852023 LVW852016:LVW852023 MFS852016:MFS852023 MPO852016:MPO852023 MZK852016:MZK852023 NJG852016:NJG852023 NTC852016:NTC852023 OCY852016:OCY852023 OMU852016:OMU852023 OWQ852016:OWQ852023 PGM852016:PGM852023 PQI852016:PQI852023 QAE852016:QAE852023 QKA852016:QKA852023 QTW852016:QTW852023 RDS852016:RDS852023 RNO852016:RNO852023 RXK852016:RXK852023 SHG852016:SHG852023 SRC852016:SRC852023 TAY852016:TAY852023 TKU852016:TKU852023 TUQ852016:TUQ852023 UEM852016:UEM852023 UOI852016:UOI852023 UYE852016:UYE852023 VIA852016:VIA852023 VRW852016:VRW852023 WBS852016:WBS852023 WLO852016:WLO852023 WVK852016:WVK852023 B917552:B917559 IY917552:IY917559 SU917552:SU917559 ACQ917552:ACQ917559 AMM917552:AMM917559 AWI917552:AWI917559 BGE917552:BGE917559 BQA917552:BQA917559 BZW917552:BZW917559 CJS917552:CJS917559 CTO917552:CTO917559 DDK917552:DDK917559 DNG917552:DNG917559 DXC917552:DXC917559 EGY917552:EGY917559 EQU917552:EQU917559 FAQ917552:FAQ917559 FKM917552:FKM917559 FUI917552:FUI917559 GEE917552:GEE917559 GOA917552:GOA917559 GXW917552:GXW917559 HHS917552:HHS917559 HRO917552:HRO917559 IBK917552:IBK917559 ILG917552:ILG917559 IVC917552:IVC917559 JEY917552:JEY917559 JOU917552:JOU917559 JYQ917552:JYQ917559 KIM917552:KIM917559 KSI917552:KSI917559 LCE917552:LCE917559 LMA917552:LMA917559 LVW917552:LVW917559 MFS917552:MFS917559 MPO917552:MPO917559 MZK917552:MZK917559 NJG917552:NJG917559 NTC917552:NTC917559 OCY917552:OCY917559 OMU917552:OMU917559 OWQ917552:OWQ917559 PGM917552:PGM917559 PQI917552:PQI917559 QAE917552:QAE917559 QKA917552:QKA917559 QTW917552:QTW917559 RDS917552:RDS917559 RNO917552:RNO917559 RXK917552:RXK917559 SHG917552:SHG917559 SRC917552:SRC917559 TAY917552:TAY917559 TKU917552:TKU917559 TUQ917552:TUQ917559 UEM917552:UEM917559 UOI917552:UOI917559 UYE917552:UYE917559 VIA917552:VIA917559 VRW917552:VRW917559 WBS917552:WBS917559 WLO917552:WLO917559 WVK917552:WVK917559 B983088:B983095 IY983088:IY983095 SU983088:SU983095 ACQ983088:ACQ983095 AMM983088:AMM983095 AWI983088:AWI983095 BGE983088:BGE983095 BQA983088:BQA983095 BZW983088:BZW983095 CJS983088:CJS983095 CTO983088:CTO983095 DDK983088:DDK983095 DNG983088:DNG983095 DXC983088:DXC983095 EGY983088:EGY983095 EQU983088:EQU983095 FAQ983088:FAQ983095 FKM983088:FKM983095 FUI983088:FUI983095 GEE983088:GEE983095 GOA983088:GOA983095 GXW983088:GXW983095 HHS983088:HHS983095 HRO983088:HRO983095 IBK983088:IBK983095 ILG983088:ILG983095 IVC983088:IVC983095 JEY983088:JEY983095 JOU983088:JOU983095 JYQ983088:JYQ983095 KIM983088:KIM983095 KSI983088:KSI983095 LCE983088:LCE983095 LMA983088:LMA983095 LVW983088:LVW983095 MFS983088:MFS983095 MPO983088:MPO983095 MZK983088:MZK983095 NJG983088:NJG983095 NTC983088:NTC983095 OCY983088:OCY983095 OMU983088:OMU983095 OWQ983088:OWQ983095 PGM983088:PGM983095 PQI983088:PQI983095 QAE983088:QAE983095 QKA983088:QKA983095 QTW983088:QTW983095 RDS983088:RDS983095 RNO983088:RNO983095 RXK983088:RXK983095 SHG983088:SHG983095 SRC983088:SRC983095 TAY983088:TAY983095 TKU983088:TKU983095 TUQ983088:TUQ983095 UEM983088:UEM983095 UOI983088:UOI983095 UYE983088:UYE983095 VIA983088:VIA983095 VRW983088:VRW983095 WBS983088:WBS983095 WLO983088:WLO983095 B48" xr:uid="{00000000-0002-0000-0700-000001000000}">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2000000}">
          <x14:formula1>
            <xm:f>Foglio1!$B$2:$B$10</xm:f>
          </x14:formula1>
          <xm:sqref>B49:B55</xm:sqref>
        </x14:dataValidation>
        <x14:dataValidation type="list" allowBlank="1" showInputMessage="1" showErrorMessage="1" xr:uid="{00000000-0002-0000-0700-000003000000}">
          <x14:formula1>
            <xm:f>Foglio1!$A$2:$A$10</xm:f>
          </x14:formula1>
          <xm:sqref>A49:A55</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61"/>
  <sheetViews>
    <sheetView topLeftCell="A19" workbookViewId="0">
      <selection activeCell="C29" sqref="C29"/>
    </sheetView>
  </sheetViews>
  <sheetFormatPr defaultRowHeight="12.75" x14ac:dyDescent="0.25"/>
  <cols>
    <col min="1" max="1" width="48.5703125" style="83" customWidth="1"/>
    <col min="2" max="2" width="52.5703125" style="83" customWidth="1"/>
    <col min="3" max="4" width="10.140625" style="83" customWidth="1"/>
    <col min="5" max="5" width="10.28515625" style="83" hidden="1" customWidth="1"/>
    <col min="6" max="6" width="9.28515625" style="83" customWidth="1"/>
    <col min="7" max="11" width="16" style="83" customWidth="1"/>
    <col min="12" max="257" width="9.140625" style="83"/>
    <col min="258" max="258" width="42.42578125" style="83" customWidth="1"/>
    <col min="259" max="259" width="46.42578125" style="83" customWidth="1"/>
    <col min="260" max="260" width="10.140625" style="83" customWidth="1"/>
    <col min="261" max="261" width="8.85546875" style="83" customWidth="1"/>
    <col min="262" max="262" width="9.28515625" style="83" customWidth="1"/>
    <col min="263" max="267" width="16" style="83" customWidth="1"/>
    <col min="268" max="513" width="9.140625" style="83"/>
    <col min="514" max="514" width="42.42578125" style="83" customWidth="1"/>
    <col min="515" max="515" width="46.42578125" style="83" customWidth="1"/>
    <col min="516" max="516" width="10.140625" style="83" customWidth="1"/>
    <col min="517" max="517" width="8.85546875" style="83" customWidth="1"/>
    <col min="518" max="518" width="9.28515625" style="83" customWidth="1"/>
    <col min="519" max="523" width="16" style="83" customWidth="1"/>
    <col min="524" max="769" width="9.140625" style="83"/>
    <col min="770" max="770" width="42.42578125" style="83" customWidth="1"/>
    <col min="771" max="771" width="46.42578125" style="83" customWidth="1"/>
    <col min="772" max="772" width="10.140625" style="83" customWidth="1"/>
    <col min="773" max="773" width="8.85546875" style="83" customWidth="1"/>
    <col min="774" max="774" width="9.28515625" style="83" customWidth="1"/>
    <col min="775" max="779" width="16" style="83" customWidth="1"/>
    <col min="780" max="1025" width="9.140625" style="83"/>
    <col min="1026" max="1026" width="42.42578125" style="83" customWidth="1"/>
    <col min="1027" max="1027" width="46.42578125" style="83" customWidth="1"/>
    <col min="1028" max="1028" width="10.140625" style="83" customWidth="1"/>
    <col min="1029" max="1029" width="8.85546875" style="83" customWidth="1"/>
    <col min="1030" max="1030" width="9.28515625" style="83" customWidth="1"/>
    <col min="1031" max="1035" width="16" style="83" customWidth="1"/>
    <col min="1036" max="1281" width="9.140625" style="83"/>
    <col min="1282" max="1282" width="42.42578125" style="83" customWidth="1"/>
    <col min="1283" max="1283" width="46.42578125" style="83" customWidth="1"/>
    <col min="1284" max="1284" width="10.140625" style="83" customWidth="1"/>
    <col min="1285" max="1285" width="8.85546875" style="83" customWidth="1"/>
    <col min="1286" max="1286" width="9.28515625" style="83" customWidth="1"/>
    <col min="1287" max="1291" width="16" style="83" customWidth="1"/>
    <col min="1292" max="1537" width="9.140625" style="83"/>
    <col min="1538" max="1538" width="42.42578125" style="83" customWidth="1"/>
    <col min="1539" max="1539" width="46.42578125" style="83" customWidth="1"/>
    <col min="1540" max="1540" width="10.140625" style="83" customWidth="1"/>
    <col min="1541" max="1541" width="8.85546875" style="83" customWidth="1"/>
    <col min="1542" max="1542" width="9.28515625" style="83" customWidth="1"/>
    <col min="1543" max="1547" width="16" style="83" customWidth="1"/>
    <col min="1548" max="1793" width="9.140625" style="83"/>
    <col min="1794" max="1794" width="42.42578125" style="83" customWidth="1"/>
    <col min="1795" max="1795" width="46.42578125" style="83" customWidth="1"/>
    <col min="1796" max="1796" width="10.140625" style="83" customWidth="1"/>
    <col min="1797" max="1797" width="8.85546875" style="83" customWidth="1"/>
    <col min="1798" max="1798" width="9.28515625" style="83" customWidth="1"/>
    <col min="1799" max="1803" width="16" style="83" customWidth="1"/>
    <col min="1804" max="2049" width="9.140625" style="83"/>
    <col min="2050" max="2050" width="42.42578125" style="83" customWidth="1"/>
    <col min="2051" max="2051" width="46.42578125" style="83" customWidth="1"/>
    <col min="2052" max="2052" width="10.140625" style="83" customWidth="1"/>
    <col min="2053" max="2053" width="8.85546875" style="83" customWidth="1"/>
    <col min="2054" max="2054" width="9.28515625" style="83" customWidth="1"/>
    <col min="2055" max="2059" width="16" style="83" customWidth="1"/>
    <col min="2060" max="2305" width="9.140625" style="83"/>
    <col min="2306" max="2306" width="42.42578125" style="83" customWidth="1"/>
    <col min="2307" max="2307" width="46.42578125" style="83" customWidth="1"/>
    <col min="2308" max="2308" width="10.140625" style="83" customWidth="1"/>
    <col min="2309" max="2309" width="8.85546875" style="83" customWidth="1"/>
    <col min="2310" max="2310" width="9.28515625" style="83" customWidth="1"/>
    <col min="2311" max="2315" width="16" style="83" customWidth="1"/>
    <col min="2316" max="2561" width="9.140625" style="83"/>
    <col min="2562" max="2562" width="42.42578125" style="83" customWidth="1"/>
    <col min="2563" max="2563" width="46.42578125" style="83" customWidth="1"/>
    <col min="2564" max="2564" width="10.140625" style="83" customWidth="1"/>
    <col min="2565" max="2565" width="8.85546875" style="83" customWidth="1"/>
    <col min="2566" max="2566" width="9.28515625" style="83" customWidth="1"/>
    <col min="2567" max="2571" width="16" style="83" customWidth="1"/>
    <col min="2572" max="2817" width="9.140625" style="83"/>
    <col min="2818" max="2818" width="42.42578125" style="83" customWidth="1"/>
    <col min="2819" max="2819" width="46.42578125" style="83" customWidth="1"/>
    <col min="2820" max="2820" width="10.140625" style="83" customWidth="1"/>
    <col min="2821" max="2821" width="8.85546875" style="83" customWidth="1"/>
    <col min="2822" max="2822" width="9.28515625" style="83" customWidth="1"/>
    <col min="2823" max="2827" width="16" style="83" customWidth="1"/>
    <col min="2828" max="3073" width="9.140625" style="83"/>
    <col min="3074" max="3074" width="42.42578125" style="83" customWidth="1"/>
    <col min="3075" max="3075" width="46.42578125" style="83" customWidth="1"/>
    <col min="3076" max="3076" width="10.140625" style="83" customWidth="1"/>
    <col min="3077" max="3077" width="8.85546875" style="83" customWidth="1"/>
    <col min="3078" max="3078" width="9.28515625" style="83" customWidth="1"/>
    <col min="3079" max="3083" width="16" style="83" customWidth="1"/>
    <col min="3084" max="3329" width="9.140625" style="83"/>
    <col min="3330" max="3330" width="42.42578125" style="83" customWidth="1"/>
    <col min="3331" max="3331" width="46.42578125" style="83" customWidth="1"/>
    <col min="3332" max="3332" width="10.140625" style="83" customWidth="1"/>
    <col min="3333" max="3333" width="8.85546875" style="83" customWidth="1"/>
    <col min="3334" max="3334" width="9.28515625" style="83" customWidth="1"/>
    <col min="3335" max="3339" width="16" style="83" customWidth="1"/>
    <col min="3340" max="3585" width="9.140625" style="83"/>
    <col min="3586" max="3586" width="42.42578125" style="83" customWidth="1"/>
    <col min="3587" max="3587" width="46.42578125" style="83" customWidth="1"/>
    <col min="3588" max="3588" width="10.140625" style="83" customWidth="1"/>
    <col min="3589" max="3589" width="8.85546875" style="83" customWidth="1"/>
    <col min="3590" max="3590" width="9.28515625" style="83" customWidth="1"/>
    <col min="3591" max="3595" width="16" style="83" customWidth="1"/>
    <col min="3596" max="3841" width="9.140625" style="83"/>
    <col min="3842" max="3842" width="42.42578125" style="83" customWidth="1"/>
    <col min="3843" max="3843" width="46.42578125" style="83" customWidth="1"/>
    <col min="3844" max="3844" width="10.140625" style="83" customWidth="1"/>
    <col min="3845" max="3845" width="8.85546875" style="83" customWidth="1"/>
    <col min="3846" max="3846" width="9.28515625" style="83" customWidth="1"/>
    <col min="3847" max="3851" width="16" style="83" customWidth="1"/>
    <col min="3852" max="4097" width="9.140625" style="83"/>
    <col min="4098" max="4098" width="42.42578125" style="83" customWidth="1"/>
    <col min="4099" max="4099" width="46.42578125" style="83" customWidth="1"/>
    <col min="4100" max="4100" width="10.140625" style="83" customWidth="1"/>
    <col min="4101" max="4101" width="8.85546875" style="83" customWidth="1"/>
    <col min="4102" max="4102" width="9.28515625" style="83" customWidth="1"/>
    <col min="4103" max="4107" width="16" style="83" customWidth="1"/>
    <col min="4108" max="4353" width="9.140625" style="83"/>
    <col min="4354" max="4354" width="42.42578125" style="83" customWidth="1"/>
    <col min="4355" max="4355" width="46.42578125" style="83" customWidth="1"/>
    <col min="4356" max="4356" width="10.140625" style="83" customWidth="1"/>
    <col min="4357" max="4357" width="8.85546875" style="83" customWidth="1"/>
    <col min="4358" max="4358" width="9.28515625" style="83" customWidth="1"/>
    <col min="4359" max="4363" width="16" style="83" customWidth="1"/>
    <col min="4364" max="4609" width="9.140625" style="83"/>
    <col min="4610" max="4610" width="42.42578125" style="83" customWidth="1"/>
    <col min="4611" max="4611" width="46.42578125" style="83" customWidth="1"/>
    <col min="4612" max="4612" width="10.140625" style="83" customWidth="1"/>
    <col min="4613" max="4613" width="8.85546875" style="83" customWidth="1"/>
    <col min="4614" max="4614" width="9.28515625" style="83" customWidth="1"/>
    <col min="4615" max="4619" width="16" style="83" customWidth="1"/>
    <col min="4620" max="4865" width="9.140625" style="83"/>
    <col min="4866" max="4866" width="42.42578125" style="83" customWidth="1"/>
    <col min="4867" max="4867" width="46.42578125" style="83" customWidth="1"/>
    <col min="4868" max="4868" width="10.140625" style="83" customWidth="1"/>
    <col min="4869" max="4869" width="8.85546875" style="83" customWidth="1"/>
    <col min="4870" max="4870" width="9.28515625" style="83" customWidth="1"/>
    <col min="4871" max="4875" width="16" style="83" customWidth="1"/>
    <col min="4876" max="5121" width="9.140625" style="83"/>
    <col min="5122" max="5122" width="42.42578125" style="83" customWidth="1"/>
    <col min="5123" max="5123" width="46.42578125" style="83" customWidth="1"/>
    <col min="5124" max="5124" width="10.140625" style="83" customWidth="1"/>
    <col min="5125" max="5125" width="8.85546875" style="83" customWidth="1"/>
    <col min="5126" max="5126" width="9.28515625" style="83" customWidth="1"/>
    <col min="5127" max="5131" width="16" style="83" customWidth="1"/>
    <col min="5132" max="5377" width="9.140625" style="83"/>
    <col min="5378" max="5378" width="42.42578125" style="83" customWidth="1"/>
    <col min="5379" max="5379" width="46.42578125" style="83" customWidth="1"/>
    <col min="5380" max="5380" width="10.140625" style="83" customWidth="1"/>
    <col min="5381" max="5381" width="8.85546875" style="83" customWidth="1"/>
    <col min="5382" max="5382" width="9.28515625" style="83" customWidth="1"/>
    <col min="5383" max="5387" width="16" style="83" customWidth="1"/>
    <col min="5388" max="5633" width="9.140625" style="83"/>
    <col min="5634" max="5634" width="42.42578125" style="83" customWidth="1"/>
    <col min="5635" max="5635" width="46.42578125" style="83" customWidth="1"/>
    <col min="5636" max="5636" width="10.140625" style="83" customWidth="1"/>
    <col min="5637" max="5637" width="8.85546875" style="83" customWidth="1"/>
    <col min="5638" max="5638" width="9.28515625" style="83" customWidth="1"/>
    <col min="5639" max="5643" width="16" style="83" customWidth="1"/>
    <col min="5644" max="5889" width="9.140625" style="83"/>
    <col min="5890" max="5890" width="42.42578125" style="83" customWidth="1"/>
    <col min="5891" max="5891" width="46.42578125" style="83" customWidth="1"/>
    <col min="5892" max="5892" width="10.140625" style="83" customWidth="1"/>
    <col min="5893" max="5893" width="8.85546875" style="83" customWidth="1"/>
    <col min="5894" max="5894" width="9.28515625" style="83" customWidth="1"/>
    <col min="5895" max="5899" width="16" style="83" customWidth="1"/>
    <col min="5900" max="6145" width="9.140625" style="83"/>
    <col min="6146" max="6146" width="42.42578125" style="83" customWidth="1"/>
    <col min="6147" max="6147" width="46.42578125" style="83" customWidth="1"/>
    <col min="6148" max="6148" width="10.140625" style="83" customWidth="1"/>
    <col min="6149" max="6149" width="8.85546875" style="83" customWidth="1"/>
    <col min="6150" max="6150" width="9.28515625" style="83" customWidth="1"/>
    <col min="6151" max="6155" width="16" style="83" customWidth="1"/>
    <col min="6156" max="6401" width="9.140625" style="83"/>
    <col min="6402" max="6402" width="42.42578125" style="83" customWidth="1"/>
    <col min="6403" max="6403" width="46.42578125" style="83" customWidth="1"/>
    <col min="6404" max="6404" width="10.140625" style="83" customWidth="1"/>
    <col min="6405" max="6405" width="8.85546875" style="83" customWidth="1"/>
    <col min="6406" max="6406" width="9.28515625" style="83" customWidth="1"/>
    <col min="6407" max="6411" width="16" style="83" customWidth="1"/>
    <col min="6412" max="6657" width="9.140625" style="83"/>
    <col min="6658" max="6658" width="42.42578125" style="83" customWidth="1"/>
    <col min="6659" max="6659" width="46.42578125" style="83" customWidth="1"/>
    <col min="6660" max="6660" width="10.140625" style="83" customWidth="1"/>
    <col min="6661" max="6661" width="8.85546875" style="83" customWidth="1"/>
    <col min="6662" max="6662" width="9.28515625" style="83" customWidth="1"/>
    <col min="6663" max="6667" width="16" style="83" customWidth="1"/>
    <col min="6668" max="6913" width="9.140625" style="83"/>
    <col min="6914" max="6914" width="42.42578125" style="83" customWidth="1"/>
    <col min="6915" max="6915" width="46.42578125" style="83" customWidth="1"/>
    <col min="6916" max="6916" width="10.140625" style="83" customWidth="1"/>
    <col min="6917" max="6917" width="8.85546875" style="83" customWidth="1"/>
    <col min="6918" max="6918" width="9.28515625" style="83" customWidth="1"/>
    <col min="6919" max="6923" width="16" style="83" customWidth="1"/>
    <col min="6924" max="7169" width="9.140625" style="83"/>
    <col min="7170" max="7170" width="42.42578125" style="83" customWidth="1"/>
    <col min="7171" max="7171" width="46.42578125" style="83" customWidth="1"/>
    <col min="7172" max="7172" width="10.140625" style="83" customWidth="1"/>
    <col min="7173" max="7173" width="8.85546875" style="83" customWidth="1"/>
    <col min="7174" max="7174" width="9.28515625" style="83" customWidth="1"/>
    <col min="7175" max="7179" width="16" style="83" customWidth="1"/>
    <col min="7180" max="7425" width="9.140625" style="83"/>
    <col min="7426" max="7426" width="42.42578125" style="83" customWidth="1"/>
    <col min="7427" max="7427" width="46.42578125" style="83" customWidth="1"/>
    <col min="7428" max="7428" width="10.140625" style="83" customWidth="1"/>
    <col min="7429" max="7429" width="8.85546875" style="83" customWidth="1"/>
    <col min="7430" max="7430" width="9.28515625" style="83" customWidth="1"/>
    <col min="7431" max="7435" width="16" style="83" customWidth="1"/>
    <col min="7436" max="7681" width="9.140625" style="83"/>
    <col min="7682" max="7682" width="42.42578125" style="83" customWidth="1"/>
    <col min="7683" max="7683" width="46.42578125" style="83" customWidth="1"/>
    <col min="7684" max="7684" width="10.140625" style="83" customWidth="1"/>
    <col min="7685" max="7685" width="8.85546875" style="83" customWidth="1"/>
    <col min="7686" max="7686" width="9.28515625" style="83" customWidth="1"/>
    <col min="7687" max="7691" width="16" style="83" customWidth="1"/>
    <col min="7692" max="7937" width="9.140625" style="83"/>
    <col min="7938" max="7938" width="42.42578125" style="83" customWidth="1"/>
    <col min="7939" max="7939" width="46.42578125" style="83" customWidth="1"/>
    <col min="7940" max="7940" width="10.140625" style="83" customWidth="1"/>
    <col min="7941" max="7941" width="8.85546875" style="83" customWidth="1"/>
    <col min="7942" max="7942" width="9.28515625" style="83" customWidth="1"/>
    <col min="7943" max="7947" width="16" style="83" customWidth="1"/>
    <col min="7948" max="8193" width="9.140625" style="83"/>
    <col min="8194" max="8194" width="42.42578125" style="83" customWidth="1"/>
    <col min="8195" max="8195" width="46.42578125" style="83" customWidth="1"/>
    <col min="8196" max="8196" width="10.140625" style="83" customWidth="1"/>
    <col min="8197" max="8197" width="8.85546875" style="83" customWidth="1"/>
    <col min="8198" max="8198" width="9.28515625" style="83" customWidth="1"/>
    <col min="8199" max="8203" width="16" style="83" customWidth="1"/>
    <col min="8204" max="8449" width="9.140625" style="83"/>
    <col min="8450" max="8450" width="42.42578125" style="83" customWidth="1"/>
    <col min="8451" max="8451" width="46.42578125" style="83" customWidth="1"/>
    <col min="8452" max="8452" width="10.140625" style="83" customWidth="1"/>
    <col min="8453" max="8453" width="8.85546875" style="83" customWidth="1"/>
    <col min="8454" max="8454" width="9.28515625" style="83" customWidth="1"/>
    <col min="8455" max="8459" width="16" style="83" customWidth="1"/>
    <col min="8460" max="8705" width="9.140625" style="83"/>
    <col min="8706" max="8706" width="42.42578125" style="83" customWidth="1"/>
    <col min="8707" max="8707" width="46.42578125" style="83" customWidth="1"/>
    <col min="8708" max="8708" width="10.140625" style="83" customWidth="1"/>
    <col min="8709" max="8709" width="8.85546875" style="83" customWidth="1"/>
    <col min="8710" max="8710" width="9.28515625" style="83" customWidth="1"/>
    <col min="8711" max="8715" width="16" style="83" customWidth="1"/>
    <col min="8716" max="8961" width="9.140625" style="83"/>
    <col min="8962" max="8962" width="42.42578125" style="83" customWidth="1"/>
    <col min="8963" max="8963" width="46.42578125" style="83" customWidth="1"/>
    <col min="8964" max="8964" width="10.140625" style="83" customWidth="1"/>
    <col min="8965" max="8965" width="8.85546875" style="83" customWidth="1"/>
    <col min="8966" max="8966" width="9.28515625" style="83" customWidth="1"/>
    <col min="8967" max="8971" width="16" style="83" customWidth="1"/>
    <col min="8972" max="9217" width="9.140625" style="83"/>
    <col min="9218" max="9218" width="42.42578125" style="83" customWidth="1"/>
    <col min="9219" max="9219" width="46.42578125" style="83" customWidth="1"/>
    <col min="9220" max="9220" width="10.140625" style="83" customWidth="1"/>
    <col min="9221" max="9221" width="8.85546875" style="83" customWidth="1"/>
    <col min="9222" max="9222" width="9.28515625" style="83" customWidth="1"/>
    <col min="9223" max="9227" width="16" style="83" customWidth="1"/>
    <col min="9228" max="9473" width="9.140625" style="83"/>
    <col min="9474" max="9474" width="42.42578125" style="83" customWidth="1"/>
    <col min="9475" max="9475" width="46.42578125" style="83" customWidth="1"/>
    <col min="9476" max="9476" width="10.140625" style="83" customWidth="1"/>
    <col min="9477" max="9477" width="8.85546875" style="83" customWidth="1"/>
    <col min="9478" max="9478" width="9.28515625" style="83" customWidth="1"/>
    <col min="9479" max="9483" width="16" style="83" customWidth="1"/>
    <col min="9484" max="9729" width="9.140625" style="83"/>
    <col min="9730" max="9730" width="42.42578125" style="83" customWidth="1"/>
    <col min="9731" max="9731" width="46.42578125" style="83" customWidth="1"/>
    <col min="9732" max="9732" width="10.140625" style="83" customWidth="1"/>
    <col min="9733" max="9733" width="8.85546875" style="83" customWidth="1"/>
    <col min="9734" max="9734" width="9.28515625" style="83" customWidth="1"/>
    <col min="9735" max="9739" width="16" style="83" customWidth="1"/>
    <col min="9740" max="9985" width="9.140625" style="83"/>
    <col min="9986" max="9986" width="42.42578125" style="83" customWidth="1"/>
    <col min="9987" max="9987" width="46.42578125" style="83" customWidth="1"/>
    <col min="9988" max="9988" width="10.140625" style="83" customWidth="1"/>
    <col min="9989" max="9989" width="8.85546875" style="83" customWidth="1"/>
    <col min="9990" max="9990" width="9.28515625" style="83" customWidth="1"/>
    <col min="9991" max="9995" width="16" style="83" customWidth="1"/>
    <col min="9996" max="10241" width="9.140625" style="83"/>
    <col min="10242" max="10242" width="42.42578125" style="83" customWidth="1"/>
    <col min="10243" max="10243" width="46.42578125" style="83" customWidth="1"/>
    <col min="10244" max="10244" width="10.140625" style="83" customWidth="1"/>
    <col min="10245" max="10245" width="8.85546875" style="83" customWidth="1"/>
    <col min="10246" max="10246" width="9.28515625" style="83" customWidth="1"/>
    <col min="10247" max="10251" width="16" style="83" customWidth="1"/>
    <col min="10252" max="10497" width="9.140625" style="83"/>
    <col min="10498" max="10498" width="42.42578125" style="83" customWidth="1"/>
    <col min="10499" max="10499" width="46.42578125" style="83" customWidth="1"/>
    <col min="10500" max="10500" width="10.140625" style="83" customWidth="1"/>
    <col min="10501" max="10501" width="8.85546875" style="83" customWidth="1"/>
    <col min="10502" max="10502" width="9.28515625" style="83" customWidth="1"/>
    <col min="10503" max="10507" width="16" style="83" customWidth="1"/>
    <col min="10508" max="10753" width="9.140625" style="83"/>
    <col min="10754" max="10754" width="42.42578125" style="83" customWidth="1"/>
    <col min="10755" max="10755" width="46.42578125" style="83" customWidth="1"/>
    <col min="10756" max="10756" width="10.140625" style="83" customWidth="1"/>
    <col min="10757" max="10757" width="8.85546875" style="83" customWidth="1"/>
    <col min="10758" max="10758" width="9.28515625" style="83" customWidth="1"/>
    <col min="10759" max="10763" width="16" style="83" customWidth="1"/>
    <col min="10764" max="11009" width="9.140625" style="83"/>
    <col min="11010" max="11010" width="42.42578125" style="83" customWidth="1"/>
    <col min="11011" max="11011" width="46.42578125" style="83" customWidth="1"/>
    <col min="11012" max="11012" width="10.140625" style="83" customWidth="1"/>
    <col min="11013" max="11013" width="8.85546875" style="83" customWidth="1"/>
    <col min="11014" max="11014" width="9.28515625" style="83" customWidth="1"/>
    <col min="11015" max="11019" width="16" style="83" customWidth="1"/>
    <col min="11020" max="11265" width="9.140625" style="83"/>
    <col min="11266" max="11266" width="42.42578125" style="83" customWidth="1"/>
    <col min="11267" max="11267" width="46.42578125" style="83" customWidth="1"/>
    <col min="11268" max="11268" width="10.140625" style="83" customWidth="1"/>
    <col min="11269" max="11269" width="8.85546875" style="83" customWidth="1"/>
    <col min="11270" max="11270" width="9.28515625" style="83" customWidth="1"/>
    <col min="11271" max="11275" width="16" style="83" customWidth="1"/>
    <col min="11276" max="11521" width="9.140625" style="83"/>
    <col min="11522" max="11522" width="42.42578125" style="83" customWidth="1"/>
    <col min="11523" max="11523" width="46.42578125" style="83" customWidth="1"/>
    <col min="11524" max="11524" width="10.140625" style="83" customWidth="1"/>
    <col min="11525" max="11525" width="8.85546875" style="83" customWidth="1"/>
    <col min="11526" max="11526" width="9.28515625" style="83" customWidth="1"/>
    <col min="11527" max="11531" width="16" style="83" customWidth="1"/>
    <col min="11532" max="11777" width="9.140625" style="83"/>
    <col min="11778" max="11778" width="42.42578125" style="83" customWidth="1"/>
    <col min="11779" max="11779" width="46.42578125" style="83" customWidth="1"/>
    <col min="11780" max="11780" width="10.140625" style="83" customWidth="1"/>
    <col min="11781" max="11781" width="8.85546875" style="83" customWidth="1"/>
    <col min="11782" max="11782" width="9.28515625" style="83" customWidth="1"/>
    <col min="11783" max="11787" width="16" style="83" customWidth="1"/>
    <col min="11788" max="12033" width="9.140625" style="83"/>
    <col min="12034" max="12034" width="42.42578125" style="83" customWidth="1"/>
    <col min="12035" max="12035" width="46.42578125" style="83" customWidth="1"/>
    <col min="12036" max="12036" width="10.140625" style="83" customWidth="1"/>
    <col min="12037" max="12037" width="8.85546875" style="83" customWidth="1"/>
    <col min="12038" max="12038" width="9.28515625" style="83" customWidth="1"/>
    <col min="12039" max="12043" width="16" style="83" customWidth="1"/>
    <col min="12044" max="12289" width="9.140625" style="83"/>
    <col min="12290" max="12290" width="42.42578125" style="83" customWidth="1"/>
    <col min="12291" max="12291" width="46.42578125" style="83" customWidth="1"/>
    <col min="12292" max="12292" width="10.140625" style="83" customWidth="1"/>
    <col min="12293" max="12293" width="8.85546875" style="83" customWidth="1"/>
    <col min="12294" max="12294" width="9.28515625" style="83" customWidth="1"/>
    <col min="12295" max="12299" width="16" style="83" customWidth="1"/>
    <col min="12300" max="12545" width="9.140625" style="83"/>
    <col min="12546" max="12546" width="42.42578125" style="83" customWidth="1"/>
    <col min="12547" max="12547" width="46.42578125" style="83" customWidth="1"/>
    <col min="12548" max="12548" width="10.140625" style="83" customWidth="1"/>
    <col min="12549" max="12549" width="8.85546875" style="83" customWidth="1"/>
    <col min="12550" max="12550" width="9.28515625" style="83" customWidth="1"/>
    <col min="12551" max="12555" width="16" style="83" customWidth="1"/>
    <col min="12556" max="12801" width="9.140625" style="83"/>
    <col min="12802" max="12802" width="42.42578125" style="83" customWidth="1"/>
    <col min="12803" max="12803" width="46.42578125" style="83" customWidth="1"/>
    <col min="12804" max="12804" width="10.140625" style="83" customWidth="1"/>
    <col min="12805" max="12805" width="8.85546875" style="83" customWidth="1"/>
    <col min="12806" max="12806" width="9.28515625" style="83" customWidth="1"/>
    <col min="12807" max="12811" width="16" style="83" customWidth="1"/>
    <col min="12812" max="13057" width="9.140625" style="83"/>
    <col min="13058" max="13058" width="42.42578125" style="83" customWidth="1"/>
    <col min="13059" max="13059" width="46.42578125" style="83" customWidth="1"/>
    <col min="13060" max="13060" width="10.140625" style="83" customWidth="1"/>
    <col min="13061" max="13061" width="8.85546875" style="83" customWidth="1"/>
    <col min="13062" max="13062" width="9.28515625" style="83" customWidth="1"/>
    <col min="13063" max="13067" width="16" style="83" customWidth="1"/>
    <col min="13068" max="13313" width="9.140625" style="83"/>
    <col min="13314" max="13314" width="42.42578125" style="83" customWidth="1"/>
    <col min="13315" max="13315" width="46.42578125" style="83" customWidth="1"/>
    <col min="13316" max="13316" width="10.140625" style="83" customWidth="1"/>
    <col min="13317" max="13317" width="8.85546875" style="83" customWidth="1"/>
    <col min="13318" max="13318" width="9.28515625" style="83" customWidth="1"/>
    <col min="13319" max="13323" width="16" style="83" customWidth="1"/>
    <col min="13324" max="13569" width="9.140625" style="83"/>
    <col min="13570" max="13570" width="42.42578125" style="83" customWidth="1"/>
    <col min="13571" max="13571" width="46.42578125" style="83" customWidth="1"/>
    <col min="13572" max="13572" width="10.140625" style="83" customWidth="1"/>
    <col min="13573" max="13573" width="8.85546875" style="83" customWidth="1"/>
    <col min="13574" max="13574" width="9.28515625" style="83" customWidth="1"/>
    <col min="13575" max="13579" width="16" style="83" customWidth="1"/>
    <col min="13580" max="13825" width="9.140625" style="83"/>
    <col min="13826" max="13826" width="42.42578125" style="83" customWidth="1"/>
    <col min="13827" max="13827" width="46.42578125" style="83" customWidth="1"/>
    <col min="13828" max="13828" width="10.140625" style="83" customWidth="1"/>
    <col min="13829" max="13829" width="8.85546875" style="83" customWidth="1"/>
    <col min="13830" max="13830" width="9.28515625" style="83" customWidth="1"/>
    <col min="13831" max="13835" width="16" style="83" customWidth="1"/>
    <col min="13836" max="14081" width="9.140625" style="83"/>
    <col min="14082" max="14082" width="42.42578125" style="83" customWidth="1"/>
    <col min="14083" max="14083" width="46.42578125" style="83" customWidth="1"/>
    <col min="14084" max="14084" width="10.140625" style="83" customWidth="1"/>
    <col min="14085" max="14085" width="8.85546875" style="83" customWidth="1"/>
    <col min="14086" max="14086" width="9.28515625" style="83" customWidth="1"/>
    <col min="14087" max="14091" width="16" style="83" customWidth="1"/>
    <col min="14092" max="14337" width="9.140625" style="83"/>
    <col min="14338" max="14338" width="42.42578125" style="83" customWidth="1"/>
    <col min="14339" max="14339" width="46.42578125" style="83" customWidth="1"/>
    <col min="14340" max="14340" width="10.140625" style="83" customWidth="1"/>
    <col min="14341" max="14341" width="8.85546875" style="83" customWidth="1"/>
    <col min="14342" max="14342" width="9.28515625" style="83" customWidth="1"/>
    <col min="14343" max="14347" width="16" style="83" customWidth="1"/>
    <col min="14348" max="14593" width="9.140625" style="83"/>
    <col min="14594" max="14594" width="42.42578125" style="83" customWidth="1"/>
    <col min="14595" max="14595" width="46.42578125" style="83" customWidth="1"/>
    <col min="14596" max="14596" width="10.140625" style="83" customWidth="1"/>
    <col min="14597" max="14597" width="8.85546875" style="83" customWidth="1"/>
    <col min="14598" max="14598" width="9.28515625" style="83" customWidth="1"/>
    <col min="14599" max="14603" width="16" style="83" customWidth="1"/>
    <col min="14604" max="14849" width="9.140625" style="83"/>
    <col min="14850" max="14850" width="42.42578125" style="83" customWidth="1"/>
    <col min="14851" max="14851" width="46.42578125" style="83" customWidth="1"/>
    <col min="14852" max="14852" width="10.140625" style="83" customWidth="1"/>
    <col min="14853" max="14853" width="8.85546875" style="83" customWidth="1"/>
    <col min="14854" max="14854" width="9.28515625" style="83" customWidth="1"/>
    <col min="14855" max="14859" width="16" style="83" customWidth="1"/>
    <col min="14860" max="15105" width="9.140625" style="83"/>
    <col min="15106" max="15106" width="42.42578125" style="83" customWidth="1"/>
    <col min="15107" max="15107" width="46.42578125" style="83" customWidth="1"/>
    <col min="15108" max="15108" width="10.140625" style="83" customWidth="1"/>
    <col min="15109" max="15109" width="8.85546875" style="83" customWidth="1"/>
    <col min="15110" max="15110" width="9.28515625" style="83" customWidth="1"/>
    <col min="15111" max="15115" width="16" style="83" customWidth="1"/>
    <col min="15116" max="15361" width="9.140625" style="83"/>
    <col min="15362" max="15362" width="42.42578125" style="83" customWidth="1"/>
    <col min="15363" max="15363" width="46.42578125" style="83" customWidth="1"/>
    <col min="15364" max="15364" width="10.140625" style="83" customWidth="1"/>
    <col min="15365" max="15365" width="8.85546875" style="83" customWidth="1"/>
    <col min="15366" max="15366" width="9.28515625" style="83" customWidth="1"/>
    <col min="15367" max="15371" width="16" style="83" customWidth="1"/>
    <col min="15372" max="15617" width="9.140625" style="83"/>
    <col min="15618" max="15618" width="42.42578125" style="83" customWidth="1"/>
    <col min="15619" max="15619" width="46.42578125" style="83" customWidth="1"/>
    <col min="15620" max="15620" width="10.140625" style="83" customWidth="1"/>
    <col min="15621" max="15621" width="8.85546875" style="83" customWidth="1"/>
    <col min="15622" max="15622" width="9.28515625" style="83" customWidth="1"/>
    <col min="15623" max="15627" width="16" style="83" customWidth="1"/>
    <col min="15628" max="15873" width="9.140625" style="83"/>
    <col min="15874" max="15874" width="42.42578125" style="83" customWidth="1"/>
    <col min="15875" max="15875" width="46.42578125" style="83" customWidth="1"/>
    <col min="15876" max="15876" width="10.140625" style="83" customWidth="1"/>
    <col min="15877" max="15877" width="8.85546875" style="83" customWidth="1"/>
    <col min="15878" max="15878" width="9.28515625" style="83" customWidth="1"/>
    <col min="15879" max="15883" width="16" style="83" customWidth="1"/>
    <col min="15884" max="16129" width="9.140625" style="83"/>
    <col min="16130" max="16130" width="42.42578125" style="83" customWidth="1"/>
    <col min="16131" max="16131" width="46.42578125" style="83" customWidth="1"/>
    <col min="16132" max="16132" width="10.140625" style="83" customWidth="1"/>
    <col min="16133" max="16133" width="8.85546875" style="83" customWidth="1"/>
    <col min="16134" max="16134" width="9.28515625" style="83" customWidth="1"/>
    <col min="16135" max="16139" width="16" style="83" customWidth="1"/>
    <col min="16140" max="16384" width="9.140625" style="83"/>
  </cols>
  <sheetData>
    <row r="1" spans="1:11" s="67" customFormat="1" ht="21.75" customHeight="1" x14ac:dyDescent="0.25">
      <c r="A1" s="525" t="str">
        <f>'Elenco P.I.'!B2</f>
        <v>Comune di Golfo Aranci</v>
      </c>
      <c r="B1" s="526"/>
      <c r="C1" s="526"/>
      <c r="D1" s="526"/>
      <c r="E1" s="526"/>
      <c r="F1" s="526"/>
      <c r="G1" s="526"/>
      <c r="H1" s="526"/>
      <c r="I1" s="526"/>
      <c r="J1" s="526"/>
      <c r="K1" s="527"/>
    </row>
    <row r="2" spans="1:11" s="67" customFormat="1" ht="19.5" customHeight="1" x14ac:dyDescent="0.25">
      <c r="A2" s="68" t="s">
        <v>0</v>
      </c>
      <c r="B2" s="69" t="str">
        <f>'Elenco P.I.'!B7</f>
        <v xml:space="preserve">Area:  </v>
      </c>
      <c r="C2" s="70"/>
      <c r="D2" s="70"/>
      <c r="E2" s="70"/>
      <c r="F2" s="70"/>
      <c r="G2" s="71" t="s">
        <v>224</v>
      </c>
      <c r="H2" s="71" t="s">
        <v>225</v>
      </c>
      <c r="I2" s="70"/>
      <c r="J2" s="71" t="s">
        <v>226</v>
      </c>
      <c r="K2" s="72"/>
    </row>
    <row r="3" spans="1:11" s="67" customFormat="1" ht="19.5" customHeight="1" x14ac:dyDescent="0.25">
      <c r="A3" s="68" t="s">
        <v>227</v>
      </c>
      <c r="B3" s="73"/>
      <c r="C3" s="70"/>
      <c r="D3" s="70"/>
      <c r="E3" s="70"/>
      <c r="F3" s="70"/>
      <c r="G3" s="74"/>
      <c r="H3" s="74"/>
      <c r="I3" s="70"/>
      <c r="J3" s="75">
        <v>2021</v>
      </c>
      <c r="K3" s="72"/>
    </row>
    <row r="4" spans="1:11" s="67" customFormat="1" ht="19.5" customHeight="1" x14ac:dyDescent="0.25">
      <c r="A4" s="68" t="s">
        <v>228</v>
      </c>
      <c r="B4" s="76" t="s">
        <v>550</v>
      </c>
      <c r="C4" s="70"/>
      <c r="D4" s="70"/>
      <c r="E4" s="70"/>
      <c r="F4" s="70"/>
      <c r="G4" s="70"/>
      <c r="H4" s="70"/>
      <c r="I4" s="70"/>
      <c r="J4" s="70"/>
      <c r="K4" s="72"/>
    </row>
    <row r="5" spans="1:11" ht="9.75" customHeight="1" x14ac:dyDescent="0.25">
      <c r="A5" s="77"/>
      <c r="B5" s="78"/>
      <c r="C5" s="79"/>
      <c r="D5" s="79"/>
      <c r="E5" s="79"/>
      <c r="F5" s="79"/>
      <c r="G5" s="79"/>
      <c r="H5" s="80"/>
      <c r="I5" s="81"/>
      <c r="J5" s="81"/>
      <c r="K5" s="82"/>
    </row>
    <row r="6" spans="1:11" ht="12.75" customHeight="1" x14ac:dyDescent="0.25">
      <c r="A6" s="528" t="s">
        <v>229</v>
      </c>
      <c r="B6" s="528"/>
      <c r="C6" s="528"/>
      <c r="D6" s="528"/>
      <c r="E6" s="528"/>
      <c r="F6" s="528"/>
      <c r="G6" s="530" t="s">
        <v>230</v>
      </c>
      <c r="H6" s="530"/>
      <c r="I6" s="530"/>
      <c r="J6" s="530"/>
      <c r="K6" s="530"/>
    </row>
    <row r="7" spans="1:11" ht="15.75" customHeight="1" x14ac:dyDescent="0.25">
      <c r="A7" s="529"/>
      <c r="B7" s="529"/>
      <c r="C7" s="529"/>
      <c r="D7" s="529"/>
      <c r="E7" s="529"/>
      <c r="F7" s="529"/>
      <c r="G7" s="373">
        <v>1</v>
      </c>
      <c r="H7" s="373">
        <v>2</v>
      </c>
      <c r="I7" s="373">
        <v>3</v>
      </c>
      <c r="J7" s="373">
        <v>4</v>
      </c>
      <c r="K7" s="373">
        <v>5</v>
      </c>
    </row>
    <row r="8" spans="1:11" ht="15.75" customHeight="1" x14ac:dyDescent="0.25">
      <c r="A8" s="529"/>
      <c r="B8" s="529"/>
      <c r="C8" s="529"/>
      <c r="D8" s="529"/>
      <c r="E8" s="529"/>
      <c r="F8" s="529"/>
      <c r="G8" s="84" t="s">
        <v>231</v>
      </c>
      <c r="H8" s="84" t="s">
        <v>232</v>
      </c>
      <c r="I8" s="85" t="s">
        <v>233</v>
      </c>
      <c r="J8" s="85" t="s">
        <v>234</v>
      </c>
      <c r="K8" s="85" t="s">
        <v>235</v>
      </c>
    </row>
    <row r="9" spans="1:11" ht="4.5" customHeight="1" x14ac:dyDescent="0.25">
      <c r="A9" s="531"/>
      <c r="B9" s="531"/>
      <c r="C9" s="531"/>
      <c r="D9" s="531"/>
      <c r="E9" s="531"/>
      <c r="F9" s="531"/>
      <c r="G9" s="531"/>
      <c r="H9" s="531"/>
      <c r="I9" s="531"/>
      <c r="J9" s="531"/>
      <c r="K9" s="531"/>
    </row>
    <row r="10" spans="1:11" ht="32.25" customHeight="1" x14ac:dyDescent="0.25">
      <c r="A10" s="86" t="s">
        <v>236</v>
      </c>
      <c r="B10" s="86" t="s">
        <v>237</v>
      </c>
      <c r="C10" s="87" t="s">
        <v>238</v>
      </c>
      <c r="D10" s="87" t="s">
        <v>523</v>
      </c>
      <c r="E10" s="87" t="s">
        <v>239</v>
      </c>
      <c r="F10" s="87" t="s">
        <v>240</v>
      </c>
      <c r="G10" s="87" t="s">
        <v>241</v>
      </c>
      <c r="H10" s="87" t="s">
        <v>57</v>
      </c>
      <c r="I10" s="87" t="s">
        <v>242</v>
      </c>
      <c r="J10" s="87" t="s">
        <v>243</v>
      </c>
      <c r="K10" s="87" t="s">
        <v>244</v>
      </c>
    </row>
    <row r="11" spans="1:11" ht="57.75" customHeight="1" x14ac:dyDescent="0.25">
      <c r="A11" s="88" t="str">
        <f>'Resp. 1'!B16</f>
        <v xml:space="preserve">Prevenzione della Corruzione e della Trasparenza –  Revisione struttura del PTPCT. </v>
      </c>
      <c r="B11" s="89"/>
      <c r="C11" s="90"/>
      <c r="D11" s="355" t="e">
        <f>(C11/C$21)*60</f>
        <v>#DIV/0!</v>
      </c>
      <c r="E11" s="91">
        <f t="shared" ref="E11:E20" si="0">F11/100</f>
        <v>0</v>
      </c>
      <c r="F11" s="92"/>
      <c r="G11" s="93" t="str">
        <f>IF(F11&lt;=20,"X","")</f>
        <v>X</v>
      </c>
      <c r="H11" s="93" t="str">
        <f>IF(AND(F11&gt;20,F11&lt;=50),"X","")</f>
        <v/>
      </c>
      <c r="I11" s="93" t="str">
        <f>IF(AND(F11&gt;50,F11&lt;=70),"X","")</f>
        <v/>
      </c>
      <c r="J11" s="93" t="str">
        <f>IF(AND(F11&gt;70,F11&lt;=90),"X","")</f>
        <v/>
      </c>
      <c r="K11" s="93" t="str">
        <f>IF(AND(F11&gt;90,F11&lt;=100),"X","")</f>
        <v/>
      </c>
    </row>
    <row r="12" spans="1:11" ht="105" customHeight="1" x14ac:dyDescent="0.25">
      <c r="A12" s="88"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2" s="95"/>
      <c r="C12" s="90"/>
      <c r="D12" s="355" t="e">
        <f t="shared" ref="D12:D20" si="1">(C12/C$21)*60</f>
        <v>#DIV/0!</v>
      </c>
      <c r="E12" s="91">
        <f t="shared" si="0"/>
        <v>0</v>
      </c>
      <c r="F12" s="92"/>
      <c r="G12" s="93" t="str">
        <f t="shared" ref="G12:G20" si="2">IF(F12&lt;=20,"X","")</f>
        <v>X</v>
      </c>
      <c r="H12" s="93" t="str">
        <f t="shared" ref="H12:H20" si="3">IF(AND(F12&gt;20,F12&lt;=50),"X","")</f>
        <v/>
      </c>
      <c r="I12" s="93" t="str">
        <f t="shared" ref="I12:I20" si="4">IF(AND(F12&gt;50,F12&lt;=70),"X","")</f>
        <v/>
      </c>
      <c r="J12" s="93" t="str">
        <f t="shared" ref="J12:J20" si="5">IF(AND(F12&gt;70,F12&lt;=90),"X","")</f>
        <v/>
      </c>
      <c r="K12" s="93" t="str">
        <f t="shared" ref="K12:K20" si="6">IF(AND(F12&gt;90,F12&lt;=100),"X","")</f>
        <v/>
      </c>
    </row>
    <row r="13" spans="1:11" ht="102.75" customHeight="1" x14ac:dyDescent="0.25">
      <c r="A13" s="88" t="str">
        <f>'Resp. 1'!B18</f>
        <v>Indicatori della condizione dell'Ente</v>
      </c>
      <c r="B13" s="95"/>
      <c r="C13" s="92"/>
      <c r="D13" s="355" t="e">
        <f t="shared" si="1"/>
        <v>#DIV/0!</v>
      </c>
      <c r="E13" s="91">
        <f t="shared" si="0"/>
        <v>0</v>
      </c>
      <c r="F13" s="92"/>
      <c r="G13" s="93" t="str">
        <f t="shared" si="2"/>
        <v>X</v>
      </c>
      <c r="H13" s="93" t="str">
        <f t="shared" si="3"/>
        <v/>
      </c>
      <c r="I13" s="93" t="str">
        <f t="shared" si="4"/>
        <v/>
      </c>
      <c r="J13" s="93" t="str">
        <f t="shared" si="5"/>
        <v/>
      </c>
      <c r="K13" s="93" t="str">
        <f t="shared" si="6"/>
        <v/>
      </c>
    </row>
    <row r="14" spans="1:11" ht="96.75" customHeight="1" x14ac:dyDescent="0.25">
      <c r="A14" s="88"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4" s="95"/>
      <c r="C14" s="92"/>
      <c r="D14" s="355" t="e">
        <f t="shared" si="1"/>
        <v>#DIV/0!</v>
      </c>
      <c r="E14" s="91">
        <f t="shared" si="0"/>
        <v>0</v>
      </c>
      <c r="F14" s="92"/>
      <c r="G14" s="93" t="str">
        <f t="shared" si="2"/>
        <v>X</v>
      </c>
      <c r="H14" s="93" t="str">
        <f t="shared" si="3"/>
        <v/>
      </c>
      <c r="I14" s="93" t="str">
        <f t="shared" si="4"/>
        <v/>
      </c>
      <c r="J14" s="93" t="str">
        <f t="shared" si="5"/>
        <v/>
      </c>
      <c r="K14" s="93" t="str">
        <f t="shared" si="6"/>
        <v/>
      </c>
    </row>
    <row r="15" spans="1:11" ht="57.75" customHeight="1" x14ac:dyDescent="0.25">
      <c r="A15" s="88">
        <f>'Resp. 1'!B20</f>
        <v>0</v>
      </c>
      <c r="B15" s="95"/>
      <c r="C15" s="92"/>
      <c r="D15" s="355" t="e">
        <f t="shared" si="1"/>
        <v>#DIV/0!</v>
      </c>
      <c r="E15" s="91">
        <f t="shared" si="0"/>
        <v>0</v>
      </c>
      <c r="F15" s="92"/>
      <c r="G15" s="93" t="str">
        <f t="shared" si="2"/>
        <v>X</v>
      </c>
      <c r="H15" s="93" t="str">
        <f t="shared" si="3"/>
        <v/>
      </c>
      <c r="I15" s="93" t="str">
        <f t="shared" si="4"/>
        <v/>
      </c>
      <c r="J15" s="93" t="str">
        <f t="shared" si="5"/>
        <v/>
      </c>
      <c r="K15" s="93" t="str">
        <f t="shared" si="6"/>
        <v/>
      </c>
    </row>
    <row r="16" spans="1:11" ht="57.75" customHeight="1" x14ac:dyDescent="0.25">
      <c r="A16" s="88">
        <f>'Resp. 1'!B21</f>
        <v>0</v>
      </c>
      <c r="B16" s="95"/>
      <c r="C16" s="92"/>
      <c r="D16" s="355" t="e">
        <f t="shared" si="1"/>
        <v>#DIV/0!</v>
      </c>
      <c r="E16" s="91">
        <f t="shared" si="0"/>
        <v>0</v>
      </c>
      <c r="F16" s="92"/>
      <c r="G16" s="93" t="str">
        <f t="shared" si="2"/>
        <v>X</v>
      </c>
      <c r="H16" s="93" t="str">
        <f t="shared" si="3"/>
        <v/>
      </c>
      <c r="I16" s="93" t="str">
        <f t="shared" si="4"/>
        <v/>
      </c>
      <c r="J16" s="93" t="str">
        <f t="shared" si="5"/>
        <v/>
      </c>
      <c r="K16" s="93" t="str">
        <f t="shared" si="6"/>
        <v/>
      </c>
    </row>
    <row r="17" spans="1:11" ht="57.75" customHeight="1" x14ac:dyDescent="0.25">
      <c r="A17" s="88">
        <f>'Resp. 1'!B22</f>
        <v>0</v>
      </c>
      <c r="B17" s="88"/>
      <c r="C17" s="92"/>
      <c r="D17" s="355" t="e">
        <f t="shared" si="1"/>
        <v>#DIV/0!</v>
      </c>
      <c r="E17" s="91">
        <f t="shared" si="0"/>
        <v>0</v>
      </c>
      <c r="F17" s="92"/>
      <c r="G17" s="93" t="str">
        <f t="shared" si="2"/>
        <v>X</v>
      </c>
      <c r="H17" s="93" t="str">
        <f t="shared" si="3"/>
        <v/>
      </c>
      <c r="I17" s="93" t="str">
        <f t="shared" si="4"/>
        <v/>
      </c>
      <c r="J17" s="93" t="str">
        <f t="shared" si="5"/>
        <v/>
      </c>
      <c r="K17" s="93" t="str">
        <f t="shared" si="6"/>
        <v/>
      </c>
    </row>
    <row r="18" spans="1:11" ht="26.25" customHeight="1" x14ac:dyDescent="0.25">
      <c r="A18" s="88">
        <f>'Resp. 1'!B23</f>
        <v>0</v>
      </c>
      <c r="B18" s="95"/>
      <c r="C18" s="92"/>
      <c r="D18" s="355" t="e">
        <f t="shared" si="1"/>
        <v>#DIV/0!</v>
      </c>
      <c r="E18" s="91">
        <f t="shared" si="0"/>
        <v>0</v>
      </c>
      <c r="F18" s="92"/>
      <c r="G18" s="93" t="str">
        <f t="shared" si="2"/>
        <v>X</v>
      </c>
      <c r="H18" s="93" t="str">
        <f t="shared" si="3"/>
        <v/>
      </c>
      <c r="I18" s="93" t="str">
        <f t="shared" si="4"/>
        <v/>
      </c>
      <c r="J18" s="93" t="str">
        <f t="shared" si="5"/>
        <v/>
      </c>
      <c r="K18" s="93" t="str">
        <f t="shared" si="6"/>
        <v/>
      </c>
    </row>
    <row r="19" spans="1:11" ht="26.25" customHeight="1" x14ac:dyDescent="0.25">
      <c r="A19" s="88">
        <f>'Resp. 1'!B24</f>
        <v>0</v>
      </c>
      <c r="B19" s="95"/>
      <c r="C19" s="92"/>
      <c r="D19" s="355" t="e">
        <f t="shared" si="1"/>
        <v>#DIV/0!</v>
      </c>
      <c r="E19" s="91">
        <f t="shared" si="0"/>
        <v>0</v>
      </c>
      <c r="F19" s="92"/>
      <c r="G19" s="93" t="str">
        <f t="shared" si="2"/>
        <v>X</v>
      </c>
      <c r="H19" s="93" t="str">
        <f t="shared" si="3"/>
        <v/>
      </c>
      <c r="I19" s="93" t="str">
        <f t="shared" si="4"/>
        <v/>
      </c>
      <c r="J19" s="93" t="str">
        <f t="shared" si="5"/>
        <v/>
      </c>
      <c r="K19" s="93" t="str">
        <f t="shared" si="6"/>
        <v/>
      </c>
    </row>
    <row r="20" spans="1:11" ht="26.25" customHeight="1" x14ac:dyDescent="0.25">
      <c r="A20" s="88">
        <f>'Resp. 1'!B25</f>
        <v>0</v>
      </c>
      <c r="B20" s="95"/>
      <c r="C20" s="92"/>
      <c r="D20" s="355" t="e">
        <f t="shared" si="1"/>
        <v>#DIV/0!</v>
      </c>
      <c r="E20" s="91">
        <f t="shared" si="0"/>
        <v>0</v>
      </c>
      <c r="F20" s="92"/>
      <c r="G20" s="93" t="str">
        <f t="shared" si="2"/>
        <v>X</v>
      </c>
      <c r="H20" s="93" t="str">
        <f t="shared" si="3"/>
        <v/>
      </c>
      <c r="I20" s="93" t="str">
        <f t="shared" si="4"/>
        <v/>
      </c>
      <c r="J20" s="93" t="str">
        <f t="shared" si="5"/>
        <v/>
      </c>
      <c r="K20" s="93" t="str">
        <f t="shared" si="6"/>
        <v/>
      </c>
    </row>
    <row r="21" spans="1:11" x14ac:dyDescent="0.25">
      <c r="A21" s="96" t="s">
        <v>245</v>
      </c>
      <c r="B21" s="97"/>
      <c r="C21" s="98">
        <f>SUM(C11:C20)</f>
        <v>0</v>
      </c>
      <c r="D21" s="98"/>
      <c r="E21" s="98"/>
      <c r="F21" s="99"/>
      <c r="G21" s="100"/>
      <c r="H21" s="101">
        <f>IF(H11="x",D11*E11)+IF(H12="x",D12*E12)+IF(H13="x",D13*E13)+IF(H14="x",D14*E14)+IF(H15="x",D15*E15)+IF(H16="x",D16*E16)+IF(H17="x",D17*E17)+IF(H18="x",D18*E18)+IF(H19="x",D19*E19)+IF(H20="x",D20*E20)</f>
        <v>0</v>
      </c>
      <c r="I21" s="101">
        <f>IF(I11="x",D11*E11)+IF(I12="x",D12*E12)+IF(I13="x",D13*E13)+IF(I14="x",D14*E14)+IF(I15="x",D15*E15)+IF(I16="x",D16*E16)+IF(I17="x",D17*E17)+IF(I18="x",D18*E18)+IF(I19="x",D19*E19)+IF(I20="x",D20*E20)</f>
        <v>0</v>
      </c>
      <c r="J21" s="101">
        <f>IF(J11="x",D11*E11)+IF(J12="x",D12*E12)+IF(J13="x",D13*E13)+IF(J14="x",D14*E14)+IF(J15="x",D15*E15)+IF(J16="x",D16*E16)+IF(J17="x",D17*E17)+IF(J18="x",D18*E18)+IF(J19="x",D19*E19)+IF(J20="x",D20*E20)</f>
        <v>0</v>
      </c>
      <c r="K21" s="101">
        <f>IF(K11="x",D11*E11)+IF(K12="x",D12*E12)+IF(K13="x",D13*E13)+IF(K14="x",D14*E14)+IF(K15="x",D15*E15)+IF(K16="x",D16*E16)+IF(K17="x",D17*E17)+IF(K18="x",D18*E18)+IF(K19="x",D19*E19)+IF(K19="x",D19*E19)</f>
        <v>0</v>
      </c>
    </row>
    <row r="22" spans="1:11" ht="3" customHeight="1" x14ac:dyDescent="0.25">
      <c r="A22" s="531"/>
      <c r="B22" s="532"/>
      <c r="C22" s="532"/>
      <c r="D22" s="374"/>
      <c r="E22" s="374"/>
      <c r="F22" s="531"/>
      <c r="G22" s="532"/>
      <c r="H22" s="532"/>
      <c r="I22" s="531"/>
      <c r="J22" s="532"/>
      <c r="K22" s="532"/>
    </row>
    <row r="23" spans="1:11" ht="42" customHeight="1" x14ac:dyDescent="0.25">
      <c r="A23" s="86" t="s">
        <v>246</v>
      </c>
      <c r="B23" s="86" t="s">
        <v>237</v>
      </c>
      <c r="C23" s="87" t="s">
        <v>238</v>
      </c>
      <c r="D23" s="87"/>
      <c r="E23" s="87" t="s">
        <v>239</v>
      </c>
      <c r="F23" s="87" t="s">
        <v>240</v>
      </c>
      <c r="G23" s="87" t="s">
        <v>241</v>
      </c>
      <c r="H23" s="87" t="s">
        <v>57</v>
      </c>
      <c r="I23" s="87" t="s">
        <v>242</v>
      </c>
      <c r="J23" s="87" t="s">
        <v>243</v>
      </c>
      <c r="K23" s="87" t="s">
        <v>244</v>
      </c>
    </row>
    <row r="24" spans="1:11" s="103" customFormat="1" ht="27" customHeight="1" x14ac:dyDescent="0.25">
      <c r="A24" s="95" t="str">
        <f>'Resp. 1'!B32</f>
        <v>monitoraggio contributi DPCM del 24.09.2020 liquidati per annualità 2020 e liquidazione annualità 2021</v>
      </c>
      <c r="B24" s="94"/>
      <c r="C24" s="102">
        <v>16</v>
      </c>
      <c r="D24" s="102">
        <f>(C24/C$56)*40</f>
        <v>12.307692307692308</v>
      </c>
      <c r="E24" s="91">
        <f>F24/100</f>
        <v>1</v>
      </c>
      <c r="F24" s="92">
        <v>100</v>
      </c>
      <c r="G24" s="93" t="str">
        <f t="shared" ref="G24:G50" si="7">IF(F24&lt;=20,"X","")</f>
        <v/>
      </c>
      <c r="H24" s="93" t="str">
        <f t="shared" ref="H24:H50" si="8">IF(AND(F24&gt;20,F24&lt;=50),"X","")</f>
        <v/>
      </c>
      <c r="I24" s="93" t="str">
        <f t="shared" ref="I24:I50" si="9">IF(AND(F24&gt;50,F24&lt;=70),"X","")</f>
        <v/>
      </c>
      <c r="J24" s="93" t="str">
        <f t="shared" ref="J24:J50" si="10">IF(AND(F24&gt;70,F24&lt;=90),"X","")</f>
        <v/>
      </c>
      <c r="K24" s="93" t="str">
        <f>IF(AND(F24&gt;90,F24&lt;=100),"X","")</f>
        <v>X</v>
      </c>
    </row>
    <row r="25" spans="1:11" s="103" customFormat="1" ht="27" customHeight="1" x14ac:dyDescent="0.25">
      <c r="A25" s="95" t="str">
        <f>'Resp. 1'!B33</f>
        <v>istruttoria domande risarcimento patrimonio edilizio a seguito eventi alluvionali del novembre 2021</v>
      </c>
      <c r="B25" s="95"/>
      <c r="C25" s="102"/>
      <c r="D25" s="102">
        <f t="shared" ref="D25:D55" si="11">(C25/C$56)*40</f>
        <v>0</v>
      </c>
      <c r="E25" s="91">
        <f t="shared" ref="E25:E31" si="12">F25/100</f>
        <v>0</v>
      </c>
      <c r="F25" s="92"/>
      <c r="G25" s="93" t="str">
        <f t="shared" si="7"/>
        <v>X</v>
      </c>
      <c r="H25" s="93" t="str">
        <f t="shared" si="8"/>
        <v/>
      </c>
      <c r="I25" s="93" t="str">
        <f t="shared" si="9"/>
        <v/>
      </c>
      <c r="J25" s="93" t="str">
        <f t="shared" si="10"/>
        <v/>
      </c>
      <c r="K25" s="93" t="str">
        <f t="shared" ref="K25:K47" si="13">IF(AND(F25&gt;90,F25&lt;=100),"X","")</f>
        <v/>
      </c>
    </row>
    <row r="26" spans="1:11" s="103" customFormat="1" ht="27" customHeight="1" x14ac:dyDescent="0.25">
      <c r="A26" s="95" t="str">
        <f>'Resp. 1'!B34</f>
        <v>Conferimento incarico trasformazione diritto superficie in diritto proprietà</v>
      </c>
      <c r="B26" s="95"/>
      <c r="C26" s="102"/>
      <c r="D26" s="102">
        <f t="shared" si="11"/>
        <v>0</v>
      </c>
      <c r="E26" s="91">
        <f t="shared" si="12"/>
        <v>0</v>
      </c>
      <c r="F26" s="92"/>
      <c r="G26" s="93" t="str">
        <f t="shared" si="7"/>
        <v>X</v>
      </c>
      <c r="H26" s="93" t="str">
        <f t="shared" si="8"/>
        <v/>
      </c>
      <c r="I26" s="93" t="str">
        <f t="shared" si="9"/>
        <v/>
      </c>
      <c r="J26" s="93" t="str">
        <f t="shared" si="10"/>
        <v/>
      </c>
      <c r="K26" s="93" t="str">
        <f t="shared" si="13"/>
        <v/>
      </c>
    </row>
    <row r="27" spans="1:11" s="103" customFormat="1" ht="27" customHeight="1" x14ac:dyDescent="0.25">
      <c r="A27" s="95" t="str">
        <f>'Resp. 1'!B35</f>
        <v>implementazione servizi con ufficio UTP</v>
      </c>
      <c r="B27" s="95"/>
      <c r="C27" s="102"/>
      <c r="D27" s="102">
        <f t="shared" si="11"/>
        <v>0</v>
      </c>
      <c r="E27" s="91">
        <f t="shared" si="12"/>
        <v>0</v>
      </c>
      <c r="F27" s="92"/>
      <c r="G27" s="93" t="str">
        <f t="shared" si="7"/>
        <v>X</v>
      </c>
      <c r="H27" s="93" t="str">
        <f t="shared" si="8"/>
        <v/>
      </c>
      <c r="I27" s="93" t="str">
        <f t="shared" si="9"/>
        <v/>
      </c>
      <c r="J27" s="93" t="str">
        <f t="shared" si="10"/>
        <v/>
      </c>
      <c r="K27" s="93" t="str">
        <f t="shared" si="13"/>
        <v/>
      </c>
    </row>
    <row r="28" spans="1:11" s="103" customFormat="1" ht="27" customHeight="1" x14ac:dyDescent="0.25">
      <c r="A28" s="95" t="str">
        <f>'Resp. 1'!B36</f>
        <v>Approvazione nuovo regolamento commercio mercato lunedì</v>
      </c>
      <c r="B28" s="95"/>
      <c r="C28" s="104">
        <v>16</v>
      </c>
      <c r="D28" s="102">
        <f t="shared" si="11"/>
        <v>12.307692307692308</v>
      </c>
      <c r="E28" s="91">
        <f t="shared" si="12"/>
        <v>0</v>
      </c>
      <c r="F28" s="92"/>
      <c r="G28" s="93" t="str">
        <f t="shared" si="7"/>
        <v>X</v>
      </c>
      <c r="H28" s="93" t="str">
        <f t="shared" si="8"/>
        <v/>
      </c>
      <c r="I28" s="93" t="str">
        <f t="shared" si="9"/>
        <v/>
      </c>
      <c r="J28" s="93" t="str">
        <f t="shared" si="10"/>
        <v/>
      </c>
      <c r="K28" s="93" t="str">
        <f t="shared" si="13"/>
        <v/>
      </c>
    </row>
    <row r="29" spans="1:11" s="103" customFormat="1" ht="27" customHeight="1" x14ac:dyDescent="0.25">
      <c r="A29" s="95" t="str">
        <f>'Resp. 1'!B37</f>
        <v>Ridistrubuzione servizi con nomina nuovo responsabile SUAPE</v>
      </c>
      <c r="B29" s="95"/>
      <c r="C29" s="104"/>
      <c r="D29" s="102">
        <f t="shared" si="11"/>
        <v>0</v>
      </c>
      <c r="E29" s="91">
        <f t="shared" si="12"/>
        <v>0</v>
      </c>
      <c r="F29" s="92"/>
      <c r="G29" s="93" t="str">
        <f t="shared" si="7"/>
        <v>X</v>
      </c>
      <c r="H29" s="93" t="str">
        <f t="shared" si="8"/>
        <v/>
      </c>
      <c r="I29" s="93" t="str">
        <f t="shared" si="9"/>
        <v/>
      </c>
      <c r="J29" s="93" t="str">
        <f t="shared" si="10"/>
        <v/>
      </c>
      <c r="K29" s="93" t="str">
        <f t="shared" si="13"/>
        <v/>
      </c>
    </row>
    <row r="30" spans="1:11" s="103" customFormat="1" ht="27" customHeight="1" x14ac:dyDescent="0.25">
      <c r="A30" s="95" t="str">
        <f>'Resp. 1'!B38</f>
        <v>Approvazione variante lottizzazione area PEEP</v>
      </c>
      <c r="B30" s="95"/>
      <c r="C30" s="104"/>
      <c r="D30" s="102">
        <f t="shared" si="11"/>
        <v>0</v>
      </c>
      <c r="E30" s="91">
        <f t="shared" si="12"/>
        <v>0</v>
      </c>
      <c r="F30" s="92"/>
      <c r="G30" s="93" t="str">
        <f t="shared" si="7"/>
        <v>X</v>
      </c>
      <c r="H30" s="93" t="str">
        <f t="shared" si="8"/>
        <v/>
      </c>
      <c r="I30" s="93" t="str">
        <f t="shared" si="9"/>
        <v/>
      </c>
      <c r="J30" s="93" t="str">
        <f t="shared" si="10"/>
        <v/>
      </c>
      <c r="K30" s="93" t="str">
        <f t="shared" si="13"/>
        <v/>
      </c>
    </row>
    <row r="31" spans="1:11" s="103" customFormat="1" ht="27" customHeight="1" x14ac:dyDescent="0.25">
      <c r="A31" s="95">
        <f>'Resp. 1'!B39</f>
        <v>0</v>
      </c>
      <c r="B31" s="95"/>
      <c r="C31" s="104"/>
      <c r="D31" s="102">
        <f t="shared" si="11"/>
        <v>0</v>
      </c>
      <c r="E31" s="91">
        <f t="shared" si="12"/>
        <v>0</v>
      </c>
      <c r="F31" s="92"/>
      <c r="G31" s="93" t="str">
        <f t="shared" si="7"/>
        <v>X</v>
      </c>
      <c r="H31" s="93" t="str">
        <f t="shared" si="8"/>
        <v/>
      </c>
      <c r="I31" s="93" t="str">
        <f t="shared" si="9"/>
        <v/>
      </c>
      <c r="J31" s="93" t="str">
        <f t="shared" si="10"/>
        <v/>
      </c>
      <c r="K31" s="93" t="str">
        <f t="shared" si="13"/>
        <v/>
      </c>
    </row>
    <row r="32" spans="1:11" s="103" customFormat="1" ht="27" customHeight="1" x14ac:dyDescent="0.25">
      <c r="A32" s="95">
        <f>'Resp. 1'!B40</f>
        <v>0</v>
      </c>
      <c r="B32" s="95"/>
      <c r="C32" s="104"/>
      <c r="D32" s="102">
        <f t="shared" si="11"/>
        <v>0</v>
      </c>
      <c r="E32" s="91"/>
      <c r="F32" s="92"/>
      <c r="G32" s="93" t="str">
        <f t="shared" si="7"/>
        <v>X</v>
      </c>
      <c r="H32" s="93" t="str">
        <f t="shared" si="8"/>
        <v/>
      </c>
      <c r="I32" s="93" t="str">
        <f t="shared" si="9"/>
        <v/>
      </c>
      <c r="J32" s="93" t="str">
        <f t="shared" si="10"/>
        <v/>
      </c>
      <c r="K32" s="93" t="str">
        <f t="shared" si="13"/>
        <v/>
      </c>
    </row>
    <row r="33" spans="1:11" s="103" customFormat="1" ht="27" customHeight="1" x14ac:dyDescent="0.25">
      <c r="A33" s="95">
        <f>'Resp. 1'!B41</f>
        <v>0</v>
      </c>
      <c r="B33" s="95"/>
      <c r="C33" s="104"/>
      <c r="D33" s="102">
        <f t="shared" si="11"/>
        <v>0</v>
      </c>
      <c r="E33" s="91"/>
      <c r="F33" s="92"/>
      <c r="G33" s="93" t="str">
        <f t="shared" si="7"/>
        <v>X</v>
      </c>
      <c r="H33" s="93" t="str">
        <f t="shared" si="8"/>
        <v/>
      </c>
      <c r="I33" s="93" t="str">
        <f t="shared" si="9"/>
        <v/>
      </c>
      <c r="J33" s="93" t="str">
        <f t="shared" si="10"/>
        <v/>
      </c>
      <c r="K33" s="93" t="str">
        <f t="shared" si="13"/>
        <v/>
      </c>
    </row>
    <row r="34" spans="1:11" s="103" customFormat="1" ht="27" customHeight="1" x14ac:dyDescent="0.25">
      <c r="A34" s="95">
        <f>'Resp. 1'!B42</f>
        <v>0</v>
      </c>
      <c r="B34" s="95"/>
      <c r="C34" s="104"/>
      <c r="D34" s="102">
        <f t="shared" si="11"/>
        <v>0</v>
      </c>
      <c r="E34" s="91"/>
      <c r="F34" s="92"/>
      <c r="G34" s="93" t="str">
        <f t="shared" si="7"/>
        <v>X</v>
      </c>
      <c r="H34" s="93" t="str">
        <f t="shared" si="8"/>
        <v/>
      </c>
      <c r="I34" s="93" t="str">
        <f t="shared" si="9"/>
        <v/>
      </c>
      <c r="J34" s="93" t="str">
        <f t="shared" si="10"/>
        <v/>
      </c>
      <c r="K34" s="93" t="str">
        <f t="shared" si="13"/>
        <v/>
      </c>
    </row>
    <row r="35" spans="1:11" s="103" customFormat="1" ht="27" customHeight="1" x14ac:dyDescent="0.25">
      <c r="A35" s="95">
        <f>'Resp. 1'!B43</f>
        <v>0</v>
      </c>
      <c r="B35" s="95"/>
      <c r="C35" s="104"/>
      <c r="D35" s="102">
        <f t="shared" si="11"/>
        <v>0</v>
      </c>
      <c r="E35" s="91"/>
      <c r="F35" s="92"/>
      <c r="G35" s="93" t="str">
        <f t="shared" si="7"/>
        <v>X</v>
      </c>
      <c r="H35" s="93" t="str">
        <f t="shared" si="8"/>
        <v/>
      </c>
      <c r="I35" s="93" t="str">
        <f t="shared" si="9"/>
        <v/>
      </c>
      <c r="J35" s="93" t="str">
        <f t="shared" si="10"/>
        <v/>
      </c>
      <c r="K35" s="93" t="str">
        <f t="shared" si="13"/>
        <v/>
      </c>
    </row>
    <row r="36" spans="1:11" s="103" customFormat="1" ht="27" customHeight="1" x14ac:dyDescent="0.25">
      <c r="A36" s="95">
        <f>'Resp. 1'!B44</f>
        <v>0</v>
      </c>
      <c r="B36" s="95"/>
      <c r="C36" s="104"/>
      <c r="D36" s="102">
        <f t="shared" si="11"/>
        <v>0</v>
      </c>
      <c r="E36" s="91"/>
      <c r="F36" s="92"/>
      <c r="G36" s="93" t="str">
        <f t="shared" si="7"/>
        <v>X</v>
      </c>
      <c r="H36" s="93" t="str">
        <f t="shared" si="8"/>
        <v/>
      </c>
      <c r="I36" s="93" t="str">
        <f t="shared" si="9"/>
        <v/>
      </c>
      <c r="J36" s="93" t="str">
        <f t="shared" si="10"/>
        <v/>
      </c>
      <c r="K36" s="93" t="str">
        <f t="shared" si="13"/>
        <v/>
      </c>
    </row>
    <row r="37" spans="1:11" s="103" customFormat="1" ht="27" customHeight="1" x14ac:dyDescent="0.25">
      <c r="A37" s="95">
        <f>'Resp. 1'!B45</f>
        <v>0</v>
      </c>
      <c r="B37" s="95"/>
      <c r="C37" s="104"/>
      <c r="D37" s="102">
        <f t="shared" si="11"/>
        <v>0</v>
      </c>
      <c r="E37" s="91"/>
      <c r="F37" s="92"/>
      <c r="G37" s="93" t="str">
        <f t="shared" si="7"/>
        <v>X</v>
      </c>
      <c r="H37" s="93" t="str">
        <f t="shared" si="8"/>
        <v/>
      </c>
      <c r="I37" s="93" t="str">
        <f t="shared" si="9"/>
        <v/>
      </c>
      <c r="J37" s="93" t="str">
        <f t="shared" si="10"/>
        <v/>
      </c>
      <c r="K37" s="93" t="str">
        <f t="shared" si="13"/>
        <v/>
      </c>
    </row>
    <row r="38" spans="1:11" s="103" customFormat="1" ht="27" customHeight="1" x14ac:dyDescent="0.25">
      <c r="A38" s="95">
        <f>'Resp. 1'!B46</f>
        <v>0</v>
      </c>
      <c r="B38" s="95"/>
      <c r="C38" s="104"/>
      <c r="D38" s="102">
        <f t="shared" si="11"/>
        <v>0</v>
      </c>
      <c r="E38" s="91"/>
      <c r="F38" s="92"/>
      <c r="G38" s="93" t="str">
        <f t="shared" si="7"/>
        <v>X</v>
      </c>
      <c r="H38" s="93" t="str">
        <f t="shared" si="8"/>
        <v/>
      </c>
      <c r="I38" s="93" t="str">
        <f t="shared" si="9"/>
        <v/>
      </c>
      <c r="J38" s="93" t="str">
        <f t="shared" si="10"/>
        <v/>
      </c>
      <c r="K38" s="93" t="str">
        <f t="shared" si="13"/>
        <v/>
      </c>
    </row>
    <row r="39" spans="1:11" s="103" customFormat="1" ht="27" customHeight="1" x14ac:dyDescent="0.25">
      <c r="A39" s="95">
        <f>'Resp. 1'!B47</f>
        <v>0</v>
      </c>
      <c r="B39" s="95"/>
      <c r="C39" s="104"/>
      <c r="D39" s="102">
        <f t="shared" si="11"/>
        <v>0</v>
      </c>
      <c r="E39" s="91"/>
      <c r="F39" s="92"/>
      <c r="G39" s="93" t="str">
        <f t="shared" si="7"/>
        <v>X</v>
      </c>
      <c r="H39" s="93" t="str">
        <f t="shared" si="8"/>
        <v/>
      </c>
      <c r="I39" s="93" t="str">
        <f t="shared" si="9"/>
        <v/>
      </c>
      <c r="J39" s="93" t="str">
        <f t="shared" si="10"/>
        <v/>
      </c>
      <c r="K39" s="93" t="str">
        <f t="shared" si="13"/>
        <v/>
      </c>
    </row>
    <row r="40" spans="1:11" s="103" customFormat="1" ht="27" customHeight="1" x14ac:dyDescent="0.25">
      <c r="A40" s="95">
        <f>'Resp. 1'!B48</f>
        <v>0</v>
      </c>
      <c r="B40" s="95"/>
      <c r="C40" s="104"/>
      <c r="D40" s="102">
        <f t="shared" si="11"/>
        <v>0</v>
      </c>
      <c r="E40" s="91"/>
      <c r="F40" s="92"/>
      <c r="G40" s="93" t="str">
        <f t="shared" si="7"/>
        <v>X</v>
      </c>
      <c r="H40" s="93" t="str">
        <f t="shared" si="8"/>
        <v/>
      </c>
      <c r="I40" s="93" t="str">
        <f t="shared" si="9"/>
        <v/>
      </c>
      <c r="J40" s="93" t="str">
        <f t="shared" si="10"/>
        <v/>
      </c>
      <c r="K40" s="93" t="str">
        <f t="shared" si="13"/>
        <v/>
      </c>
    </row>
    <row r="41" spans="1:11" s="103" customFormat="1" ht="27" customHeight="1" x14ac:dyDescent="0.25">
      <c r="A41" s="95">
        <f>'Resp. 1'!B49</f>
        <v>0</v>
      </c>
      <c r="B41" s="95"/>
      <c r="C41" s="104"/>
      <c r="D41" s="102">
        <f t="shared" si="11"/>
        <v>0</v>
      </c>
      <c r="E41" s="91"/>
      <c r="F41" s="92"/>
      <c r="G41" s="93" t="str">
        <f t="shared" si="7"/>
        <v>X</v>
      </c>
      <c r="H41" s="93" t="str">
        <f t="shared" si="8"/>
        <v/>
      </c>
      <c r="I41" s="93" t="str">
        <f t="shared" si="9"/>
        <v/>
      </c>
      <c r="J41" s="93" t="str">
        <f t="shared" si="10"/>
        <v/>
      </c>
      <c r="K41" s="93" t="str">
        <f t="shared" si="13"/>
        <v/>
      </c>
    </row>
    <row r="42" spans="1:11" s="103" customFormat="1" ht="27" customHeight="1" x14ac:dyDescent="0.25">
      <c r="A42" s="95">
        <f>'Resp. 1'!B50</f>
        <v>0</v>
      </c>
      <c r="B42" s="95"/>
      <c r="C42" s="104"/>
      <c r="D42" s="102">
        <f t="shared" si="11"/>
        <v>0</v>
      </c>
      <c r="E42" s="91"/>
      <c r="F42" s="92"/>
      <c r="G42" s="93" t="str">
        <f t="shared" si="7"/>
        <v>X</v>
      </c>
      <c r="H42" s="93" t="str">
        <f t="shared" si="8"/>
        <v/>
      </c>
      <c r="I42" s="93" t="str">
        <f t="shared" si="9"/>
        <v/>
      </c>
      <c r="J42" s="93" t="str">
        <f t="shared" si="10"/>
        <v/>
      </c>
      <c r="K42" s="93" t="str">
        <f t="shared" si="13"/>
        <v/>
      </c>
    </row>
    <row r="43" spans="1:11" s="103" customFormat="1" ht="27" customHeight="1" x14ac:dyDescent="0.25">
      <c r="A43" s="95">
        <f>'Resp. 1'!B51</f>
        <v>0</v>
      </c>
      <c r="B43" s="95"/>
      <c r="C43" s="104"/>
      <c r="D43" s="102">
        <f t="shared" si="11"/>
        <v>0</v>
      </c>
      <c r="E43" s="91"/>
      <c r="F43" s="92"/>
      <c r="G43" s="93" t="str">
        <f t="shared" si="7"/>
        <v>X</v>
      </c>
      <c r="H43" s="93" t="str">
        <f t="shared" si="8"/>
        <v/>
      </c>
      <c r="I43" s="93" t="str">
        <f t="shared" si="9"/>
        <v/>
      </c>
      <c r="J43" s="93" t="str">
        <f t="shared" si="10"/>
        <v/>
      </c>
      <c r="K43" s="93" t="str">
        <f t="shared" si="13"/>
        <v/>
      </c>
    </row>
    <row r="44" spans="1:11" s="103" customFormat="1" ht="27" customHeight="1" x14ac:dyDescent="0.25">
      <c r="A44" s="95">
        <f>'Resp. 1'!B52</f>
        <v>0</v>
      </c>
      <c r="B44" s="95"/>
      <c r="C44" s="104"/>
      <c r="D44" s="102">
        <f t="shared" si="11"/>
        <v>0</v>
      </c>
      <c r="E44" s="91"/>
      <c r="F44" s="92"/>
      <c r="G44" s="93" t="str">
        <f t="shared" si="7"/>
        <v>X</v>
      </c>
      <c r="H44" s="93" t="str">
        <f t="shared" si="8"/>
        <v/>
      </c>
      <c r="I44" s="93" t="str">
        <f t="shared" si="9"/>
        <v/>
      </c>
      <c r="J44" s="93" t="str">
        <f t="shared" si="10"/>
        <v/>
      </c>
      <c r="K44" s="93" t="str">
        <f t="shared" si="13"/>
        <v/>
      </c>
    </row>
    <row r="45" spans="1:11" s="103" customFormat="1" ht="27" customHeight="1" x14ac:dyDescent="0.25">
      <c r="A45" s="95">
        <f>'Resp. 1'!B53</f>
        <v>0</v>
      </c>
      <c r="B45" s="95"/>
      <c r="C45" s="104"/>
      <c r="D45" s="102">
        <f t="shared" si="11"/>
        <v>0</v>
      </c>
      <c r="E45" s="91"/>
      <c r="F45" s="92"/>
      <c r="G45" s="93" t="str">
        <f t="shared" si="7"/>
        <v>X</v>
      </c>
      <c r="H45" s="93" t="str">
        <f t="shared" si="8"/>
        <v/>
      </c>
      <c r="I45" s="93" t="str">
        <f t="shared" si="9"/>
        <v/>
      </c>
      <c r="J45" s="93" t="str">
        <f t="shared" si="10"/>
        <v/>
      </c>
      <c r="K45" s="93" t="str">
        <f t="shared" si="13"/>
        <v/>
      </c>
    </row>
    <row r="46" spans="1:11" s="103" customFormat="1" ht="27" customHeight="1" x14ac:dyDescent="0.25">
      <c r="A46" s="95">
        <f>'Resp. 1'!B54</f>
        <v>0</v>
      </c>
      <c r="B46" s="95"/>
      <c r="C46" s="104"/>
      <c r="D46" s="102">
        <f t="shared" si="11"/>
        <v>0</v>
      </c>
      <c r="E46" s="91"/>
      <c r="F46" s="92"/>
      <c r="G46" s="93" t="str">
        <f t="shared" si="7"/>
        <v>X</v>
      </c>
      <c r="H46" s="93" t="str">
        <f t="shared" si="8"/>
        <v/>
      </c>
      <c r="I46" s="93" t="str">
        <f t="shared" si="9"/>
        <v/>
      </c>
      <c r="J46" s="93" t="str">
        <f t="shared" si="10"/>
        <v/>
      </c>
      <c r="K46" s="93" t="str">
        <f t="shared" si="13"/>
        <v/>
      </c>
    </row>
    <row r="47" spans="1:11" s="103" customFormat="1" ht="27" customHeight="1" x14ac:dyDescent="0.25">
      <c r="A47" s="95">
        <f>'Resp. 1'!B55</f>
        <v>0</v>
      </c>
      <c r="B47" s="95"/>
      <c r="C47" s="104"/>
      <c r="D47" s="102">
        <f t="shared" si="11"/>
        <v>0</v>
      </c>
      <c r="E47" s="91"/>
      <c r="F47" s="92"/>
      <c r="G47" s="93" t="str">
        <f t="shared" si="7"/>
        <v>X</v>
      </c>
      <c r="H47" s="93" t="str">
        <f t="shared" si="8"/>
        <v/>
      </c>
      <c r="I47" s="93" t="str">
        <f t="shared" si="9"/>
        <v/>
      </c>
      <c r="J47" s="93" t="str">
        <f t="shared" si="10"/>
        <v/>
      </c>
      <c r="K47" s="93" t="str">
        <f t="shared" si="13"/>
        <v/>
      </c>
    </row>
    <row r="48" spans="1:11" ht="42" customHeight="1" x14ac:dyDescent="0.25">
      <c r="A48" s="373" t="s">
        <v>247</v>
      </c>
      <c r="B48" s="373" t="s">
        <v>248</v>
      </c>
      <c r="C48" s="87" t="s">
        <v>238</v>
      </c>
      <c r="D48" s="102" t="s">
        <v>523</v>
      </c>
      <c r="E48" s="87" t="s">
        <v>239</v>
      </c>
      <c r="F48" s="87" t="s">
        <v>240</v>
      </c>
      <c r="G48" s="105" t="s">
        <v>249</v>
      </c>
      <c r="H48" s="105" t="s">
        <v>250</v>
      </c>
      <c r="I48" s="105" t="s">
        <v>251</v>
      </c>
      <c r="J48" s="105" t="s">
        <v>252</v>
      </c>
      <c r="K48" s="105" t="s">
        <v>253</v>
      </c>
    </row>
    <row r="49" spans="1:12" s="103" customFormat="1" ht="49.5" customHeight="1" x14ac:dyDescent="0.25">
      <c r="A49" s="95" t="s">
        <v>316</v>
      </c>
      <c r="B49" s="95" t="s">
        <v>317</v>
      </c>
      <c r="C49" s="104">
        <v>20</v>
      </c>
      <c r="D49" s="102">
        <f t="shared" si="11"/>
        <v>15.384615384615385</v>
      </c>
      <c r="E49" s="91">
        <f>F49/100</f>
        <v>1</v>
      </c>
      <c r="F49" s="92">
        <v>100</v>
      </c>
      <c r="G49" s="93" t="str">
        <f t="shared" si="7"/>
        <v/>
      </c>
      <c r="H49" s="93" t="str">
        <f t="shared" si="8"/>
        <v/>
      </c>
      <c r="I49" s="93" t="str">
        <f t="shared" si="9"/>
        <v/>
      </c>
      <c r="J49" s="93" t="str">
        <f t="shared" si="10"/>
        <v/>
      </c>
      <c r="K49" s="93" t="str">
        <f t="shared" ref="K49:K55" si="14">IF(AND(F49&gt;90,F49&lt;=100),"X","")</f>
        <v>X</v>
      </c>
    </row>
    <row r="50" spans="1:12" s="103" customFormat="1" ht="18.75" customHeight="1" x14ac:dyDescent="0.25">
      <c r="A50" s="95"/>
      <c r="B50" s="95"/>
      <c r="C50" s="104"/>
      <c r="D50" s="102">
        <f t="shared" si="11"/>
        <v>0</v>
      </c>
      <c r="E50" s="91">
        <f t="shared" ref="E50:E55" si="15">F50/100</f>
        <v>0</v>
      </c>
      <c r="F50" s="92"/>
      <c r="G50" s="93" t="str">
        <f t="shared" si="7"/>
        <v>X</v>
      </c>
      <c r="H50" s="93" t="str">
        <f t="shared" si="8"/>
        <v/>
      </c>
      <c r="I50" s="93" t="str">
        <f t="shared" si="9"/>
        <v/>
      </c>
      <c r="J50" s="93" t="str">
        <f t="shared" si="10"/>
        <v/>
      </c>
      <c r="K50" s="93" t="str">
        <f t="shared" si="14"/>
        <v/>
      </c>
    </row>
    <row r="51" spans="1:12" s="103" customFormat="1" ht="18.75" customHeight="1" x14ac:dyDescent="0.25">
      <c r="A51" s="95"/>
      <c r="B51" s="95"/>
      <c r="C51" s="104"/>
      <c r="D51" s="102">
        <f t="shared" si="11"/>
        <v>0</v>
      </c>
      <c r="E51" s="91">
        <f t="shared" si="15"/>
        <v>0</v>
      </c>
      <c r="F51" s="92"/>
      <c r="G51" s="93" t="str">
        <f>IF(F51&lt;=20,"X","")</f>
        <v>X</v>
      </c>
      <c r="H51" s="93" t="str">
        <f>IF(AND(F51&gt;20,F51&lt;=50),"X","")</f>
        <v/>
      </c>
      <c r="I51" s="93" t="str">
        <f>IF(AND(F51&gt;50,F51&lt;=70),"X","")</f>
        <v/>
      </c>
      <c r="J51" s="93" t="str">
        <f>IF(AND(F51&gt;70,F51&lt;=90),"X","")</f>
        <v/>
      </c>
      <c r="K51" s="93" t="str">
        <f t="shared" si="14"/>
        <v/>
      </c>
    </row>
    <row r="52" spans="1:12" s="103" customFormat="1" ht="18.75" customHeight="1" x14ac:dyDescent="0.25">
      <c r="A52" s="95"/>
      <c r="B52" s="95"/>
      <c r="C52" s="104"/>
      <c r="D52" s="102">
        <f t="shared" si="11"/>
        <v>0</v>
      </c>
      <c r="E52" s="91">
        <f t="shared" si="15"/>
        <v>0</v>
      </c>
      <c r="F52" s="92"/>
      <c r="G52" s="93" t="str">
        <f>IF(F52&lt;=20,"X","")</f>
        <v>X</v>
      </c>
      <c r="H52" s="93" t="str">
        <f>IF(AND(F52&gt;20,F52&lt;=50),"X","")</f>
        <v/>
      </c>
      <c r="I52" s="93" t="str">
        <f>IF(AND(F52&gt;50,F52&lt;=70),"X","")</f>
        <v/>
      </c>
      <c r="J52" s="93" t="str">
        <f>IF(AND(F52&gt;70,F52&lt;=90),"X","")</f>
        <v/>
      </c>
      <c r="K52" s="93" t="str">
        <f t="shared" si="14"/>
        <v/>
      </c>
    </row>
    <row r="53" spans="1:12" s="103" customFormat="1" ht="18.75" customHeight="1" x14ac:dyDescent="0.25">
      <c r="A53" s="95"/>
      <c r="B53" s="95"/>
      <c r="C53" s="104"/>
      <c r="D53" s="102">
        <f t="shared" si="11"/>
        <v>0</v>
      </c>
      <c r="E53" s="91">
        <f t="shared" si="15"/>
        <v>0</v>
      </c>
      <c r="F53" s="92"/>
      <c r="G53" s="93" t="str">
        <f>IF(F53&lt;=20,"X","")</f>
        <v>X</v>
      </c>
      <c r="H53" s="93" t="str">
        <f>IF(AND(F53&gt;20,F53&lt;=50),"X","")</f>
        <v/>
      </c>
      <c r="I53" s="93" t="str">
        <f>IF(AND(F53&gt;50,F53&lt;=70),"X","")</f>
        <v/>
      </c>
      <c r="J53" s="93" t="str">
        <f>IF(AND(F53&gt;70,F53&lt;=90),"X","")</f>
        <v/>
      </c>
      <c r="K53" s="93" t="str">
        <f t="shared" si="14"/>
        <v/>
      </c>
    </row>
    <row r="54" spans="1:12" s="103" customFormat="1" ht="18.75" customHeight="1" x14ac:dyDescent="0.25">
      <c r="A54" s="95"/>
      <c r="B54" s="95"/>
      <c r="C54" s="104"/>
      <c r="D54" s="102">
        <f t="shared" si="11"/>
        <v>0</v>
      </c>
      <c r="E54" s="91">
        <f t="shared" si="15"/>
        <v>0</v>
      </c>
      <c r="F54" s="92"/>
      <c r="G54" s="93" t="str">
        <f>IF(F54&lt;=20,"X","")</f>
        <v>X</v>
      </c>
      <c r="H54" s="93" t="str">
        <f>IF(AND(F54&gt;20,F54&lt;=50),"X","")</f>
        <v/>
      </c>
      <c r="I54" s="93" t="str">
        <f>IF(AND(F54&gt;50,F54&lt;=70),"X","")</f>
        <v/>
      </c>
      <c r="J54" s="93" t="str">
        <f>IF(AND(F54&gt;70,F54&lt;=90),"X","")</f>
        <v/>
      </c>
      <c r="K54" s="93" t="str">
        <f t="shared" si="14"/>
        <v/>
      </c>
    </row>
    <row r="55" spans="1:12" s="103" customFormat="1" ht="18.75" customHeight="1" x14ac:dyDescent="0.25">
      <c r="A55" s="95"/>
      <c r="B55" s="95"/>
      <c r="C55" s="104"/>
      <c r="D55" s="102">
        <f t="shared" si="11"/>
        <v>0</v>
      </c>
      <c r="E55" s="91">
        <f t="shared" si="15"/>
        <v>0</v>
      </c>
      <c r="F55" s="92"/>
      <c r="G55" s="93" t="str">
        <f>IF(F55&lt;=20,"X","")</f>
        <v>X</v>
      </c>
      <c r="H55" s="93" t="str">
        <f>IF(AND(F55&gt;20,F55&lt;=50),"X","")</f>
        <v/>
      </c>
      <c r="I55" s="93" t="str">
        <f>IF(AND(F55&gt;50,F55&lt;=70),"X","")</f>
        <v/>
      </c>
      <c r="J55" s="93" t="str">
        <f>IF(AND(F55&gt;70,F55&lt;=90),"X","")</f>
        <v/>
      </c>
      <c r="K55" s="93" t="str">
        <f t="shared" si="14"/>
        <v/>
      </c>
    </row>
    <row r="56" spans="1:12" ht="25.5" x14ac:dyDescent="0.25">
      <c r="A56" s="96" t="s">
        <v>254</v>
      </c>
      <c r="B56" s="97" t="str">
        <f>IF(C56=40,"Pesatura Adeguata","Pesatura Inadeguata")</f>
        <v>Pesatura Inadeguata</v>
      </c>
      <c r="C56" s="104">
        <f>SUM(C24:C51)</f>
        <v>52</v>
      </c>
      <c r="D56" s="104"/>
      <c r="E56" s="373"/>
      <c r="F56" s="99"/>
      <c r="G56" s="106"/>
      <c r="H56" s="107">
        <f>IF(H24="x",D24*E24)+IF(H25="x",D25*E25)+IF(H26="x",D26*E26)+IF(H27="x",D27*E27)+IF(H28="x",D28*E28)+IF(H29="x",D29*E29)+IF(H30="x",D30*E30)+IF(H31="x",D31*E31)+IF(H32="x",D32*E32)+IF(H33="x",D33*E33)+IF(H34="x",D34*E34)+IF(H35="x",D35*E35)+IF(H36="x",D36*E36)+IF(H37="x",D37*E37)+IF(H38="x",D38*E38)+IF(H39="x",D39*E39)+IF(H40="x",D40*E40)+IF(H41="x",D41*E41)+IF(H42="x",D42*E42)+IF(H43="x",D43*E43)+IF(H44="x",D44*E44)+IF(H45="x",D45*E45)+IF(H46="x",D46*E46)+IF(H47="x",D47*E47)+IF(H48="x",D48*E48)+IF(H49="x",D49*E49)+IF(H50="x",D50*E50)+IF(H51="x",D51*E51)+IF(H52="x",D52*E52)+IF(H53="x",D53*E53)+IF(H54="x",D54*E54)+IF(H55="x",D55*E55)</f>
        <v>0</v>
      </c>
      <c r="I56" s="107">
        <f>IF(I24="x",D24*E24)+IF(I25="x",D25*E25)+IF(I26="x",D26*E26)+IF(I27="x",D27*E27)+IF(I28="x",D28*E28)+IF(I29="x",D29*E29)+IF(I30="x",D30*E30)+IF(I31="x",D31*E31)+IF(I32="x",D32*E32)+IF(I33="x",D33*E33)+IF(I34="x",D34*E34)+IF(I35="x",D35*E35)+IF(I36="x",D36*E36)+IF(I37="x",D37*E37)+IF(I38="x",D38*E38)+IF(I39="x",D39*E39)+IF(I40="x",D40*E40)+IF(I41="x",D41*E41)+IF(I42="x",D42*E42)+IF(I43="x",D43*E43)+IF(I44="x",D44*E44)+IF(I45="x",D45*E45)+IF(I46="x",D46*E46)+IF(I47="x",D47*E47)+IF(I48="x",D48*E48)+IF(I49="x",D49*E49)+IF(I50="x",D50*E50)+IF(I51="x",D51*E51)+IF(I52="x",D52*E52)+IF(I53="x",D53*E53)+IF(I54="x",D54*E54)+IF(I55="x",D55*E55)</f>
        <v>0</v>
      </c>
      <c r="J56" s="107">
        <f>IF(J24="x",D24*E24)+IF(J25="x",D25*E25)+IF(J26="x",D26*E26)+IF(J27="x",D27*E27)+IF(J28="x",D28*E28)+IF(J29="x",D29*E29)+IF(J30="x",D30*E30)+IF(J31="x",D31*E31)+IF(J32="x",D32*E32)+IF(J33="x",D33*E33)+IF(J34="x",D34*E34)+IF(J35="x",D35*E35)+IF(J36="x",D36*E36)+IF(J37="x",D37*E37)+IF(J38="x",D38*E38)+IF(J39="x",D39*E39)+IF(J40="x",D40*E40)+IF(J41="x",D41*E41)+IF(J42="x",D42*E42)+IF(J43="x",D43*E43)+IF(J44="x",D44*E44)+IF(J45="x",D45*E45)+IF(J46="x",D46*E46)+IF(J47="x",D47*E47)+IF(J48="x",D48*E48)+IF(J49="x",D49*E49)+IF(J50="x",D50*E50)+IF(J51="x",D51*E51)+IF(J52="x",D52*E52)+IF(J53="x",D53*E53)+IF(J54="x",D54*E54)+IF(J55="x",D55*E55)</f>
        <v>0</v>
      </c>
      <c r="K56" s="107">
        <f>IF(K24="x",D24*E24)+IF(K25="x",D25*E25)+IF(K26="x",D26*E26)+IF(K27="x",D27*E27)+IF(K28="x",D28*E28)+IF(K29="x",D29*E29)+IF(K30="x",D30*E30)+IF(K31="x",D31*E31)+IF(K32="x",D32*E32)+IF(K33="x",D33*E33)+IF(K34="x",D34*E34)+IF(K35="x",D35*E35)+IF(K36="x",D36*E36)+IF(K37="x",D37*E37)+IF(K38="x",D38*E38)+IF(K39="x",D39*E39)+IF(K40="x",D40*E40)+IF(K41="x",D41*E41)+IF(K42="x",D42*E42)+IF(K43="x",D43*E43)+IF(K44="x",D44*E44)+IF(K45="x",D45*E45)+IF(K46="x",D46*E46)+IF(K47="x",D47*E47)+IF(K48="x",D48*E48)+IF(K49="x",D49*E49)+IF(K50="x",D50*E50)+IF(K51="x",D51*E51)+IF(K52="x",D52*E52)+IF(K53="x",D53*E53)+IF(K54="x",D54*E54)+IF(K55="x",D55*E55)</f>
        <v>27.692307692307693</v>
      </c>
    </row>
    <row r="57" spans="1:12" s="115" customFormat="1" ht="18" customHeight="1" x14ac:dyDescent="0.25">
      <c r="A57" s="108"/>
      <c r="B57" s="109"/>
      <c r="C57" s="110"/>
      <c r="D57" s="110"/>
      <c r="E57" s="110" t="s">
        <v>255</v>
      </c>
      <c r="F57" s="111"/>
      <c r="G57" s="112"/>
      <c r="H57" s="112"/>
      <c r="I57" s="112"/>
      <c r="J57" s="112"/>
      <c r="K57" s="113"/>
      <c r="L57" s="114"/>
    </row>
    <row r="58" spans="1:12" ht="16.5" customHeight="1" x14ac:dyDescent="0.25">
      <c r="A58" s="521" t="s">
        <v>256</v>
      </c>
      <c r="B58" s="522"/>
      <c r="C58" s="98">
        <f>SUM(H21:K21)</f>
        <v>0</v>
      </c>
      <c r="D58" s="354"/>
      <c r="E58" s="116">
        <f>C58/60</f>
        <v>0</v>
      </c>
      <c r="F58" s="117"/>
      <c r="G58" s="118"/>
      <c r="H58" s="118"/>
      <c r="I58" s="118"/>
      <c r="J58" s="118"/>
      <c r="K58" s="119"/>
      <c r="L58" s="120"/>
    </row>
    <row r="59" spans="1:12" ht="17.25" customHeight="1" x14ac:dyDescent="0.25">
      <c r="A59" s="121" t="s">
        <v>200</v>
      </c>
      <c r="B59" s="122"/>
      <c r="C59" s="123"/>
      <c r="D59" s="123"/>
      <c r="E59" s="123"/>
      <c r="F59" s="523" t="s">
        <v>257</v>
      </c>
      <c r="G59" s="523"/>
      <c r="H59" s="524"/>
      <c r="I59" s="124">
        <f>C58+C60</f>
        <v>27.692307692307693</v>
      </c>
      <c r="J59" s="123" t="s">
        <v>258</v>
      </c>
      <c r="K59" s="125"/>
      <c r="L59" s="120"/>
    </row>
    <row r="60" spans="1:12" ht="16.5" customHeight="1" x14ac:dyDescent="0.25">
      <c r="A60" s="521" t="s">
        <v>259</v>
      </c>
      <c r="B60" s="522"/>
      <c r="C60" s="98">
        <f>SUM(G56:K56)</f>
        <v>27.692307692307693</v>
      </c>
      <c r="D60" s="354"/>
      <c r="E60" s="116" t="s">
        <v>255</v>
      </c>
      <c r="F60" s="117"/>
      <c r="G60" s="118"/>
      <c r="H60" s="118"/>
      <c r="I60" s="118"/>
      <c r="J60" s="118"/>
      <c r="K60" s="119"/>
      <c r="L60" s="120"/>
    </row>
    <row r="61" spans="1:12" ht="26.25" customHeight="1" x14ac:dyDescent="0.25">
      <c r="A61" s="126"/>
      <c r="B61" s="127"/>
      <c r="C61" s="127"/>
      <c r="D61" s="127"/>
      <c r="E61" s="127"/>
      <c r="F61" s="128"/>
      <c r="G61" s="129"/>
      <c r="H61" s="129"/>
      <c r="I61" s="129"/>
      <c r="J61" s="129"/>
      <c r="K61" s="130"/>
      <c r="L61" s="120"/>
    </row>
  </sheetData>
  <mergeCells count="10">
    <mergeCell ref="A58:B58"/>
    <mergeCell ref="F59:H59"/>
    <mergeCell ref="A60:B60"/>
    <mergeCell ref="A1:K1"/>
    <mergeCell ref="A6:F8"/>
    <mergeCell ref="G6:K6"/>
    <mergeCell ref="A9:K9"/>
    <mergeCell ref="A22:C22"/>
    <mergeCell ref="F22:H22"/>
    <mergeCell ref="I22:K22"/>
  </mergeCells>
  <conditionalFormatting sqref="B21 B56:B57">
    <cfRule type="cellIs" dxfId="278" priority="31" stopIfTrue="1" operator="equal">
      <formula>"Pesatura Inadeguata"</formula>
    </cfRule>
  </conditionalFormatting>
  <conditionalFormatting sqref="G11">
    <cfRule type="cellIs" dxfId="277" priority="30" stopIfTrue="1" operator="equal">
      <formula>"x"</formula>
    </cfRule>
  </conditionalFormatting>
  <conditionalFormatting sqref="H11">
    <cfRule type="cellIs" dxfId="276" priority="27" stopIfTrue="1" operator="equal">
      <formula>"x"</formula>
    </cfRule>
    <cfRule type="cellIs" dxfId="275" priority="29" stopIfTrue="1" operator="equal">
      <formula>"x"</formula>
    </cfRule>
  </conditionalFormatting>
  <conditionalFormatting sqref="I11">
    <cfRule type="cellIs" dxfId="274" priority="28" stopIfTrue="1" operator="equal">
      <formula>"x"</formula>
    </cfRule>
  </conditionalFormatting>
  <conditionalFormatting sqref="J11">
    <cfRule type="cellIs" dxfId="273" priority="26" stopIfTrue="1" operator="equal">
      <formula>"x"</formula>
    </cfRule>
  </conditionalFormatting>
  <conditionalFormatting sqref="K11">
    <cfRule type="cellIs" dxfId="272" priority="25" stopIfTrue="1" operator="equal">
      <formula>"x"</formula>
    </cfRule>
  </conditionalFormatting>
  <conditionalFormatting sqref="G12">
    <cfRule type="cellIs" dxfId="271" priority="24" stopIfTrue="1" operator="equal">
      <formula>"x"</formula>
    </cfRule>
  </conditionalFormatting>
  <conditionalFormatting sqref="H12">
    <cfRule type="cellIs" dxfId="270" priority="21" stopIfTrue="1" operator="equal">
      <formula>"x"</formula>
    </cfRule>
    <cfRule type="cellIs" dxfId="269" priority="23" stopIfTrue="1" operator="equal">
      <formula>"x"</formula>
    </cfRule>
  </conditionalFormatting>
  <conditionalFormatting sqref="I12">
    <cfRule type="cellIs" dxfId="268" priority="22" stopIfTrue="1" operator="equal">
      <formula>"x"</formula>
    </cfRule>
  </conditionalFormatting>
  <conditionalFormatting sqref="J12">
    <cfRule type="cellIs" dxfId="267" priority="20" stopIfTrue="1" operator="equal">
      <formula>"x"</formula>
    </cfRule>
  </conditionalFormatting>
  <conditionalFormatting sqref="K12">
    <cfRule type="cellIs" dxfId="266" priority="19" stopIfTrue="1" operator="equal">
      <formula>"x"</formula>
    </cfRule>
  </conditionalFormatting>
  <conditionalFormatting sqref="G24:G47">
    <cfRule type="cellIs" dxfId="265" priority="18" stopIfTrue="1" operator="equal">
      <formula>"x"</formula>
    </cfRule>
  </conditionalFormatting>
  <conditionalFormatting sqref="H24:H47">
    <cfRule type="cellIs" dxfId="264" priority="15" stopIfTrue="1" operator="equal">
      <formula>"x"</formula>
    </cfRule>
    <cfRule type="cellIs" dxfId="263" priority="17" stopIfTrue="1" operator="equal">
      <formula>"x"</formula>
    </cfRule>
  </conditionalFormatting>
  <conditionalFormatting sqref="I24:I47">
    <cfRule type="cellIs" dxfId="262" priority="16" stopIfTrue="1" operator="equal">
      <formula>"x"</formula>
    </cfRule>
  </conditionalFormatting>
  <conditionalFormatting sqref="J24:J47">
    <cfRule type="cellIs" dxfId="261" priority="14" stopIfTrue="1" operator="equal">
      <formula>"x"</formula>
    </cfRule>
  </conditionalFormatting>
  <conditionalFormatting sqref="K24:K47">
    <cfRule type="cellIs" dxfId="260" priority="13" stopIfTrue="1" operator="equal">
      <formula>"x"</formula>
    </cfRule>
  </conditionalFormatting>
  <conditionalFormatting sqref="G49:G55">
    <cfRule type="cellIs" dxfId="259" priority="12" stopIfTrue="1" operator="equal">
      <formula>"x"</formula>
    </cfRule>
  </conditionalFormatting>
  <conditionalFormatting sqref="H49:H55">
    <cfRule type="cellIs" dxfId="258" priority="9" stopIfTrue="1" operator="equal">
      <formula>"x"</formula>
    </cfRule>
    <cfRule type="cellIs" dxfId="257" priority="11" stopIfTrue="1" operator="equal">
      <formula>"x"</formula>
    </cfRule>
  </conditionalFormatting>
  <conditionalFormatting sqref="I49:I55">
    <cfRule type="cellIs" dxfId="256" priority="10" stopIfTrue="1" operator="equal">
      <formula>"x"</formula>
    </cfRule>
  </conditionalFormatting>
  <conditionalFormatting sqref="J49:J55">
    <cfRule type="cellIs" dxfId="255" priority="8" stopIfTrue="1" operator="equal">
      <formula>"x"</formula>
    </cfRule>
  </conditionalFormatting>
  <conditionalFormatting sqref="K49:K55">
    <cfRule type="cellIs" dxfId="254" priority="7" stopIfTrue="1" operator="equal">
      <formula>"x"</formula>
    </cfRule>
  </conditionalFormatting>
  <conditionalFormatting sqref="G13:G20">
    <cfRule type="cellIs" dxfId="253" priority="6" stopIfTrue="1" operator="equal">
      <formula>"x"</formula>
    </cfRule>
  </conditionalFormatting>
  <conditionalFormatting sqref="H13:H20">
    <cfRule type="cellIs" dxfId="252" priority="3" stopIfTrue="1" operator="equal">
      <formula>"x"</formula>
    </cfRule>
    <cfRule type="cellIs" dxfId="251" priority="5" stopIfTrue="1" operator="equal">
      <formula>"x"</formula>
    </cfRule>
  </conditionalFormatting>
  <conditionalFormatting sqref="I13:I20">
    <cfRule type="cellIs" dxfId="250" priority="4" stopIfTrue="1" operator="equal">
      <formula>"x"</formula>
    </cfRule>
  </conditionalFormatting>
  <conditionalFormatting sqref="J13:J20">
    <cfRule type="cellIs" dxfId="249" priority="2" stopIfTrue="1" operator="equal">
      <formula>"x"</formula>
    </cfRule>
  </conditionalFormatting>
  <conditionalFormatting sqref="K13:K20">
    <cfRule type="cellIs" dxfId="248" priority="1" stopIfTrue="1" operator="equal">
      <formula>"x"</formula>
    </cfRule>
  </conditionalFormatting>
  <dataValidations count="2">
    <dataValidation type="list" allowBlank="1" showInputMessage="1" showErrorMessage="1" sqref="WVK983088:WVK983095 IY48:IY55 SU48:SU55 ACQ48:ACQ55 AMM48:AMM55 AWI48:AWI55 BGE48:BGE55 BQA48:BQA55 BZW48:BZW55 CJS48:CJS55 CTO48:CTO55 DDK48:DDK55 DNG48:DNG55 DXC48:DXC55 EGY48:EGY55 EQU48:EQU55 FAQ48:FAQ55 FKM48:FKM55 FUI48:FUI55 GEE48:GEE55 GOA48:GOA55 GXW48:GXW55 HHS48:HHS55 HRO48:HRO55 IBK48:IBK55 ILG48:ILG55 IVC48:IVC55 JEY48:JEY55 JOU48:JOU55 JYQ48:JYQ55 KIM48:KIM55 KSI48:KSI55 LCE48:LCE55 LMA48:LMA55 LVW48:LVW55 MFS48:MFS55 MPO48:MPO55 MZK48:MZK55 NJG48:NJG55 NTC48:NTC55 OCY48:OCY55 OMU48:OMU55 OWQ48:OWQ55 PGM48:PGM55 PQI48:PQI55 QAE48:QAE55 QKA48:QKA55 QTW48:QTW55 RDS48:RDS55 RNO48:RNO55 RXK48:RXK55 SHG48:SHG55 SRC48:SRC55 TAY48:TAY55 TKU48:TKU55 TUQ48:TUQ55 UEM48:UEM55 UOI48:UOI55 UYE48:UYE55 VIA48:VIA55 VRW48:VRW55 WBS48:WBS55 WLO48:WLO55 WVK48:WVK55 B65584:B65591 IY65584:IY65591 SU65584:SU65591 ACQ65584:ACQ65591 AMM65584:AMM65591 AWI65584:AWI65591 BGE65584:BGE65591 BQA65584:BQA65591 BZW65584:BZW65591 CJS65584:CJS65591 CTO65584:CTO65591 DDK65584:DDK65591 DNG65584:DNG65591 DXC65584:DXC65591 EGY65584:EGY65591 EQU65584:EQU65591 FAQ65584:FAQ65591 FKM65584:FKM65591 FUI65584:FUI65591 GEE65584:GEE65591 GOA65584:GOA65591 GXW65584:GXW65591 HHS65584:HHS65591 HRO65584:HRO65591 IBK65584:IBK65591 ILG65584:ILG65591 IVC65584:IVC65591 JEY65584:JEY65591 JOU65584:JOU65591 JYQ65584:JYQ65591 KIM65584:KIM65591 KSI65584:KSI65591 LCE65584:LCE65591 LMA65584:LMA65591 LVW65584:LVW65591 MFS65584:MFS65591 MPO65584:MPO65591 MZK65584:MZK65591 NJG65584:NJG65591 NTC65584:NTC65591 OCY65584:OCY65591 OMU65584:OMU65591 OWQ65584:OWQ65591 PGM65584:PGM65591 PQI65584:PQI65591 QAE65584:QAE65591 QKA65584:QKA65591 QTW65584:QTW65591 RDS65584:RDS65591 RNO65584:RNO65591 RXK65584:RXK65591 SHG65584:SHG65591 SRC65584:SRC65591 TAY65584:TAY65591 TKU65584:TKU65591 TUQ65584:TUQ65591 UEM65584:UEM65591 UOI65584:UOI65591 UYE65584:UYE65591 VIA65584:VIA65591 VRW65584:VRW65591 WBS65584:WBS65591 WLO65584:WLO65591 WVK65584:WVK65591 B131120:B131127 IY131120:IY131127 SU131120:SU131127 ACQ131120:ACQ131127 AMM131120:AMM131127 AWI131120:AWI131127 BGE131120:BGE131127 BQA131120:BQA131127 BZW131120:BZW131127 CJS131120:CJS131127 CTO131120:CTO131127 DDK131120:DDK131127 DNG131120:DNG131127 DXC131120:DXC131127 EGY131120:EGY131127 EQU131120:EQU131127 FAQ131120:FAQ131127 FKM131120:FKM131127 FUI131120:FUI131127 GEE131120:GEE131127 GOA131120:GOA131127 GXW131120:GXW131127 HHS131120:HHS131127 HRO131120:HRO131127 IBK131120:IBK131127 ILG131120:ILG131127 IVC131120:IVC131127 JEY131120:JEY131127 JOU131120:JOU131127 JYQ131120:JYQ131127 KIM131120:KIM131127 KSI131120:KSI131127 LCE131120:LCE131127 LMA131120:LMA131127 LVW131120:LVW131127 MFS131120:MFS131127 MPO131120:MPO131127 MZK131120:MZK131127 NJG131120:NJG131127 NTC131120:NTC131127 OCY131120:OCY131127 OMU131120:OMU131127 OWQ131120:OWQ131127 PGM131120:PGM131127 PQI131120:PQI131127 QAE131120:QAE131127 QKA131120:QKA131127 QTW131120:QTW131127 RDS131120:RDS131127 RNO131120:RNO131127 RXK131120:RXK131127 SHG131120:SHG131127 SRC131120:SRC131127 TAY131120:TAY131127 TKU131120:TKU131127 TUQ131120:TUQ131127 UEM131120:UEM131127 UOI131120:UOI131127 UYE131120:UYE131127 VIA131120:VIA131127 VRW131120:VRW131127 WBS131120:WBS131127 WLO131120:WLO131127 WVK131120:WVK131127 B196656:B196663 IY196656:IY196663 SU196656:SU196663 ACQ196656:ACQ196663 AMM196656:AMM196663 AWI196656:AWI196663 BGE196656:BGE196663 BQA196656:BQA196663 BZW196656:BZW196663 CJS196656:CJS196663 CTO196656:CTO196663 DDK196656:DDK196663 DNG196656:DNG196663 DXC196656:DXC196663 EGY196656:EGY196663 EQU196656:EQU196663 FAQ196656:FAQ196663 FKM196656:FKM196663 FUI196656:FUI196663 GEE196656:GEE196663 GOA196656:GOA196663 GXW196656:GXW196663 HHS196656:HHS196663 HRO196656:HRO196663 IBK196656:IBK196663 ILG196656:ILG196663 IVC196656:IVC196663 JEY196656:JEY196663 JOU196656:JOU196663 JYQ196656:JYQ196663 KIM196656:KIM196663 KSI196656:KSI196663 LCE196656:LCE196663 LMA196656:LMA196663 LVW196656:LVW196663 MFS196656:MFS196663 MPO196656:MPO196663 MZK196656:MZK196663 NJG196656:NJG196663 NTC196656:NTC196663 OCY196656:OCY196663 OMU196656:OMU196663 OWQ196656:OWQ196663 PGM196656:PGM196663 PQI196656:PQI196663 QAE196656:QAE196663 QKA196656:QKA196663 QTW196656:QTW196663 RDS196656:RDS196663 RNO196656:RNO196663 RXK196656:RXK196663 SHG196656:SHG196663 SRC196656:SRC196663 TAY196656:TAY196663 TKU196656:TKU196663 TUQ196656:TUQ196663 UEM196656:UEM196663 UOI196656:UOI196663 UYE196656:UYE196663 VIA196656:VIA196663 VRW196656:VRW196663 WBS196656:WBS196663 WLO196656:WLO196663 WVK196656:WVK196663 B262192:B262199 IY262192:IY262199 SU262192:SU262199 ACQ262192:ACQ262199 AMM262192:AMM262199 AWI262192:AWI262199 BGE262192:BGE262199 BQA262192:BQA262199 BZW262192:BZW262199 CJS262192:CJS262199 CTO262192:CTO262199 DDK262192:DDK262199 DNG262192:DNG262199 DXC262192:DXC262199 EGY262192:EGY262199 EQU262192:EQU262199 FAQ262192:FAQ262199 FKM262192:FKM262199 FUI262192:FUI262199 GEE262192:GEE262199 GOA262192:GOA262199 GXW262192:GXW262199 HHS262192:HHS262199 HRO262192:HRO262199 IBK262192:IBK262199 ILG262192:ILG262199 IVC262192:IVC262199 JEY262192:JEY262199 JOU262192:JOU262199 JYQ262192:JYQ262199 KIM262192:KIM262199 KSI262192:KSI262199 LCE262192:LCE262199 LMA262192:LMA262199 LVW262192:LVW262199 MFS262192:MFS262199 MPO262192:MPO262199 MZK262192:MZK262199 NJG262192:NJG262199 NTC262192:NTC262199 OCY262192:OCY262199 OMU262192:OMU262199 OWQ262192:OWQ262199 PGM262192:PGM262199 PQI262192:PQI262199 QAE262192:QAE262199 QKA262192:QKA262199 QTW262192:QTW262199 RDS262192:RDS262199 RNO262192:RNO262199 RXK262192:RXK262199 SHG262192:SHG262199 SRC262192:SRC262199 TAY262192:TAY262199 TKU262192:TKU262199 TUQ262192:TUQ262199 UEM262192:UEM262199 UOI262192:UOI262199 UYE262192:UYE262199 VIA262192:VIA262199 VRW262192:VRW262199 WBS262192:WBS262199 WLO262192:WLO262199 WVK262192:WVK262199 B327728:B327735 IY327728:IY327735 SU327728:SU327735 ACQ327728:ACQ327735 AMM327728:AMM327735 AWI327728:AWI327735 BGE327728:BGE327735 BQA327728:BQA327735 BZW327728:BZW327735 CJS327728:CJS327735 CTO327728:CTO327735 DDK327728:DDK327735 DNG327728:DNG327735 DXC327728:DXC327735 EGY327728:EGY327735 EQU327728:EQU327735 FAQ327728:FAQ327735 FKM327728:FKM327735 FUI327728:FUI327735 GEE327728:GEE327735 GOA327728:GOA327735 GXW327728:GXW327735 HHS327728:HHS327735 HRO327728:HRO327735 IBK327728:IBK327735 ILG327728:ILG327735 IVC327728:IVC327735 JEY327728:JEY327735 JOU327728:JOU327735 JYQ327728:JYQ327735 KIM327728:KIM327735 KSI327728:KSI327735 LCE327728:LCE327735 LMA327728:LMA327735 LVW327728:LVW327735 MFS327728:MFS327735 MPO327728:MPO327735 MZK327728:MZK327735 NJG327728:NJG327735 NTC327728:NTC327735 OCY327728:OCY327735 OMU327728:OMU327735 OWQ327728:OWQ327735 PGM327728:PGM327735 PQI327728:PQI327735 QAE327728:QAE327735 QKA327728:QKA327735 QTW327728:QTW327735 RDS327728:RDS327735 RNO327728:RNO327735 RXK327728:RXK327735 SHG327728:SHG327735 SRC327728:SRC327735 TAY327728:TAY327735 TKU327728:TKU327735 TUQ327728:TUQ327735 UEM327728:UEM327735 UOI327728:UOI327735 UYE327728:UYE327735 VIA327728:VIA327735 VRW327728:VRW327735 WBS327728:WBS327735 WLO327728:WLO327735 WVK327728:WVK327735 B393264:B393271 IY393264:IY393271 SU393264:SU393271 ACQ393264:ACQ393271 AMM393264:AMM393271 AWI393264:AWI393271 BGE393264:BGE393271 BQA393264:BQA393271 BZW393264:BZW393271 CJS393264:CJS393271 CTO393264:CTO393271 DDK393264:DDK393271 DNG393264:DNG393271 DXC393264:DXC393271 EGY393264:EGY393271 EQU393264:EQU393271 FAQ393264:FAQ393271 FKM393264:FKM393271 FUI393264:FUI393271 GEE393264:GEE393271 GOA393264:GOA393271 GXW393264:GXW393271 HHS393264:HHS393271 HRO393264:HRO393271 IBK393264:IBK393271 ILG393264:ILG393271 IVC393264:IVC393271 JEY393264:JEY393271 JOU393264:JOU393271 JYQ393264:JYQ393271 KIM393264:KIM393271 KSI393264:KSI393271 LCE393264:LCE393271 LMA393264:LMA393271 LVW393264:LVW393271 MFS393264:MFS393271 MPO393264:MPO393271 MZK393264:MZK393271 NJG393264:NJG393271 NTC393264:NTC393271 OCY393264:OCY393271 OMU393264:OMU393271 OWQ393264:OWQ393271 PGM393264:PGM393271 PQI393264:PQI393271 QAE393264:QAE393271 QKA393264:QKA393271 QTW393264:QTW393271 RDS393264:RDS393271 RNO393264:RNO393271 RXK393264:RXK393271 SHG393264:SHG393271 SRC393264:SRC393271 TAY393264:TAY393271 TKU393264:TKU393271 TUQ393264:TUQ393271 UEM393264:UEM393271 UOI393264:UOI393271 UYE393264:UYE393271 VIA393264:VIA393271 VRW393264:VRW393271 WBS393264:WBS393271 WLO393264:WLO393271 WVK393264:WVK393271 B458800:B458807 IY458800:IY458807 SU458800:SU458807 ACQ458800:ACQ458807 AMM458800:AMM458807 AWI458800:AWI458807 BGE458800:BGE458807 BQA458800:BQA458807 BZW458800:BZW458807 CJS458800:CJS458807 CTO458800:CTO458807 DDK458800:DDK458807 DNG458800:DNG458807 DXC458800:DXC458807 EGY458800:EGY458807 EQU458800:EQU458807 FAQ458800:FAQ458807 FKM458800:FKM458807 FUI458800:FUI458807 GEE458800:GEE458807 GOA458800:GOA458807 GXW458800:GXW458807 HHS458800:HHS458807 HRO458800:HRO458807 IBK458800:IBK458807 ILG458800:ILG458807 IVC458800:IVC458807 JEY458800:JEY458807 JOU458800:JOU458807 JYQ458800:JYQ458807 KIM458800:KIM458807 KSI458800:KSI458807 LCE458800:LCE458807 LMA458800:LMA458807 LVW458800:LVW458807 MFS458800:MFS458807 MPO458800:MPO458807 MZK458800:MZK458807 NJG458800:NJG458807 NTC458800:NTC458807 OCY458800:OCY458807 OMU458800:OMU458807 OWQ458800:OWQ458807 PGM458800:PGM458807 PQI458800:PQI458807 QAE458800:QAE458807 QKA458800:QKA458807 QTW458800:QTW458807 RDS458800:RDS458807 RNO458800:RNO458807 RXK458800:RXK458807 SHG458800:SHG458807 SRC458800:SRC458807 TAY458800:TAY458807 TKU458800:TKU458807 TUQ458800:TUQ458807 UEM458800:UEM458807 UOI458800:UOI458807 UYE458800:UYE458807 VIA458800:VIA458807 VRW458800:VRW458807 WBS458800:WBS458807 WLO458800:WLO458807 WVK458800:WVK458807 B524336:B524343 IY524336:IY524343 SU524336:SU524343 ACQ524336:ACQ524343 AMM524336:AMM524343 AWI524336:AWI524343 BGE524336:BGE524343 BQA524336:BQA524343 BZW524336:BZW524343 CJS524336:CJS524343 CTO524336:CTO524343 DDK524336:DDK524343 DNG524336:DNG524343 DXC524336:DXC524343 EGY524336:EGY524343 EQU524336:EQU524343 FAQ524336:FAQ524343 FKM524336:FKM524343 FUI524336:FUI524343 GEE524336:GEE524343 GOA524336:GOA524343 GXW524336:GXW524343 HHS524336:HHS524343 HRO524336:HRO524343 IBK524336:IBK524343 ILG524336:ILG524343 IVC524336:IVC524343 JEY524336:JEY524343 JOU524336:JOU524343 JYQ524336:JYQ524343 KIM524336:KIM524343 KSI524336:KSI524343 LCE524336:LCE524343 LMA524336:LMA524343 LVW524336:LVW524343 MFS524336:MFS524343 MPO524336:MPO524343 MZK524336:MZK524343 NJG524336:NJG524343 NTC524336:NTC524343 OCY524336:OCY524343 OMU524336:OMU524343 OWQ524336:OWQ524343 PGM524336:PGM524343 PQI524336:PQI524343 QAE524336:QAE524343 QKA524336:QKA524343 QTW524336:QTW524343 RDS524336:RDS524343 RNO524336:RNO524343 RXK524336:RXK524343 SHG524336:SHG524343 SRC524336:SRC524343 TAY524336:TAY524343 TKU524336:TKU524343 TUQ524336:TUQ524343 UEM524336:UEM524343 UOI524336:UOI524343 UYE524336:UYE524343 VIA524336:VIA524343 VRW524336:VRW524343 WBS524336:WBS524343 WLO524336:WLO524343 WVK524336:WVK524343 B589872:B589879 IY589872:IY589879 SU589872:SU589879 ACQ589872:ACQ589879 AMM589872:AMM589879 AWI589872:AWI589879 BGE589872:BGE589879 BQA589872:BQA589879 BZW589872:BZW589879 CJS589872:CJS589879 CTO589872:CTO589879 DDK589872:DDK589879 DNG589872:DNG589879 DXC589872:DXC589879 EGY589872:EGY589879 EQU589872:EQU589879 FAQ589872:FAQ589879 FKM589872:FKM589879 FUI589872:FUI589879 GEE589872:GEE589879 GOA589872:GOA589879 GXW589872:GXW589879 HHS589872:HHS589879 HRO589872:HRO589879 IBK589872:IBK589879 ILG589872:ILG589879 IVC589872:IVC589879 JEY589872:JEY589879 JOU589872:JOU589879 JYQ589872:JYQ589879 KIM589872:KIM589879 KSI589872:KSI589879 LCE589872:LCE589879 LMA589872:LMA589879 LVW589872:LVW589879 MFS589872:MFS589879 MPO589872:MPO589879 MZK589872:MZK589879 NJG589872:NJG589879 NTC589872:NTC589879 OCY589872:OCY589879 OMU589872:OMU589879 OWQ589872:OWQ589879 PGM589872:PGM589879 PQI589872:PQI589879 QAE589872:QAE589879 QKA589872:QKA589879 QTW589872:QTW589879 RDS589872:RDS589879 RNO589872:RNO589879 RXK589872:RXK589879 SHG589872:SHG589879 SRC589872:SRC589879 TAY589872:TAY589879 TKU589872:TKU589879 TUQ589872:TUQ589879 UEM589872:UEM589879 UOI589872:UOI589879 UYE589872:UYE589879 VIA589872:VIA589879 VRW589872:VRW589879 WBS589872:WBS589879 WLO589872:WLO589879 WVK589872:WVK589879 B655408:B655415 IY655408:IY655415 SU655408:SU655415 ACQ655408:ACQ655415 AMM655408:AMM655415 AWI655408:AWI655415 BGE655408:BGE655415 BQA655408:BQA655415 BZW655408:BZW655415 CJS655408:CJS655415 CTO655408:CTO655415 DDK655408:DDK655415 DNG655408:DNG655415 DXC655408:DXC655415 EGY655408:EGY655415 EQU655408:EQU655415 FAQ655408:FAQ655415 FKM655408:FKM655415 FUI655408:FUI655415 GEE655408:GEE655415 GOA655408:GOA655415 GXW655408:GXW655415 HHS655408:HHS655415 HRO655408:HRO655415 IBK655408:IBK655415 ILG655408:ILG655415 IVC655408:IVC655415 JEY655408:JEY655415 JOU655408:JOU655415 JYQ655408:JYQ655415 KIM655408:KIM655415 KSI655408:KSI655415 LCE655408:LCE655415 LMA655408:LMA655415 LVW655408:LVW655415 MFS655408:MFS655415 MPO655408:MPO655415 MZK655408:MZK655415 NJG655408:NJG655415 NTC655408:NTC655415 OCY655408:OCY655415 OMU655408:OMU655415 OWQ655408:OWQ655415 PGM655408:PGM655415 PQI655408:PQI655415 QAE655408:QAE655415 QKA655408:QKA655415 QTW655408:QTW655415 RDS655408:RDS655415 RNO655408:RNO655415 RXK655408:RXK655415 SHG655408:SHG655415 SRC655408:SRC655415 TAY655408:TAY655415 TKU655408:TKU655415 TUQ655408:TUQ655415 UEM655408:UEM655415 UOI655408:UOI655415 UYE655408:UYE655415 VIA655408:VIA655415 VRW655408:VRW655415 WBS655408:WBS655415 WLO655408:WLO655415 WVK655408:WVK655415 B720944:B720951 IY720944:IY720951 SU720944:SU720951 ACQ720944:ACQ720951 AMM720944:AMM720951 AWI720944:AWI720951 BGE720944:BGE720951 BQA720944:BQA720951 BZW720944:BZW720951 CJS720944:CJS720951 CTO720944:CTO720951 DDK720944:DDK720951 DNG720944:DNG720951 DXC720944:DXC720951 EGY720944:EGY720951 EQU720944:EQU720951 FAQ720944:FAQ720951 FKM720944:FKM720951 FUI720944:FUI720951 GEE720944:GEE720951 GOA720944:GOA720951 GXW720944:GXW720951 HHS720944:HHS720951 HRO720944:HRO720951 IBK720944:IBK720951 ILG720944:ILG720951 IVC720944:IVC720951 JEY720944:JEY720951 JOU720944:JOU720951 JYQ720944:JYQ720951 KIM720944:KIM720951 KSI720944:KSI720951 LCE720944:LCE720951 LMA720944:LMA720951 LVW720944:LVW720951 MFS720944:MFS720951 MPO720944:MPO720951 MZK720944:MZK720951 NJG720944:NJG720951 NTC720944:NTC720951 OCY720944:OCY720951 OMU720944:OMU720951 OWQ720944:OWQ720951 PGM720944:PGM720951 PQI720944:PQI720951 QAE720944:QAE720951 QKA720944:QKA720951 QTW720944:QTW720951 RDS720944:RDS720951 RNO720944:RNO720951 RXK720944:RXK720951 SHG720944:SHG720951 SRC720944:SRC720951 TAY720944:TAY720951 TKU720944:TKU720951 TUQ720944:TUQ720951 UEM720944:UEM720951 UOI720944:UOI720951 UYE720944:UYE720951 VIA720944:VIA720951 VRW720944:VRW720951 WBS720944:WBS720951 WLO720944:WLO720951 WVK720944:WVK720951 B786480:B786487 IY786480:IY786487 SU786480:SU786487 ACQ786480:ACQ786487 AMM786480:AMM786487 AWI786480:AWI786487 BGE786480:BGE786487 BQA786480:BQA786487 BZW786480:BZW786487 CJS786480:CJS786487 CTO786480:CTO786487 DDK786480:DDK786487 DNG786480:DNG786487 DXC786480:DXC786487 EGY786480:EGY786487 EQU786480:EQU786487 FAQ786480:FAQ786487 FKM786480:FKM786487 FUI786480:FUI786487 GEE786480:GEE786487 GOA786480:GOA786487 GXW786480:GXW786487 HHS786480:HHS786487 HRO786480:HRO786487 IBK786480:IBK786487 ILG786480:ILG786487 IVC786480:IVC786487 JEY786480:JEY786487 JOU786480:JOU786487 JYQ786480:JYQ786487 KIM786480:KIM786487 KSI786480:KSI786487 LCE786480:LCE786487 LMA786480:LMA786487 LVW786480:LVW786487 MFS786480:MFS786487 MPO786480:MPO786487 MZK786480:MZK786487 NJG786480:NJG786487 NTC786480:NTC786487 OCY786480:OCY786487 OMU786480:OMU786487 OWQ786480:OWQ786487 PGM786480:PGM786487 PQI786480:PQI786487 QAE786480:QAE786487 QKA786480:QKA786487 QTW786480:QTW786487 RDS786480:RDS786487 RNO786480:RNO786487 RXK786480:RXK786487 SHG786480:SHG786487 SRC786480:SRC786487 TAY786480:TAY786487 TKU786480:TKU786487 TUQ786480:TUQ786487 UEM786480:UEM786487 UOI786480:UOI786487 UYE786480:UYE786487 VIA786480:VIA786487 VRW786480:VRW786487 WBS786480:WBS786487 WLO786480:WLO786487 WVK786480:WVK786487 B852016:B852023 IY852016:IY852023 SU852016:SU852023 ACQ852016:ACQ852023 AMM852016:AMM852023 AWI852016:AWI852023 BGE852016:BGE852023 BQA852016:BQA852023 BZW852016:BZW852023 CJS852016:CJS852023 CTO852016:CTO852023 DDK852016:DDK852023 DNG852016:DNG852023 DXC852016:DXC852023 EGY852016:EGY852023 EQU852016:EQU852023 FAQ852016:FAQ852023 FKM852016:FKM852023 FUI852016:FUI852023 GEE852016:GEE852023 GOA852016:GOA852023 GXW852016:GXW852023 HHS852016:HHS852023 HRO852016:HRO852023 IBK852016:IBK852023 ILG852016:ILG852023 IVC852016:IVC852023 JEY852016:JEY852023 JOU852016:JOU852023 JYQ852016:JYQ852023 KIM852016:KIM852023 KSI852016:KSI852023 LCE852016:LCE852023 LMA852016:LMA852023 LVW852016:LVW852023 MFS852016:MFS852023 MPO852016:MPO852023 MZK852016:MZK852023 NJG852016:NJG852023 NTC852016:NTC852023 OCY852016:OCY852023 OMU852016:OMU852023 OWQ852016:OWQ852023 PGM852016:PGM852023 PQI852016:PQI852023 QAE852016:QAE852023 QKA852016:QKA852023 QTW852016:QTW852023 RDS852016:RDS852023 RNO852016:RNO852023 RXK852016:RXK852023 SHG852016:SHG852023 SRC852016:SRC852023 TAY852016:TAY852023 TKU852016:TKU852023 TUQ852016:TUQ852023 UEM852016:UEM852023 UOI852016:UOI852023 UYE852016:UYE852023 VIA852016:VIA852023 VRW852016:VRW852023 WBS852016:WBS852023 WLO852016:WLO852023 WVK852016:WVK852023 B917552:B917559 IY917552:IY917559 SU917552:SU917559 ACQ917552:ACQ917559 AMM917552:AMM917559 AWI917552:AWI917559 BGE917552:BGE917559 BQA917552:BQA917559 BZW917552:BZW917559 CJS917552:CJS917559 CTO917552:CTO917559 DDK917552:DDK917559 DNG917552:DNG917559 DXC917552:DXC917559 EGY917552:EGY917559 EQU917552:EQU917559 FAQ917552:FAQ917559 FKM917552:FKM917559 FUI917552:FUI917559 GEE917552:GEE917559 GOA917552:GOA917559 GXW917552:GXW917559 HHS917552:HHS917559 HRO917552:HRO917559 IBK917552:IBK917559 ILG917552:ILG917559 IVC917552:IVC917559 JEY917552:JEY917559 JOU917552:JOU917559 JYQ917552:JYQ917559 KIM917552:KIM917559 KSI917552:KSI917559 LCE917552:LCE917559 LMA917552:LMA917559 LVW917552:LVW917559 MFS917552:MFS917559 MPO917552:MPO917559 MZK917552:MZK917559 NJG917552:NJG917559 NTC917552:NTC917559 OCY917552:OCY917559 OMU917552:OMU917559 OWQ917552:OWQ917559 PGM917552:PGM917559 PQI917552:PQI917559 QAE917552:QAE917559 QKA917552:QKA917559 QTW917552:QTW917559 RDS917552:RDS917559 RNO917552:RNO917559 RXK917552:RXK917559 SHG917552:SHG917559 SRC917552:SRC917559 TAY917552:TAY917559 TKU917552:TKU917559 TUQ917552:TUQ917559 UEM917552:UEM917559 UOI917552:UOI917559 UYE917552:UYE917559 VIA917552:VIA917559 VRW917552:VRW917559 WBS917552:WBS917559 WLO917552:WLO917559 WVK917552:WVK917559 B983088:B983095 IY983088:IY983095 SU983088:SU983095 ACQ983088:ACQ983095 AMM983088:AMM983095 AWI983088:AWI983095 BGE983088:BGE983095 BQA983088:BQA983095 BZW983088:BZW983095 CJS983088:CJS983095 CTO983088:CTO983095 DDK983088:DDK983095 DNG983088:DNG983095 DXC983088:DXC983095 EGY983088:EGY983095 EQU983088:EQU983095 FAQ983088:FAQ983095 FKM983088:FKM983095 FUI983088:FUI983095 GEE983088:GEE983095 GOA983088:GOA983095 GXW983088:GXW983095 HHS983088:HHS983095 HRO983088:HRO983095 IBK983088:IBK983095 ILG983088:ILG983095 IVC983088:IVC983095 JEY983088:JEY983095 JOU983088:JOU983095 JYQ983088:JYQ983095 KIM983088:KIM983095 KSI983088:KSI983095 LCE983088:LCE983095 LMA983088:LMA983095 LVW983088:LVW983095 MFS983088:MFS983095 MPO983088:MPO983095 MZK983088:MZK983095 NJG983088:NJG983095 NTC983088:NTC983095 OCY983088:OCY983095 OMU983088:OMU983095 OWQ983088:OWQ983095 PGM983088:PGM983095 PQI983088:PQI983095 QAE983088:QAE983095 QKA983088:QKA983095 QTW983088:QTW983095 RDS983088:RDS983095 RNO983088:RNO983095 RXK983088:RXK983095 SHG983088:SHG983095 SRC983088:SRC983095 TAY983088:TAY983095 TKU983088:TKU983095 TUQ983088:TUQ983095 UEM983088:UEM983095 UOI983088:UOI983095 UYE983088:UYE983095 VIA983088:VIA983095 VRW983088:VRW983095 WBS983088:WBS983095 WLO983088:WLO983095 B48" xr:uid="{00000000-0002-0000-0800-000000000000}">
      <formula1>Valore</formula1>
    </dataValidation>
    <dataValidation type="list" allowBlank="1" showInputMessage="1" showErrorMessage="1" sqref="WVJ983088:WVJ983095 IX48:IX55 ST48:ST55 ACP48:ACP55 AML48:AML55 AWH48:AWH55 BGD48:BGD55 BPZ48:BPZ55 BZV48:BZV55 CJR48:CJR55 CTN48:CTN55 DDJ48:DDJ55 DNF48:DNF55 DXB48:DXB55 EGX48:EGX55 EQT48:EQT55 FAP48:FAP55 FKL48:FKL55 FUH48:FUH55 GED48:GED55 GNZ48:GNZ55 GXV48:GXV55 HHR48:HHR55 HRN48:HRN55 IBJ48:IBJ55 ILF48:ILF55 IVB48:IVB55 JEX48:JEX55 JOT48:JOT55 JYP48:JYP55 KIL48:KIL55 KSH48:KSH55 LCD48:LCD55 LLZ48:LLZ55 LVV48:LVV55 MFR48:MFR55 MPN48:MPN55 MZJ48:MZJ55 NJF48:NJF55 NTB48:NTB55 OCX48:OCX55 OMT48:OMT55 OWP48:OWP55 PGL48:PGL55 PQH48:PQH55 QAD48:QAD55 QJZ48:QJZ55 QTV48:QTV55 RDR48:RDR55 RNN48:RNN55 RXJ48:RXJ55 SHF48:SHF55 SRB48:SRB55 TAX48:TAX55 TKT48:TKT55 TUP48:TUP55 UEL48:UEL55 UOH48:UOH55 UYD48:UYD55 VHZ48:VHZ55 VRV48:VRV55 WBR48:WBR55 WLN48:WLN55 WVJ48:WVJ55 A65584:A65591 IX65584:IX65591 ST65584:ST65591 ACP65584:ACP65591 AML65584:AML65591 AWH65584:AWH65591 BGD65584:BGD65591 BPZ65584:BPZ65591 BZV65584:BZV65591 CJR65584:CJR65591 CTN65584:CTN65591 DDJ65584:DDJ65591 DNF65584:DNF65591 DXB65584:DXB65591 EGX65584:EGX65591 EQT65584:EQT65591 FAP65584:FAP65591 FKL65584:FKL65591 FUH65584:FUH65591 GED65584:GED65591 GNZ65584:GNZ65591 GXV65584:GXV65591 HHR65584:HHR65591 HRN65584:HRN65591 IBJ65584:IBJ65591 ILF65584:ILF65591 IVB65584:IVB65591 JEX65584:JEX65591 JOT65584:JOT65591 JYP65584:JYP65591 KIL65584:KIL65591 KSH65584:KSH65591 LCD65584:LCD65591 LLZ65584:LLZ65591 LVV65584:LVV65591 MFR65584:MFR65591 MPN65584:MPN65591 MZJ65584:MZJ65591 NJF65584:NJF65591 NTB65584:NTB65591 OCX65584:OCX65591 OMT65584:OMT65591 OWP65584:OWP65591 PGL65584:PGL65591 PQH65584:PQH65591 QAD65584:QAD65591 QJZ65584:QJZ65591 QTV65584:QTV65591 RDR65584:RDR65591 RNN65584:RNN65591 RXJ65584:RXJ65591 SHF65584:SHF65591 SRB65584:SRB65591 TAX65584:TAX65591 TKT65584:TKT65591 TUP65584:TUP65591 UEL65584:UEL65591 UOH65584:UOH65591 UYD65584:UYD65591 VHZ65584:VHZ65591 VRV65584:VRV65591 WBR65584:WBR65591 WLN65584:WLN65591 WVJ65584:WVJ65591 A131120:A131127 IX131120:IX131127 ST131120:ST131127 ACP131120:ACP131127 AML131120:AML131127 AWH131120:AWH131127 BGD131120:BGD131127 BPZ131120:BPZ131127 BZV131120:BZV131127 CJR131120:CJR131127 CTN131120:CTN131127 DDJ131120:DDJ131127 DNF131120:DNF131127 DXB131120:DXB131127 EGX131120:EGX131127 EQT131120:EQT131127 FAP131120:FAP131127 FKL131120:FKL131127 FUH131120:FUH131127 GED131120:GED131127 GNZ131120:GNZ131127 GXV131120:GXV131127 HHR131120:HHR131127 HRN131120:HRN131127 IBJ131120:IBJ131127 ILF131120:ILF131127 IVB131120:IVB131127 JEX131120:JEX131127 JOT131120:JOT131127 JYP131120:JYP131127 KIL131120:KIL131127 KSH131120:KSH131127 LCD131120:LCD131127 LLZ131120:LLZ131127 LVV131120:LVV131127 MFR131120:MFR131127 MPN131120:MPN131127 MZJ131120:MZJ131127 NJF131120:NJF131127 NTB131120:NTB131127 OCX131120:OCX131127 OMT131120:OMT131127 OWP131120:OWP131127 PGL131120:PGL131127 PQH131120:PQH131127 QAD131120:QAD131127 QJZ131120:QJZ131127 QTV131120:QTV131127 RDR131120:RDR131127 RNN131120:RNN131127 RXJ131120:RXJ131127 SHF131120:SHF131127 SRB131120:SRB131127 TAX131120:TAX131127 TKT131120:TKT131127 TUP131120:TUP131127 UEL131120:UEL131127 UOH131120:UOH131127 UYD131120:UYD131127 VHZ131120:VHZ131127 VRV131120:VRV131127 WBR131120:WBR131127 WLN131120:WLN131127 WVJ131120:WVJ131127 A196656:A196663 IX196656:IX196663 ST196656:ST196663 ACP196656:ACP196663 AML196656:AML196663 AWH196656:AWH196663 BGD196656:BGD196663 BPZ196656:BPZ196663 BZV196656:BZV196663 CJR196656:CJR196663 CTN196656:CTN196663 DDJ196656:DDJ196663 DNF196656:DNF196663 DXB196656:DXB196663 EGX196656:EGX196663 EQT196656:EQT196663 FAP196656:FAP196663 FKL196656:FKL196663 FUH196656:FUH196663 GED196656:GED196663 GNZ196656:GNZ196663 GXV196656:GXV196663 HHR196656:HHR196663 HRN196656:HRN196663 IBJ196656:IBJ196663 ILF196656:ILF196663 IVB196656:IVB196663 JEX196656:JEX196663 JOT196656:JOT196663 JYP196656:JYP196663 KIL196656:KIL196663 KSH196656:KSH196663 LCD196656:LCD196663 LLZ196656:LLZ196663 LVV196656:LVV196663 MFR196656:MFR196663 MPN196656:MPN196663 MZJ196656:MZJ196663 NJF196656:NJF196663 NTB196656:NTB196663 OCX196656:OCX196663 OMT196656:OMT196663 OWP196656:OWP196663 PGL196656:PGL196663 PQH196656:PQH196663 QAD196656:QAD196663 QJZ196656:QJZ196663 QTV196656:QTV196663 RDR196656:RDR196663 RNN196656:RNN196663 RXJ196656:RXJ196663 SHF196656:SHF196663 SRB196656:SRB196663 TAX196656:TAX196663 TKT196656:TKT196663 TUP196656:TUP196663 UEL196656:UEL196663 UOH196656:UOH196663 UYD196656:UYD196663 VHZ196656:VHZ196663 VRV196656:VRV196663 WBR196656:WBR196663 WLN196656:WLN196663 WVJ196656:WVJ196663 A262192:A262199 IX262192:IX262199 ST262192:ST262199 ACP262192:ACP262199 AML262192:AML262199 AWH262192:AWH262199 BGD262192:BGD262199 BPZ262192:BPZ262199 BZV262192:BZV262199 CJR262192:CJR262199 CTN262192:CTN262199 DDJ262192:DDJ262199 DNF262192:DNF262199 DXB262192:DXB262199 EGX262192:EGX262199 EQT262192:EQT262199 FAP262192:FAP262199 FKL262192:FKL262199 FUH262192:FUH262199 GED262192:GED262199 GNZ262192:GNZ262199 GXV262192:GXV262199 HHR262192:HHR262199 HRN262192:HRN262199 IBJ262192:IBJ262199 ILF262192:ILF262199 IVB262192:IVB262199 JEX262192:JEX262199 JOT262192:JOT262199 JYP262192:JYP262199 KIL262192:KIL262199 KSH262192:KSH262199 LCD262192:LCD262199 LLZ262192:LLZ262199 LVV262192:LVV262199 MFR262192:MFR262199 MPN262192:MPN262199 MZJ262192:MZJ262199 NJF262192:NJF262199 NTB262192:NTB262199 OCX262192:OCX262199 OMT262192:OMT262199 OWP262192:OWP262199 PGL262192:PGL262199 PQH262192:PQH262199 QAD262192:QAD262199 QJZ262192:QJZ262199 QTV262192:QTV262199 RDR262192:RDR262199 RNN262192:RNN262199 RXJ262192:RXJ262199 SHF262192:SHF262199 SRB262192:SRB262199 TAX262192:TAX262199 TKT262192:TKT262199 TUP262192:TUP262199 UEL262192:UEL262199 UOH262192:UOH262199 UYD262192:UYD262199 VHZ262192:VHZ262199 VRV262192:VRV262199 WBR262192:WBR262199 WLN262192:WLN262199 WVJ262192:WVJ262199 A327728:A327735 IX327728:IX327735 ST327728:ST327735 ACP327728:ACP327735 AML327728:AML327735 AWH327728:AWH327735 BGD327728:BGD327735 BPZ327728:BPZ327735 BZV327728:BZV327735 CJR327728:CJR327735 CTN327728:CTN327735 DDJ327728:DDJ327735 DNF327728:DNF327735 DXB327728:DXB327735 EGX327728:EGX327735 EQT327728:EQT327735 FAP327728:FAP327735 FKL327728:FKL327735 FUH327728:FUH327735 GED327728:GED327735 GNZ327728:GNZ327735 GXV327728:GXV327735 HHR327728:HHR327735 HRN327728:HRN327735 IBJ327728:IBJ327735 ILF327728:ILF327735 IVB327728:IVB327735 JEX327728:JEX327735 JOT327728:JOT327735 JYP327728:JYP327735 KIL327728:KIL327735 KSH327728:KSH327735 LCD327728:LCD327735 LLZ327728:LLZ327735 LVV327728:LVV327735 MFR327728:MFR327735 MPN327728:MPN327735 MZJ327728:MZJ327735 NJF327728:NJF327735 NTB327728:NTB327735 OCX327728:OCX327735 OMT327728:OMT327735 OWP327728:OWP327735 PGL327728:PGL327735 PQH327728:PQH327735 QAD327728:QAD327735 QJZ327728:QJZ327735 QTV327728:QTV327735 RDR327728:RDR327735 RNN327728:RNN327735 RXJ327728:RXJ327735 SHF327728:SHF327735 SRB327728:SRB327735 TAX327728:TAX327735 TKT327728:TKT327735 TUP327728:TUP327735 UEL327728:UEL327735 UOH327728:UOH327735 UYD327728:UYD327735 VHZ327728:VHZ327735 VRV327728:VRV327735 WBR327728:WBR327735 WLN327728:WLN327735 WVJ327728:WVJ327735 A393264:A393271 IX393264:IX393271 ST393264:ST393271 ACP393264:ACP393271 AML393264:AML393271 AWH393264:AWH393271 BGD393264:BGD393271 BPZ393264:BPZ393271 BZV393264:BZV393271 CJR393264:CJR393271 CTN393264:CTN393271 DDJ393264:DDJ393271 DNF393264:DNF393271 DXB393264:DXB393271 EGX393264:EGX393271 EQT393264:EQT393271 FAP393264:FAP393271 FKL393264:FKL393271 FUH393264:FUH393271 GED393264:GED393271 GNZ393264:GNZ393271 GXV393264:GXV393271 HHR393264:HHR393271 HRN393264:HRN393271 IBJ393264:IBJ393271 ILF393264:ILF393271 IVB393264:IVB393271 JEX393264:JEX393271 JOT393264:JOT393271 JYP393264:JYP393271 KIL393264:KIL393271 KSH393264:KSH393271 LCD393264:LCD393271 LLZ393264:LLZ393271 LVV393264:LVV393271 MFR393264:MFR393271 MPN393264:MPN393271 MZJ393264:MZJ393271 NJF393264:NJF393271 NTB393264:NTB393271 OCX393264:OCX393271 OMT393264:OMT393271 OWP393264:OWP393271 PGL393264:PGL393271 PQH393264:PQH393271 QAD393264:QAD393271 QJZ393264:QJZ393271 QTV393264:QTV393271 RDR393264:RDR393271 RNN393264:RNN393271 RXJ393264:RXJ393271 SHF393264:SHF393271 SRB393264:SRB393271 TAX393264:TAX393271 TKT393264:TKT393271 TUP393264:TUP393271 UEL393264:UEL393271 UOH393264:UOH393271 UYD393264:UYD393271 VHZ393264:VHZ393271 VRV393264:VRV393271 WBR393264:WBR393271 WLN393264:WLN393271 WVJ393264:WVJ393271 A458800:A458807 IX458800:IX458807 ST458800:ST458807 ACP458800:ACP458807 AML458800:AML458807 AWH458800:AWH458807 BGD458800:BGD458807 BPZ458800:BPZ458807 BZV458800:BZV458807 CJR458800:CJR458807 CTN458800:CTN458807 DDJ458800:DDJ458807 DNF458800:DNF458807 DXB458800:DXB458807 EGX458800:EGX458807 EQT458800:EQT458807 FAP458800:FAP458807 FKL458800:FKL458807 FUH458800:FUH458807 GED458800:GED458807 GNZ458800:GNZ458807 GXV458800:GXV458807 HHR458800:HHR458807 HRN458800:HRN458807 IBJ458800:IBJ458807 ILF458800:ILF458807 IVB458800:IVB458807 JEX458800:JEX458807 JOT458800:JOT458807 JYP458800:JYP458807 KIL458800:KIL458807 KSH458800:KSH458807 LCD458800:LCD458807 LLZ458800:LLZ458807 LVV458800:LVV458807 MFR458800:MFR458807 MPN458800:MPN458807 MZJ458800:MZJ458807 NJF458800:NJF458807 NTB458800:NTB458807 OCX458800:OCX458807 OMT458800:OMT458807 OWP458800:OWP458807 PGL458800:PGL458807 PQH458800:PQH458807 QAD458800:QAD458807 QJZ458800:QJZ458807 QTV458800:QTV458807 RDR458800:RDR458807 RNN458800:RNN458807 RXJ458800:RXJ458807 SHF458800:SHF458807 SRB458800:SRB458807 TAX458800:TAX458807 TKT458800:TKT458807 TUP458800:TUP458807 UEL458800:UEL458807 UOH458800:UOH458807 UYD458800:UYD458807 VHZ458800:VHZ458807 VRV458800:VRV458807 WBR458800:WBR458807 WLN458800:WLN458807 WVJ458800:WVJ458807 A524336:A524343 IX524336:IX524343 ST524336:ST524343 ACP524336:ACP524343 AML524336:AML524343 AWH524336:AWH524343 BGD524336:BGD524343 BPZ524336:BPZ524343 BZV524336:BZV524343 CJR524336:CJR524343 CTN524336:CTN524343 DDJ524336:DDJ524343 DNF524336:DNF524343 DXB524336:DXB524343 EGX524336:EGX524343 EQT524336:EQT524343 FAP524336:FAP524343 FKL524336:FKL524343 FUH524336:FUH524343 GED524336:GED524343 GNZ524336:GNZ524343 GXV524336:GXV524343 HHR524336:HHR524343 HRN524336:HRN524343 IBJ524336:IBJ524343 ILF524336:ILF524343 IVB524336:IVB524343 JEX524336:JEX524343 JOT524336:JOT524343 JYP524336:JYP524343 KIL524336:KIL524343 KSH524336:KSH524343 LCD524336:LCD524343 LLZ524336:LLZ524343 LVV524336:LVV524343 MFR524336:MFR524343 MPN524336:MPN524343 MZJ524336:MZJ524343 NJF524336:NJF524343 NTB524336:NTB524343 OCX524336:OCX524343 OMT524336:OMT524343 OWP524336:OWP524343 PGL524336:PGL524343 PQH524336:PQH524343 QAD524336:QAD524343 QJZ524336:QJZ524343 QTV524336:QTV524343 RDR524336:RDR524343 RNN524336:RNN524343 RXJ524336:RXJ524343 SHF524336:SHF524343 SRB524336:SRB524343 TAX524336:TAX524343 TKT524336:TKT524343 TUP524336:TUP524343 UEL524336:UEL524343 UOH524336:UOH524343 UYD524336:UYD524343 VHZ524336:VHZ524343 VRV524336:VRV524343 WBR524336:WBR524343 WLN524336:WLN524343 WVJ524336:WVJ524343 A589872:A589879 IX589872:IX589879 ST589872:ST589879 ACP589872:ACP589879 AML589872:AML589879 AWH589872:AWH589879 BGD589872:BGD589879 BPZ589872:BPZ589879 BZV589872:BZV589879 CJR589872:CJR589879 CTN589872:CTN589879 DDJ589872:DDJ589879 DNF589872:DNF589879 DXB589872:DXB589879 EGX589872:EGX589879 EQT589872:EQT589879 FAP589872:FAP589879 FKL589872:FKL589879 FUH589872:FUH589879 GED589872:GED589879 GNZ589872:GNZ589879 GXV589872:GXV589879 HHR589872:HHR589879 HRN589872:HRN589879 IBJ589872:IBJ589879 ILF589872:ILF589879 IVB589872:IVB589879 JEX589872:JEX589879 JOT589872:JOT589879 JYP589872:JYP589879 KIL589872:KIL589879 KSH589872:KSH589879 LCD589872:LCD589879 LLZ589872:LLZ589879 LVV589872:LVV589879 MFR589872:MFR589879 MPN589872:MPN589879 MZJ589872:MZJ589879 NJF589872:NJF589879 NTB589872:NTB589879 OCX589872:OCX589879 OMT589872:OMT589879 OWP589872:OWP589879 PGL589872:PGL589879 PQH589872:PQH589879 QAD589872:QAD589879 QJZ589872:QJZ589879 QTV589872:QTV589879 RDR589872:RDR589879 RNN589872:RNN589879 RXJ589872:RXJ589879 SHF589872:SHF589879 SRB589872:SRB589879 TAX589872:TAX589879 TKT589872:TKT589879 TUP589872:TUP589879 UEL589872:UEL589879 UOH589872:UOH589879 UYD589872:UYD589879 VHZ589872:VHZ589879 VRV589872:VRV589879 WBR589872:WBR589879 WLN589872:WLN589879 WVJ589872:WVJ589879 A655408:A655415 IX655408:IX655415 ST655408:ST655415 ACP655408:ACP655415 AML655408:AML655415 AWH655408:AWH655415 BGD655408:BGD655415 BPZ655408:BPZ655415 BZV655408:BZV655415 CJR655408:CJR655415 CTN655408:CTN655415 DDJ655408:DDJ655415 DNF655408:DNF655415 DXB655408:DXB655415 EGX655408:EGX655415 EQT655408:EQT655415 FAP655408:FAP655415 FKL655408:FKL655415 FUH655408:FUH655415 GED655408:GED655415 GNZ655408:GNZ655415 GXV655408:GXV655415 HHR655408:HHR655415 HRN655408:HRN655415 IBJ655408:IBJ655415 ILF655408:ILF655415 IVB655408:IVB655415 JEX655408:JEX655415 JOT655408:JOT655415 JYP655408:JYP655415 KIL655408:KIL655415 KSH655408:KSH655415 LCD655408:LCD655415 LLZ655408:LLZ655415 LVV655408:LVV655415 MFR655408:MFR655415 MPN655408:MPN655415 MZJ655408:MZJ655415 NJF655408:NJF655415 NTB655408:NTB655415 OCX655408:OCX655415 OMT655408:OMT655415 OWP655408:OWP655415 PGL655408:PGL655415 PQH655408:PQH655415 QAD655408:QAD655415 QJZ655408:QJZ655415 QTV655408:QTV655415 RDR655408:RDR655415 RNN655408:RNN655415 RXJ655408:RXJ655415 SHF655408:SHF655415 SRB655408:SRB655415 TAX655408:TAX655415 TKT655408:TKT655415 TUP655408:TUP655415 UEL655408:UEL655415 UOH655408:UOH655415 UYD655408:UYD655415 VHZ655408:VHZ655415 VRV655408:VRV655415 WBR655408:WBR655415 WLN655408:WLN655415 WVJ655408:WVJ655415 A720944:A720951 IX720944:IX720951 ST720944:ST720951 ACP720944:ACP720951 AML720944:AML720951 AWH720944:AWH720951 BGD720944:BGD720951 BPZ720944:BPZ720951 BZV720944:BZV720951 CJR720944:CJR720951 CTN720944:CTN720951 DDJ720944:DDJ720951 DNF720944:DNF720951 DXB720944:DXB720951 EGX720944:EGX720951 EQT720944:EQT720951 FAP720944:FAP720951 FKL720944:FKL720951 FUH720944:FUH720951 GED720944:GED720951 GNZ720944:GNZ720951 GXV720944:GXV720951 HHR720944:HHR720951 HRN720944:HRN720951 IBJ720944:IBJ720951 ILF720944:ILF720951 IVB720944:IVB720951 JEX720944:JEX720951 JOT720944:JOT720951 JYP720944:JYP720951 KIL720944:KIL720951 KSH720944:KSH720951 LCD720944:LCD720951 LLZ720944:LLZ720951 LVV720944:LVV720951 MFR720944:MFR720951 MPN720944:MPN720951 MZJ720944:MZJ720951 NJF720944:NJF720951 NTB720944:NTB720951 OCX720944:OCX720951 OMT720944:OMT720951 OWP720944:OWP720951 PGL720944:PGL720951 PQH720944:PQH720951 QAD720944:QAD720951 QJZ720944:QJZ720951 QTV720944:QTV720951 RDR720944:RDR720951 RNN720944:RNN720951 RXJ720944:RXJ720951 SHF720944:SHF720951 SRB720944:SRB720951 TAX720944:TAX720951 TKT720944:TKT720951 TUP720944:TUP720951 UEL720944:UEL720951 UOH720944:UOH720951 UYD720944:UYD720951 VHZ720944:VHZ720951 VRV720944:VRV720951 WBR720944:WBR720951 WLN720944:WLN720951 WVJ720944:WVJ720951 A786480:A786487 IX786480:IX786487 ST786480:ST786487 ACP786480:ACP786487 AML786480:AML786487 AWH786480:AWH786487 BGD786480:BGD786487 BPZ786480:BPZ786487 BZV786480:BZV786487 CJR786480:CJR786487 CTN786480:CTN786487 DDJ786480:DDJ786487 DNF786480:DNF786487 DXB786480:DXB786487 EGX786480:EGX786487 EQT786480:EQT786487 FAP786480:FAP786487 FKL786480:FKL786487 FUH786480:FUH786487 GED786480:GED786487 GNZ786480:GNZ786487 GXV786480:GXV786487 HHR786480:HHR786487 HRN786480:HRN786487 IBJ786480:IBJ786487 ILF786480:ILF786487 IVB786480:IVB786487 JEX786480:JEX786487 JOT786480:JOT786487 JYP786480:JYP786487 KIL786480:KIL786487 KSH786480:KSH786487 LCD786480:LCD786487 LLZ786480:LLZ786487 LVV786480:LVV786487 MFR786480:MFR786487 MPN786480:MPN786487 MZJ786480:MZJ786487 NJF786480:NJF786487 NTB786480:NTB786487 OCX786480:OCX786487 OMT786480:OMT786487 OWP786480:OWP786487 PGL786480:PGL786487 PQH786480:PQH786487 QAD786480:QAD786487 QJZ786480:QJZ786487 QTV786480:QTV786487 RDR786480:RDR786487 RNN786480:RNN786487 RXJ786480:RXJ786487 SHF786480:SHF786487 SRB786480:SRB786487 TAX786480:TAX786487 TKT786480:TKT786487 TUP786480:TUP786487 UEL786480:UEL786487 UOH786480:UOH786487 UYD786480:UYD786487 VHZ786480:VHZ786487 VRV786480:VRV786487 WBR786480:WBR786487 WLN786480:WLN786487 WVJ786480:WVJ786487 A852016:A852023 IX852016:IX852023 ST852016:ST852023 ACP852016:ACP852023 AML852016:AML852023 AWH852016:AWH852023 BGD852016:BGD852023 BPZ852016:BPZ852023 BZV852016:BZV852023 CJR852016:CJR852023 CTN852016:CTN852023 DDJ852016:DDJ852023 DNF852016:DNF852023 DXB852016:DXB852023 EGX852016:EGX852023 EQT852016:EQT852023 FAP852016:FAP852023 FKL852016:FKL852023 FUH852016:FUH852023 GED852016:GED852023 GNZ852016:GNZ852023 GXV852016:GXV852023 HHR852016:HHR852023 HRN852016:HRN852023 IBJ852016:IBJ852023 ILF852016:ILF852023 IVB852016:IVB852023 JEX852016:JEX852023 JOT852016:JOT852023 JYP852016:JYP852023 KIL852016:KIL852023 KSH852016:KSH852023 LCD852016:LCD852023 LLZ852016:LLZ852023 LVV852016:LVV852023 MFR852016:MFR852023 MPN852016:MPN852023 MZJ852016:MZJ852023 NJF852016:NJF852023 NTB852016:NTB852023 OCX852016:OCX852023 OMT852016:OMT852023 OWP852016:OWP852023 PGL852016:PGL852023 PQH852016:PQH852023 QAD852016:QAD852023 QJZ852016:QJZ852023 QTV852016:QTV852023 RDR852016:RDR852023 RNN852016:RNN852023 RXJ852016:RXJ852023 SHF852016:SHF852023 SRB852016:SRB852023 TAX852016:TAX852023 TKT852016:TKT852023 TUP852016:TUP852023 UEL852016:UEL852023 UOH852016:UOH852023 UYD852016:UYD852023 VHZ852016:VHZ852023 VRV852016:VRV852023 WBR852016:WBR852023 WLN852016:WLN852023 WVJ852016:WVJ852023 A917552:A917559 IX917552:IX917559 ST917552:ST917559 ACP917552:ACP917559 AML917552:AML917559 AWH917552:AWH917559 BGD917552:BGD917559 BPZ917552:BPZ917559 BZV917552:BZV917559 CJR917552:CJR917559 CTN917552:CTN917559 DDJ917552:DDJ917559 DNF917552:DNF917559 DXB917552:DXB917559 EGX917552:EGX917559 EQT917552:EQT917559 FAP917552:FAP917559 FKL917552:FKL917559 FUH917552:FUH917559 GED917552:GED917559 GNZ917552:GNZ917559 GXV917552:GXV917559 HHR917552:HHR917559 HRN917552:HRN917559 IBJ917552:IBJ917559 ILF917552:ILF917559 IVB917552:IVB917559 JEX917552:JEX917559 JOT917552:JOT917559 JYP917552:JYP917559 KIL917552:KIL917559 KSH917552:KSH917559 LCD917552:LCD917559 LLZ917552:LLZ917559 LVV917552:LVV917559 MFR917552:MFR917559 MPN917552:MPN917559 MZJ917552:MZJ917559 NJF917552:NJF917559 NTB917552:NTB917559 OCX917552:OCX917559 OMT917552:OMT917559 OWP917552:OWP917559 PGL917552:PGL917559 PQH917552:PQH917559 QAD917552:QAD917559 QJZ917552:QJZ917559 QTV917552:QTV917559 RDR917552:RDR917559 RNN917552:RNN917559 RXJ917552:RXJ917559 SHF917552:SHF917559 SRB917552:SRB917559 TAX917552:TAX917559 TKT917552:TKT917559 TUP917552:TUP917559 UEL917552:UEL917559 UOH917552:UOH917559 UYD917552:UYD917559 VHZ917552:VHZ917559 VRV917552:VRV917559 WBR917552:WBR917559 WLN917552:WLN917559 WVJ917552:WVJ917559 A983088:A983095 IX983088:IX983095 ST983088:ST983095 ACP983088:ACP983095 AML983088:AML983095 AWH983088:AWH983095 BGD983088:BGD983095 BPZ983088:BPZ983095 BZV983088:BZV983095 CJR983088:CJR983095 CTN983088:CTN983095 DDJ983088:DDJ983095 DNF983088:DNF983095 DXB983088:DXB983095 EGX983088:EGX983095 EQT983088:EQT983095 FAP983088:FAP983095 FKL983088:FKL983095 FUH983088:FUH983095 GED983088:GED983095 GNZ983088:GNZ983095 GXV983088:GXV983095 HHR983088:HHR983095 HRN983088:HRN983095 IBJ983088:IBJ983095 ILF983088:ILF983095 IVB983088:IVB983095 JEX983088:JEX983095 JOT983088:JOT983095 JYP983088:JYP983095 KIL983088:KIL983095 KSH983088:KSH983095 LCD983088:LCD983095 LLZ983088:LLZ983095 LVV983088:LVV983095 MFR983088:MFR983095 MPN983088:MPN983095 MZJ983088:MZJ983095 NJF983088:NJF983095 NTB983088:NTB983095 OCX983088:OCX983095 OMT983088:OMT983095 OWP983088:OWP983095 PGL983088:PGL983095 PQH983088:PQH983095 QAD983088:QAD983095 QJZ983088:QJZ983095 QTV983088:QTV983095 RDR983088:RDR983095 RNN983088:RNN983095 RXJ983088:RXJ983095 SHF983088:SHF983095 SRB983088:SRB983095 TAX983088:TAX983095 TKT983088:TKT983095 TUP983088:TUP983095 UEL983088:UEL983095 UOH983088:UOH983095 UYD983088:UYD983095 VHZ983088:VHZ983095 VRV983088:VRV983095 WBR983088:WBR983095 WLN983088:WLN983095 A48" xr:uid="{00000000-0002-0000-0800-000001000000}">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2000000}">
          <x14:formula1>
            <xm:f>Foglio1!$A$2:$A$10</xm:f>
          </x14:formula1>
          <xm:sqref>A49:A55</xm:sqref>
        </x14:dataValidation>
        <x14:dataValidation type="list" allowBlank="1" showInputMessage="1" showErrorMessage="1" xr:uid="{00000000-0002-0000-0800-000003000000}">
          <x14:formula1>
            <xm:f>Foglio1!$B$2:$B$10</xm:f>
          </x14:formula1>
          <xm:sqref>B49:B55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25</vt:i4>
      </vt:variant>
      <vt:variant>
        <vt:lpstr>Intervalli denominati</vt:lpstr>
      </vt:variant>
      <vt:variant>
        <vt:i4>4</vt:i4>
      </vt:variant>
    </vt:vector>
  </HeadingPairs>
  <TitlesOfParts>
    <vt:vector size="29" baseType="lpstr">
      <vt:lpstr>Elenco P.I.</vt:lpstr>
      <vt:lpstr>Elenco P.O.</vt:lpstr>
      <vt:lpstr>8vuota</vt:lpstr>
      <vt:lpstr>9vuota</vt:lpstr>
      <vt:lpstr>10vuota</vt:lpstr>
      <vt:lpstr>Resp. 1</vt:lpstr>
      <vt:lpstr>Dip. </vt:lpstr>
      <vt:lpstr>Dip. 2</vt:lpstr>
      <vt:lpstr>Dip. 3</vt:lpstr>
      <vt:lpstr>Dip.3</vt:lpstr>
      <vt:lpstr>Dip. 4</vt:lpstr>
      <vt:lpstr>Dip. 5</vt:lpstr>
      <vt:lpstr>Dip. 6</vt:lpstr>
      <vt:lpstr>Dip. 7</vt:lpstr>
      <vt:lpstr>Dip. 8</vt:lpstr>
      <vt:lpstr>Dip. 9</vt:lpstr>
      <vt:lpstr>Dip.10</vt:lpstr>
      <vt:lpstr>Report</vt:lpstr>
      <vt:lpstr>Grafici</vt:lpstr>
      <vt:lpstr>Foglio1</vt:lpstr>
      <vt:lpstr>Comp.</vt:lpstr>
      <vt:lpstr>Foglio2</vt:lpstr>
      <vt:lpstr>Foglio4</vt:lpstr>
      <vt:lpstr>Foglio3</vt:lpstr>
      <vt:lpstr>Foglio5</vt:lpstr>
      <vt:lpstr>'10vuota'!Area_stampa</vt:lpstr>
      <vt:lpstr>'8vuota'!Area_stampa</vt:lpstr>
      <vt:lpstr>'9vuota'!Area_stampa</vt:lpstr>
      <vt:lpstr>'Elenco P.O.'!Area_stampa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deidda</dc:creator>
  <cp:lastModifiedBy>Fabio Fais</cp:lastModifiedBy>
  <cp:lastPrinted>2019-05-13T11:29:03Z</cp:lastPrinted>
  <dcterms:created xsi:type="dcterms:W3CDTF">2018-10-31T16:31:49Z</dcterms:created>
  <dcterms:modified xsi:type="dcterms:W3CDTF">2022-07-12T14:49:56Z</dcterms:modified>
</cp:coreProperties>
</file>