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Users\Fabio Fais\Desktop\ATTI\Pdo\2022\"/>
    </mc:Choice>
  </mc:AlternateContent>
  <xr:revisionPtr revIDLastSave="0" documentId="13_ncr:1_{F0BA850C-1454-4BB2-834C-F93FFB69840F}" xr6:coauthVersionLast="47" xr6:coauthVersionMax="47" xr10:uidLastSave="{00000000-0000-0000-0000-000000000000}"/>
  <bookViews>
    <workbookView xWindow="-120" yWindow="-120" windowWidth="29040" windowHeight="15720" tabRatio="795" activeTab="5" xr2:uid="{00000000-000D-0000-FFFF-FFFF00000000}"/>
  </bookViews>
  <sheets>
    <sheet name="Elenco P.I." sheetId="39" r:id="rId1"/>
    <sheet name="Elenco P.O." sheetId="1" r:id="rId2"/>
    <sheet name="8vuota" sheetId="19" state="hidden" r:id="rId3"/>
    <sheet name="9vuota" sheetId="20" state="hidden" r:id="rId4"/>
    <sheet name="10vuota" sheetId="21" state="hidden" r:id="rId5"/>
    <sheet name="Resp. 1" sheetId="28" r:id="rId6"/>
    <sheet name="Dip. " sheetId="22" r:id="rId7"/>
    <sheet name="Dip. 2" sheetId="23" r:id="rId8"/>
    <sheet name="Dip. 3" sheetId="45" r:id="rId9"/>
    <sheet name="Dip.3" sheetId="24" r:id="rId10"/>
    <sheet name="Dip. 4" sheetId="25" r:id="rId11"/>
    <sheet name="Dip. 5" sheetId="26" r:id="rId12"/>
    <sheet name="Dip. 6" sheetId="34" r:id="rId13"/>
    <sheet name="Dip. 7" sheetId="35" r:id="rId14"/>
    <sheet name="Dip. 8" sheetId="36" r:id="rId15"/>
    <sheet name="Dip. 9" sheetId="37" state="hidden" r:id="rId16"/>
    <sheet name="Dip.10" sheetId="38" state="hidden" r:id="rId17"/>
    <sheet name="Report" sheetId="12" state="hidden" r:id="rId18"/>
    <sheet name="Grafici" sheetId="30" state="hidden" r:id="rId19"/>
    <sheet name="Foglio1" sheetId="40" state="hidden" r:id="rId20"/>
    <sheet name="Comp." sheetId="42" state="hidden" r:id="rId21"/>
    <sheet name="Foglio2" sheetId="41" state="hidden" r:id="rId22"/>
    <sheet name="Foglio4" sheetId="44" state="hidden" r:id="rId23"/>
    <sheet name="Foglio3" sheetId="46" state="hidden" r:id="rId24"/>
    <sheet name="Foglio5" sheetId="47" state="hidden" r:id="rId25"/>
  </sheets>
  <externalReferences>
    <externalReference r:id="rId26"/>
    <externalReference r:id="rId27"/>
    <externalReference r:id="rId28"/>
    <externalReference r:id="rId29"/>
  </externalReferences>
  <definedNames>
    <definedName name="_xlnm._FilterDatabase" localSheetId="0" hidden="1">'Elenco P.I.'!$A$10:$WXB$36</definedName>
    <definedName name="_xlnm._FilterDatabase" localSheetId="1" hidden="1">'Elenco P.O.'!$M$1:$S$274</definedName>
    <definedName name="_xlnm._FilterDatabase" localSheetId="23" hidden="1">Foglio3!$A$2:$D$2</definedName>
    <definedName name="_xlnm.Print_Area" localSheetId="4">'10vuota'!$A$2:$AI$108</definedName>
    <definedName name="_xlnm.Print_Area" localSheetId="2">'8vuota'!$A$2:$AI$108</definedName>
    <definedName name="_xlnm.Print_Area" localSheetId="3">'9vuota'!$A$2:$AI$108</definedName>
    <definedName name="_xlnm.Print_Area" localSheetId="1">'Elenco P.O.'!$A$1:$M$11</definedName>
    <definedName name="Comportamenti">[1]Comportamenti!$A$2:$A$10</definedName>
    <definedName name="Valore">[1]Comportamenti!$B$2:$B$10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56" i="36" l="1"/>
  <c r="D51" i="36" s="1"/>
  <c r="B56" i="36"/>
  <c r="K55" i="36"/>
  <c r="J55" i="36"/>
  <c r="I55" i="36"/>
  <c r="H55" i="36"/>
  <c r="G55" i="36"/>
  <c r="E55" i="36"/>
  <c r="D55" i="36"/>
  <c r="K54" i="36"/>
  <c r="J54" i="36"/>
  <c r="I54" i="36"/>
  <c r="H54" i="36"/>
  <c r="G54" i="36"/>
  <c r="E54" i="36"/>
  <c r="K53" i="36"/>
  <c r="J53" i="36"/>
  <c r="I53" i="36"/>
  <c r="H53" i="36"/>
  <c r="G53" i="36"/>
  <c r="E53" i="36"/>
  <c r="D53" i="36"/>
  <c r="K52" i="36"/>
  <c r="J52" i="36"/>
  <c r="I52" i="36"/>
  <c r="H52" i="36"/>
  <c r="G52" i="36"/>
  <c r="E52" i="36"/>
  <c r="D52" i="36"/>
  <c r="K51" i="36"/>
  <c r="J51" i="36"/>
  <c r="I51" i="36"/>
  <c r="H51" i="36"/>
  <c r="G51" i="36"/>
  <c r="E51" i="36"/>
  <c r="K50" i="36"/>
  <c r="J50" i="36"/>
  <c r="I50" i="36"/>
  <c r="H50" i="36"/>
  <c r="G50" i="36"/>
  <c r="E50" i="36"/>
  <c r="D50" i="36"/>
  <c r="K49" i="36"/>
  <c r="J49" i="36"/>
  <c r="I49" i="36"/>
  <c r="H49" i="36"/>
  <c r="G49" i="36"/>
  <c r="E49" i="36"/>
  <c r="D49" i="36"/>
  <c r="K47" i="36"/>
  <c r="J47" i="36"/>
  <c r="I47" i="36"/>
  <c r="H47" i="36"/>
  <c r="G47" i="36"/>
  <c r="D47" i="36"/>
  <c r="A47" i="36"/>
  <c r="K46" i="36"/>
  <c r="J46" i="36"/>
  <c r="I46" i="36"/>
  <c r="H46" i="36"/>
  <c r="G46" i="36"/>
  <c r="A46" i="36"/>
  <c r="K45" i="36"/>
  <c r="J45" i="36"/>
  <c r="I45" i="36"/>
  <c r="H45" i="36"/>
  <c r="G45" i="36"/>
  <c r="D45" i="36"/>
  <c r="A45" i="36"/>
  <c r="K44" i="36"/>
  <c r="J44" i="36"/>
  <c r="I44" i="36"/>
  <c r="H44" i="36"/>
  <c r="G44" i="36"/>
  <c r="D44" i="36"/>
  <c r="A44" i="36"/>
  <c r="K43" i="36"/>
  <c r="J43" i="36"/>
  <c r="I43" i="36"/>
  <c r="H43" i="36"/>
  <c r="G43" i="36"/>
  <c r="K42" i="36"/>
  <c r="J42" i="36"/>
  <c r="I42" i="36"/>
  <c r="H42" i="36"/>
  <c r="G42" i="36"/>
  <c r="D42" i="36"/>
  <c r="K41" i="36"/>
  <c r="J41" i="36"/>
  <c r="I41" i="36"/>
  <c r="H41" i="36"/>
  <c r="G41" i="36"/>
  <c r="D41" i="36"/>
  <c r="K40" i="36"/>
  <c r="J40" i="36"/>
  <c r="I40" i="36"/>
  <c r="H40" i="36"/>
  <c r="G40" i="36"/>
  <c r="D40" i="36"/>
  <c r="K39" i="36"/>
  <c r="J39" i="36"/>
  <c r="I39" i="36"/>
  <c r="H39" i="36"/>
  <c r="G39" i="36"/>
  <c r="D39" i="36"/>
  <c r="K38" i="36"/>
  <c r="J38" i="36"/>
  <c r="I38" i="36"/>
  <c r="H38" i="36"/>
  <c r="G38" i="36"/>
  <c r="K37" i="36"/>
  <c r="J37" i="36"/>
  <c r="I37" i="36"/>
  <c r="H37" i="36"/>
  <c r="G37" i="36"/>
  <c r="D37" i="36"/>
  <c r="K36" i="36"/>
  <c r="J36" i="36"/>
  <c r="I36" i="36"/>
  <c r="H36" i="36"/>
  <c r="G36" i="36"/>
  <c r="D36" i="36"/>
  <c r="K35" i="36"/>
  <c r="J35" i="36"/>
  <c r="I35" i="36"/>
  <c r="H35" i="36"/>
  <c r="G35" i="36"/>
  <c r="K34" i="36"/>
  <c r="J34" i="36"/>
  <c r="I34" i="36"/>
  <c r="H34" i="36"/>
  <c r="G34" i="36"/>
  <c r="D34" i="36"/>
  <c r="K33" i="36"/>
  <c r="J33" i="36"/>
  <c r="I33" i="36"/>
  <c r="H33" i="36"/>
  <c r="G33" i="36"/>
  <c r="D33" i="36"/>
  <c r="K32" i="36"/>
  <c r="J32" i="36"/>
  <c r="I32" i="36"/>
  <c r="H32" i="36"/>
  <c r="G32" i="36"/>
  <c r="D32" i="36"/>
  <c r="K31" i="36"/>
  <c r="J31" i="36"/>
  <c r="I31" i="36"/>
  <c r="H31" i="36"/>
  <c r="G31" i="36"/>
  <c r="E31" i="36"/>
  <c r="D31" i="36"/>
  <c r="K30" i="36"/>
  <c r="J30" i="36"/>
  <c r="I30" i="36"/>
  <c r="H30" i="36"/>
  <c r="G30" i="36"/>
  <c r="E30" i="36"/>
  <c r="D30" i="36"/>
  <c r="K29" i="36"/>
  <c r="J29" i="36"/>
  <c r="I29" i="36"/>
  <c r="H29" i="36"/>
  <c r="G29" i="36"/>
  <c r="E29" i="36"/>
  <c r="D29" i="36"/>
  <c r="K28" i="36"/>
  <c r="J28" i="36"/>
  <c r="I28" i="36"/>
  <c r="H28" i="36"/>
  <c r="G28" i="36"/>
  <c r="E28" i="36"/>
  <c r="D28" i="36"/>
  <c r="K27" i="36"/>
  <c r="J27" i="36"/>
  <c r="I27" i="36"/>
  <c r="H27" i="36"/>
  <c r="G27" i="36"/>
  <c r="E27" i="36"/>
  <c r="D27" i="36"/>
  <c r="K26" i="36"/>
  <c r="J26" i="36"/>
  <c r="I26" i="36"/>
  <c r="H26" i="36"/>
  <c r="G26" i="36"/>
  <c r="E26" i="36"/>
  <c r="D26" i="36"/>
  <c r="K25" i="36"/>
  <c r="J25" i="36"/>
  <c r="I25" i="36"/>
  <c r="H25" i="36"/>
  <c r="G25" i="36"/>
  <c r="E25" i="36"/>
  <c r="D25" i="36"/>
  <c r="K24" i="36"/>
  <c r="J24" i="36"/>
  <c r="I24" i="36"/>
  <c r="H24" i="36"/>
  <c r="G24" i="36"/>
  <c r="E24" i="36"/>
  <c r="D24" i="36"/>
  <c r="C21" i="36"/>
  <c r="D20" i="36" s="1"/>
  <c r="K20" i="36"/>
  <c r="J20" i="36"/>
  <c r="I20" i="36"/>
  <c r="H20" i="36"/>
  <c r="G20" i="36"/>
  <c r="E20" i="36"/>
  <c r="K19" i="36"/>
  <c r="J19" i="36"/>
  <c r="I19" i="36"/>
  <c r="H19" i="36"/>
  <c r="G19" i="36"/>
  <c r="E19" i="36"/>
  <c r="K18" i="36"/>
  <c r="J18" i="36"/>
  <c r="I18" i="36"/>
  <c r="H18" i="36"/>
  <c r="G18" i="36"/>
  <c r="E18" i="36"/>
  <c r="K17" i="36"/>
  <c r="J17" i="36"/>
  <c r="I17" i="36"/>
  <c r="H17" i="36"/>
  <c r="G17" i="36"/>
  <c r="E17" i="36"/>
  <c r="K16" i="36"/>
  <c r="J16" i="36"/>
  <c r="I16" i="36"/>
  <c r="H16" i="36"/>
  <c r="G16" i="36"/>
  <c r="E16" i="36"/>
  <c r="K15" i="36"/>
  <c r="J15" i="36"/>
  <c r="I15" i="36"/>
  <c r="H15" i="36"/>
  <c r="G15" i="36"/>
  <c r="E15" i="36"/>
  <c r="K14" i="36"/>
  <c r="J14" i="36"/>
  <c r="I14" i="36"/>
  <c r="H14" i="36"/>
  <c r="G14" i="36"/>
  <c r="E14" i="36"/>
  <c r="K13" i="36"/>
  <c r="J13" i="36"/>
  <c r="I13" i="36"/>
  <c r="H13" i="36"/>
  <c r="G13" i="36"/>
  <c r="E13" i="36"/>
  <c r="D13" i="36"/>
  <c r="K12" i="36"/>
  <c r="J12" i="36"/>
  <c r="I12" i="36"/>
  <c r="H12" i="36"/>
  <c r="G12" i="36"/>
  <c r="E12" i="36"/>
  <c r="K11" i="36"/>
  <c r="J11" i="36"/>
  <c r="J21" i="36" s="1"/>
  <c r="I11" i="36"/>
  <c r="I21" i="36" s="1"/>
  <c r="H11" i="36"/>
  <c r="H21" i="36" s="1"/>
  <c r="G11" i="36"/>
  <c r="E11" i="36"/>
  <c r="B2" i="36"/>
  <c r="A1" i="36"/>
  <c r="C56" i="35"/>
  <c r="D51" i="35" s="1"/>
  <c r="B56" i="35"/>
  <c r="K55" i="35"/>
  <c r="J55" i="35"/>
  <c r="I55" i="35"/>
  <c r="H55" i="35"/>
  <c r="G55" i="35"/>
  <c r="E55" i="35"/>
  <c r="D55" i="35"/>
  <c r="K54" i="35"/>
  <c r="J54" i="35"/>
  <c r="I54" i="35"/>
  <c r="H54" i="35"/>
  <c r="G54" i="35"/>
  <c r="E54" i="35"/>
  <c r="K53" i="35"/>
  <c r="J53" i="35"/>
  <c r="I53" i="35"/>
  <c r="H53" i="35"/>
  <c r="G53" i="35"/>
  <c r="E53" i="35"/>
  <c r="D53" i="35"/>
  <c r="K52" i="35"/>
  <c r="J52" i="35"/>
  <c r="I52" i="35"/>
  <c r="H52" i="35"/>
  <c r="G52" i="35"/>
  <c r="E52" i="35"/>
  <c r="D52" i="35"/>
  <c r="K51" i="35"/>
  <c r="J51" i="35"/>
  <c r="I51" i="35"/>
  <c r="H51" i="35"/>
  <c r="G51" i="35"/>
  <c r="E51" i="35"/>
  <c r="K50" i="35"/>
  <c r="J50" i="35"/>
  <c r="I50" i="35"/>
  <c r="H50" i="35"/>
  <c r="G50" i="35"/>
  <c r="E50" i="35"/>
  <c r="D50" i="35"/>
  <c r="K49" i="35"/>
  <c r="J49" i="35"/>
  <c r="I49" i="35"/>
  <c r="H49" i="35"/>
  <c r="G49" i="35"/>
  <c r="E49" i="35"/>
  <c r="D49" i="35"/>
  <c r="K47" i="35"/>
  <c r="J47" i="35"/>
  <c r="I47" i="35"/>
  <c r="H47" i="35"/>
  <c r="G47" i="35"/>
  <c r="D47" i="35"/>
  <c r="A47" i="35"/>
  <c r="K46" i="35"/>
  <c r="J46" i="35"/>
  <c r="I46" i="35"/>
  <c r="H46" i="35"/>
  <c r="G46" i="35"/>
  <c r="A46" i="35"/>
  <c r="K45" i="35"/>
  <c r="J45" i="35"/>
  <c r="I45" i="35"/>
  <c r="H45" i="35"/>
  <c r="G45" i="35"/>
  <c r="D45" i="35"/>
  <c r="A45" i="35"/>
  <c r="K44" i="35"/>
  <c r="J44" i="35"/>
  <c r="I44" i="35"/>
  <c r="H44" i="35"/>
  <c r="G44" i="35"/>
  <c r="D44" i="35"/>
  <c r="A44" i="35"/>
  <c r="K43" i="35"/>
  <c r="J43" i="35"/>
  <c r="I43" i="35"/>
  <c r="H43" i="35"/>
  <c r="G43" i="35"/>
  <c r="K42" i="35"/>
  <c r="J42" i="35"/>
  <c r="I42" i="35"/>
  <c r="H42" i="35"/>
  <c r="G42" i="35"/>
  <c r="D42" i="35"/>
  <c r="K41" i="35"/>
  <c r="J41" i="35"/>
  <c r="I41" i="35"/>
  <c r="H41" i="35"/>
  <c r="G41" i="35"/>
  <c r="D41" i="35"/>
  <c r="K40" i="35"/>
  <c r="J40" i="35"/>
  <c r="I40" i="35"/>
  <c r="H40" i="35"/>
  <c r="G40" i="35"/>
  <c r="D40" i="35"/>
  <c r="K39" i="35"/>
  <c r="J39" i="35"/>
  <c r="I39" i="35"/>
  <c r="H39" i="35"/>
  <c r="G39" i="35"/>
  <c r="D39" i="35"/>
  <c r="K38" i="35"/>
  <c r="J38" i="35"/>
  <c r="I38" i="35"/>
  <c r="H38" i="35"/>
  <c r="G38" i="35"/>
  <c r="K37" i="35"/>
  <c r="J37" i="35"/>
  <c r="I37" i="35"/>
  <c r="H37" i="35"/>
  <c r="G37" i="35"/>
  <c r="D37" i="35"/>
  <c r="K36" i="35"/>
  <c r="J36" i="35"/>
  <c r="I36" i="35"/>
  <c r="H36" i="35"/>
  <c r="G36" i="35"/>
  <c r="D36" i="35"/>
  <c r="K35" i="35"/>
  <c r="J35" i="35"/>
  <c r="I35" i="35"/>
  <c r="H35" i="35"/>
  <c r="G35" i="35"/>
  <c r="K34" i="35"/>
  <c r="J34" i="35"/>
  <c r="I34" i="35"/>
  <c r="H34" i="35"/>
  <c r="G34" i="35"/>
  <c r="D34" i="35"/>
  <c r="K33" i="35"/>
  <c r="J33" i="35"/>
  <c r="I33" i="35"/>
  <c r="H33" i="35"/>
  <c r="G33" i="35"/>
  <c r="D33" i="35"/>
  <c r="K32" i="35"/>
  <c r="J32" i="35"/>
  <c r="I32" i="35"/>
  <c r="H32" i="35"/>
  <c r="G32" i="35"/>
  <c r="D32" i="35"/>
  <c r="K31" i="35"/>
  <c r="J31" i="35"/>
  <c r="I31" i="35"/>
  <c r="H31" i="35"/>
  <c r="G31" i="35"/>
  <c r="E31" i="35"/>
  <c r="D31" i="35"/>
  <c r="K30" i="35"/>
  <c r="J30" i="35"/>
  <c r="I30" i="35"/>
  <c r="H30" i="35"/>
  <c r="G30" i="35"/>
  <c r="E30" i="35"/>
  <c r="D30" i="35"/>
  <c r="K29" i="35"/>
  <c r="J29" i="35"/>
  <c r="I29" i="35"/>
  <c r="H29" i="35"/>
  <c r="G29" i="35"/>
  <c r="E29" i="35"/>
  <c r="D29" i="35"/>
  <c r="K28" i="35"/>
  <c r="J28" i="35"/>
  <c r="I28" i="35"/>
  <c r="H28" i="35"/>
  <c r="G28" i="35"/>
  <c r="E28" i="35"/>
  <c r="D28" i="35"/>
  <c r="K27" i="35"/>
  <c r="J27" i="35"/>
  <c r="I27" i="35"/>
  <c r="H27" i="35"/>
  <c r="G27" i="35"/>
  <c r="E27" i="35"/>
  <c r="D27" i="35"/>
  <c r="K26" i="35"/>
  <c r="J26" i="35"/>
  <c r="I26" i="35"/>
  <c r="H26" i="35"/>
  <c r="G26" i="35"/>
  <c r="E26" i="35"/>
  <c r="D26" i="35"/>
  <c r="K25" i="35"/>
  <c r="J25" i="35"/>
  <c r="I25" i="35"/>
  <c r="H25" i="35"/>
  <c r="G25" i="35"/>
  <c r="E25" i="35"/>
  <c r="D25" i="35"/>
  <c r="K24" i="35"/>
  <c r="J24" i="35"/>
  <c r="I24" i="35"/>
  <c r="H24" i="35"/>
  <c r="G24" i="35"/>
  <c r="E24" i="35"/>
  <c r="D24" i="35"/>
  <c r="C21" i="35"/>
  <c r="D19" i="35" s="1"/>
  <c r="K20" i="35"/>
  <c r="J20" i="35"/>
  <c r="I20" i="35"/>
  <c r="H20" i="35"/>
  <c r="G20" i="35"/>
  <c r="E20" i="35"/>
  <c r="K19" i="35"/>
  <c r="J19" i="35"/>
  <c r="I19" i="35"/>
  <c r="H19" i="35"/>
  <c r="G19" i="35"/>
  <c r="E19" i="35"/>
  <c r="K18" i="35"/>
  <c r="J18" i="35"/>
  <c r="I18" i="35"/>
  <c r="H18" i="35"/>
  <c r="G18" i="35"/>
  <c r="E18" i="35"/>
  <c r="K17" i="35"/>
  <c r="J17" i="35"/>
  <c r="I17" i="35"/>
  <c r="H17" i="35"/>
  <c r="G17" i="35"/>
  <c r="E17" i="35"/>
  <c r="K16" i="35"/>
  <c r="J16" i="35"/>
  <c r="I16" i="35"/>
  <c r="H16" i="35"/>
  <c r="G16" i="35"/>
  <c r="E16" i="35"/>
  <c r="K15" i="35"/>
  <c r="J15" i="35"/>
  <c r="I15" i="35"/>
  <c r="H15" i="35"/>
  <c r="G15" i="35"/>
  <c r="E15" i="35"/>
  <c r="K14" i="35"/>
  <c r="J14" i="35"/>
  <c r="I14" i="35"/>
  <c r="H14" i="35"/>
  <c r="G14" i="35"/>
  <c r="E14" i="35"/>
  <c r="K13" i="35"/>
  <c r="J13" i="35"/>
  <c r="I13" i="35"/>
  <c r="H13" i="35"/>
  <c r="G13" i="35"/>
  <c r="E13" i="35"/>
  <c r="K12" i="35"/>
  <c r="J12" i="35"/>
  <c r="I12" i="35"/>
  <c r="H12" i="35"/>
  <c r="G12" i="35"/>
  <c r="E12" i="35"/>
  <c r="K11" i="35"/>
  <c r="J11" i="35"/>
  <c r="I11" i="35"/>
  <c r="H11" i="35"/>
  <c r="G11" i="35"/>
  <c r="E11" i="35"/>
  <c r="B2" i="35"/>
  <c r="A1" i="35"/>
  <c r="C56" i="34"/>
  <c r="D51" i="34" s="1"/>
  <c r="B56" i="34"/>
  <c r="K55" i="34"/>
  <c r="J55" i="34"/>
  <c r="I55" i="34"/>
  <c r="H55" i="34"/>
  <c r="G55" i="34"/>
  <c r="E55" i="34"/>
  <c r="K54" i="34"/>
  <c r="J54" i="34"/>
  <c r="I54" i="34"/>
  <c r="H54" i="34"/>
  <c r="G54" i="34"/>
  <c r="E54" i="34"/>
  <c r="K53" i="34"/>
  <c r="J53" i="34"/>
  <c r="I53" i="34"/>
  <c r="H53" i="34"/>
  <c r="G53" i="34"/>
  <c r="E53" i="34"/>
  <c r="K52" i="34"/>
  <c r="J52" i="34"/>
  <c r="I52" i="34"/>
  <c r="H52" i="34"/>
  <c r="G52" i="34"/>
  <c r="E52" i="34"/>
  <c r="K51" i="34"/>
  <c r="J51" i="34"/>
  <c r="I51" i="34"/>
  <c r="H51" i="34"/>
  <c r="G51" i="34"/>
  <c r="E51" i="34"/>
  <c r="K50" i="34"/>
  <c r="J50" i="34"/>
  <c r="I50" i="34"/>
  <c r="H50" i="34"/>
  <c r="G50" i="34"/>
  <c r="E50" i="34"/>
  <c r="K49" i="34"/>
  <c r="J49" i="34"/>
  <c r="I49" i="34"/>
  <c r="H49" i="34"/>
  <c r="G49" i="34"/>
  <c r="E49" i="34"/>
  <c r="D49" i="34"/>
  <c r="K47" i="34"/>
  <c r="J47" i="34"/>
  <c r="I47" i="34"/>
  <c r="H47" i="34"/>
  <c r="G47" i="34"/>
  <c r="A47" i="34"/>
  <c r="K46" i="34"/>
  <c r="J46" i="34"/>
  <c r="I46" i="34"/>
  <c r="H46" i="34"/>
  <c r="G46" i="34"/>
  <c r="A46" i="34"/>
  <c r="K45" i="34"/>
  <c r="J45" i="34"/>
  <c r="I45" i="34"/>
  <c r="H45" i="34"/>
  <c r="G45" i="34"/>
  <c r="A45" i="34"/>
  <c r="K44" i="34"/>
  <c r="J44" i="34"/>
  <c r="I44" i="34"/>
  <c r="H44" i="34"/>
  <c r="G44" i="34"/>
  <c r="A44" i="34"/>
  <c r="K43" i="34"/>
  <c r="J43" i="34"/>
  <c r="I43" i="34"/>
  <c r="H43" i="34"/>
  <c r="G43" i="34"/>
  <c r="K42" i="34"/>
  <c r="J42" i="34"/>
  <c r="I42" i="34"/>
  <c r="H42" i="34"/>
  <c r="G42" i="34"/>
  <c r="K41" i="34"/>
  <c r="J41" i="34"/>
  <c r="I41" i="34"/>
  <c r="H41" i="34"/>
  <c r="G41" i="34"/>
  <c r="K40" i="34"/>
  <c r="J40" i="34"/>
  <c r="I40" i="34"/>
  <c r="H40" i="34"/>
  <c r="G40" i="34"/>
  <c r="K39" i="34"/>
  <c r="J39" i="34"/>
  <c r="I39" i="34"/>
  <c r="H39" i="34"/>
  <c r="G39" i="34"/>
  <c r="D39" i="34"/>
  <c r="K38" i="34"/>
  <c r="J38" i="34"/>
  <c r="I38" i="34"/>
  <c r="H38" i="34"/>
  <c r="G38" i="34"/>
  <c r="K37" i="34"/>
  <c r="J37" i="34"/>
  <c r="I37" i="34"/>
  <c r="H37" i="34"/>
  <c r="G37" i="34"/>
  <c r="D37" i="34"/>
  <c r="K36" i="34"/>
  <c r="J36" i="34"/>
  <c r="I36" i="34"/>
  <c r="H36" i="34"/>
  <c r="G36" i="34"/>
  <c r="K35" i="34"/>
  <c r="J35" i="34"/>
  <c r="I35" i="34"/>
  <c r="H35" i="34"/>
  <c r="G35" i="34"/>
  <c r="K34" i="34"/>
  <c r="J34" i="34"/>
  <c r="I34" i="34"/>
  <c r="H34" i="34"/>
  <c r="G34" i="34"/>
  <c r="K33" i="34"/>
  <c r="J33" i="34"/>
  <c r="I33" i="34"/>
  <c r="H33" i="34"/>
  <c r="G33" i="34"/>
  <c r="K32" i="34"/>
  <c r="J32" i="34"/>
  <c r="I32" i="34"/>
  <c r="H32" i="34"/>
  <c r="G32" i="34"/>
  <c r="K31" i="34"/>
  <c r="J31" i="34"/>
  <c r="I31" i="34"/>
  <c r="H31" i="34"/>
  <c r="G31" i="34"/>
  <c r="E31" i="34"/>
  <c r="K30" i="34"/>
  <c r="J30" i="34"/>
  <c r="I30" i="34"/>
  <c r="H30" i="34"/>
  <c r="G30" i="34"/>
  <c r="E30" i="34"/>
  <c r="K29" i="34"/>
  <c r="J29" i="34"/>
  <c r="I29" i="34"/>
  <c r="H29" i="34"/>
  <c r="G29" i="34"/>
  <c r="E29" i="34"/>
  <c r="K28" i="34"/>
  <c r="J28" i="34"/>
  <c r="I28" i="34"/>
  <c r="H28" i="34"/>
  <c r="G28" i="34"/>
  <c r="E28" i="34"/>
  <c r="K27" i="34"/>
  <c r="J27" i="34"/>
  <c r="I27" i="34"/>
  <c r="H27" i="34"/>
  <c r="G27" i="34"/>
  <c r="E27" i="34"/>
  <c r="K26" i="34"/>
  <c r="J26" i="34"/>
  <c r="I26" i="34"/>
  <c r="H26" i="34"/>
  <c r="G26" i="34"/>
  <c r="E26" i="34"/>
  <c r="K25" i="34"/>
  <c r="J25" i="34"/>
  <c r="I25" i="34"/>
  <c r="H25" i="34"/>
  <c r="G25" i="34"/>
  <c r="E25" i="34"/>
  <c r="K24" i="34"/>
  <c r="J24" i="34"/>
  <c r="I24" i="34"/>
  <c r="H24" i="34"/>
  <c r="G24" i="34"/>
  <c r="E24" i="34"/>
  <c r="C21" i="34"/>
  <c r="K20" i="34"/>
  <c r="J20" i="34"/>
  <c r="I20" i="34"/>
  <c r="H20" i="34"/>
  <c r="G20" i="34"/>
  <c r="E20" i="34"/>
  <c r="D20" i="34"/>
  <c r="K19" i="34"/>
  <c r="J19" i="34"/>
  <c r="I19" i="34"/>
  <c r="H19" i="34"/>
  <c r="G19" i="34"/>
  <c r="E19" i="34"/>
  <c r="D19" i="34"/>
  <c r="K18" i="34"/>
  <c r="J18" i="34"/>
  <c r="I18" i="34"/>
  <c r="H18" i="34"/>
  <c r="G18" i="34"/>
  <c r="E18" i="34"/>
  <c r="D18" i="34"/>
  <c r="K17" i="34"/>
  <c r="J17" i="34"/>
  <c r="I17" i="34"/>
  <c r="H17" i="34"/>
  <c r="G17" i="34"/>
  <c r="E17" i="34"/>
  <c r="D17" i="34"/>
  <c r="K16" i="34"/>
  <c r="J16" i="34"/>
  <c r="I16" i="34"/>
  <c r="H16" i="34"/>
  <c r="G16" i="34"/>
  <c r="E16" i="34"/>
  <c r="D16" i="34"/>
  <c r="K15" i="34"/>
  <c r="J15" i="34"/>
  <c r="I15" i="34"/>
  <c r="H15" i="34"/>
  <c r="G15" i="34"/>
  <c r="E15" i="34"/>
  <c r="D15" i="34"/>
  <c r="K14" i="34"/>
  <c r="J14" i="34"/>
  <c r="I14" i="34"/>
  <c r="H14" i="34"/>
  <c r="G14" i="34"/>
  <c r="E14" i="34"/>
  <c r="D14" i="34"/>
  <c r="K13" i="34"/>
  <c r="J13" i="34"/>
  <c r="I13" i="34"/>
  <c r="H13" i="34"/>
  <c r="G13" i="34"/>
  <c r="E13" i="34"/>
  <c r="D13" i="34"/>
  <c r="K12" i="34"/>
  <c r="J12" i="34"/>
  <c r="I12" i="34"/>
  <c r="H12" i="34"/>
  <c r="G12" i="34"/>
  <c r="E12" i="34"/>
  <c r="D12" i="34"/>
  <c r="K11" i="34"/>
  <c r="K21" i="34" s="1"/>
  <c r="J11" i="34"/>
  <c r="I11" i="34"/>
  <c r="H11" i="34"/>
  <c r="H21" i="34" s="1"/>
  <c r="G11" i="34"/>
  <c r="E11" i="34"/>
  <c r="D11" i="34"/>
  <c r="B2" i="34"/>
  <c r="A1" i="34"/>
  <c r="C56" i="26"/>
  <c r="D50" i="26" s="1"/>
  <c r="K55" i="26"/>
  <c r="J55" i="26"/>
  <c r="I55" i="26"/>
  <c r="H55" i="26"/>
  <c r="G55" i="26"/>
  <c r="E55" i="26"/>
  <c r="K54" i="26"/>
  <c r="J54" i="26"/>
  <c r="I54" i="26"/>
  <c r="H54" i="26"/>
  <c r="G54" i="26"/>
  <c r="E54" i="26"/>
  <c r="K53" i="26"/>
  <c r="J53" i="26"/>
  <c r="I53" i="26"/>
  <c r="H53" i="26"/>
  <c r="G53" i="26"/>
  <c r="E53" i="26"/>
  <c r="K52" i="26"/>
  <c r="J52" i="26"/>
  <c r="I52" i="26"/>
  <c r="H52" i="26"/>
  <c r="G52" i="26"/>
  <c r="E52" i="26"/>
  <c r="K51" i="26"/>
  <c r="J51" i="26"/>
  <c r="I51" i="26"/>
  <c r="H51" i="26"/>
  <c r="G51" i="26"/>
  <c r="E51" i="26"/>
  <c r="K50" i="26"/>
  <c r="J50" i="26"/>
  <c r="I50" i="26"/>
  <c r="H50" i="26"/>
  <c r="G50" i="26"/>
  <c r="E50" i="26"/>
  <c r="K49" i="26"/>
  <c r="J49" i="26"/>
  <c r="I49" i="26"/>
  <c r="H49" i="26"/>
  <c r="G49" i="26"/>
  <c r="E49" i="26"/>
  <c r="K47" i="26"/>
  <c r="J47" i="26"/>
  <c r="I47" i="26"/>
  <c r="H47" i="26"/>
  <c r="G47" i="26"/>
  <c r="A47" i="26"/>
  <c r="K46" i="26"/>
  <c r="J46" i="26"/>
  <c r="I46" i="26"/>
  <c r="H46" i="26"/>
  <c r="G46" i="26"/>
  <c r="A46" i="26"/>
  <c r="K45" i="26"/>
  <c r="J45" i="26"/>
  <c r="I45" i="26"/>
  <c r="H45" i="26"/>
  <c r="G45" i="26"/>
  <c r="A45" i="26"/>
  <c r="K44" i="26"/>
  <c r="J44" i="26"/>
  <c r="I44" i="26"/>
  <c r="H44" i="26"/>
  <c r="G44" i="26"/>
  <c r="A44" i="26"/>
  <c r="K43" i="26"/>
  <c r="J43" i="26"/>
  <c r="I43" i="26"/>
  <c r="H43" i="26"/>
  <c r="G43" i="26"/>
  <c r="K42" i="26"/>
  <c r="J42" i="26"/>
  <c r="I42" i="26"/>
  <c r="H42" i="26"/>
  <c r="G42" i="26"/>
  <c r="K41" i="26"/>
  <c r="J41" i="26"/>
  <c r="I41" i="26"/>
  <c r="H41" i="26"/>
  <c r="G41" i="26"/>
  <c r="K40" i="26"/>
  <c r="J40" i="26"/>
  <c r="I40" i="26"/>
  <c r="H40" i="26"/>
  <c r="G40" i="26"/>
  <c r="K39" i="26"/>
  <c r="J39" i="26"/>
  <c r="I39" i="26"/>
  <c r="H39" i="26"/>
  <c r="G39" i="26"/>
  <c r="K38" i="26"/>
  <c r="J38" i="26"/>
  <c r="I38" i="26"/>
  <c r="H38" i="26"/>
  <c r="G38" i="26"/>
  <c r="K37" i="26"/>
  <c r="J37" i="26"/>
  <c r="I37" i="26"/>
  <c r="H37" i="26"/>
  <c r="G37" i="26"/>
  <c r="K36" i="26"/>
  <c r="J36" i="26"/>
  <c r="I36" i="26"/>
  <c r="H36" i="26"/>
  <c r="G36" i="26"/>
  <c r="K35" i="26"/>
  <c r="J35" i="26"/>
  <c r="I35" i="26"/>
  <c r="H35" i="26"/>
  <c r="G35" i="26"/>
  <c r="K34" i="26"/>
  <c r="J34" i="26"/>
  <c r="I34" i="26"/>
  <c r="H34" i="26"/>
  <c r="G34" i="26"/>
  <c r="K33" i="26"/>
  <c r="J33" i="26"/>
  <c r="I33" i="26"/>
  <c r="H33" i="26"/>
  <c r="G33" i="26"/>
  <c r="K32" i="26"/>
  <c r="J32" i="26"/>
  <c r="I32" i="26"/>
  <c r="H32" i="26"/>
  <c r="G32" i="26"/>
  <c r="K31" i="26"/>
  <c r="J31" i="26"/>
  <c r="I31" i="26"/>
  <c r="H31" i="26"/>
  <c r="G31" i="26"/>
  <c r="E31" i="26"/>
  <c r="K30" i="26"/>
  <c r="J30" i="26"/>
  <c r="I30" i="26"/>
  <c r="H30" i="26"/>
  <c r="G30" i="26"/>
  <c r="E30" i="26"/>
  <c r="K29" i="26"/>
  <c r="J29" i="26"/>
  <c r="I29" i="26"/>
  <c r="H29" i="26"/>
  <c r="G29" i="26"/>
  <c r="E29" i="26"/>
  <c r="K28" i="26"/>
  <c r="J28" i="26"/>
  <c r="I28" i="26"/>
  <c r="H28" i="26"/>
  <c r="G28" i="26"/>
  <c r="E28" i="26"/>
  <c r="K27" i="26"/>
  <c r="J27" i="26"/>
  <c r="I27" i="26"/>
  <c r="H27" i="26"/>
  <c r="G27" i="26"/>
  <c r="E27" i="26"/>
  <c r="K26" i="26"/>
  <c r="J26" i="26"/>
  <c r="I26" i="26"/>
  <c r="H26" i="26"/>
  <c r="G26" i="26"/>
  <c r="E26" i="26"/>
  <c r="D26" i="26"/>
  <c r="K25" i="26"/>
  <c r="J25" i="26"/>
  <c r="I25" i="26"/>
  <c r="H25" i="26"/>
  <c r="G25" i="26"/>
  <c r="E25" i="26"/>
  <c r="K24" i="26"/>
  <c r="J24" i="26"/>
  <c r="I24" i="26"/>
  <c r="H24" i="26"/>
  <c r="G24" i="26"/>
  <c r="E24" i="26"/>
  <c r="C21" i="26"/>
  <c r="D19" i="26" s="1"/>
  <c r="K20" i="26"/>
  <c r="J20" i="26"/>
  <c r="I20" i="26"/>
  <c r="H20" i="26"/>
  <c r="G20" i="26"/>
  <c r="E20" i="26"/>
  <c r="K19" i="26"/>
  <c r="J19" i="26"/>
  <c r="I19" i="26"/>
  <c r="H19" i="26"/>
  <c r="G19" i="26"/>
  <c r="E19" i="26"/>
  <c r="K18" i="26"/>
  <c r="J18" i="26"/>
  <c r="I18" i="26"/>
  <c r="H18" i="26"/>
  <c r="G18" i="26"/>
  <c r="E18" i="26"/>
  <c r="K17" i="26"/>
  <c r="J17" i="26"/>
  <c r="I17" i="26"/>
  <c r="H17" i="26"/>
  <c r="G17" i="26"/>
  <c r="E17" i="26"/>
  <c r="K16" i="26"/>
  <c r="J16" i="26"/>
  <c r="I16" i="26"/>
  <c r="H16" i="26"/>
  <c r="G16" i="26"/>
  <c r="E16" i="26"/>
  <c r="K15" i="26"/>
  <c r="J15" i="26"/>
  <c r="I15" i="26"/>
  <c r="H15" i="26"/>
  <c r="G15" i="26"/>
  <c r="E15" i="26"/>
  <c r="K14" i="26"/>
  <c r="J14" i="26"/>
  <c r="I14" i="26"/>
  <c r="H14" i="26"/>
  <c r="G14" i="26"/>
  <c r="E14" i="26"/>
  <c r="K13" i="26"/>
  <c r="J13" i="26"/>
  <c r="I13" i="26"/>
  <c r="H13" i="26"/>
  <c r="G13" i="26"/>
  <c r="E13" i="26"/>
  <c r="K12" i="26"/>
  <c r="J12" i="26"/>
  <c r="I12" i="26"/>
  <c r="H12" i="26"/>
  <c r="G12" i="26"/>
  <c r="E12" i="26"/>
  <c r="K11" i="26"/>
  <c r="J11" i="26"/>
  <c r="I11" i="26"/>
  <c r="H11" i="26"/>
  <c r="G11" i="26"/>
  <c r="E11" i="26"/>
  <c r="B2" i="26"/>
  <c r="A1" i="26"/>
  <c r="C56" i="25"/>
  <c r="D51" i="25" s="1"/>
  <c r="K55" i="25"/>
  <c r="J55" i="25"/>
  <c r="I55" i="25"/>
  <c r="H55" i="25"/>
  <c r="G55" i="25"/>
  <c r="E55" i="25"/>
  <c r="K54" i="25"/>
  <c r="J54" i="25"/>
  <c r="I54" i="25"/>
  <c r="H54" i="25"/>
  <c r="G54" i="25"/>
  <c r="E54" i="25"/>
  <c r="K53" i="25"/>
  <c r="J53" i="25"/>
  <c r="I53" i="25"/>
  <c r="H53" i="25"/>
  <c r="G53" i="25"/>
  <c r="E53" i="25"/>
  <c r="K52" i="25"/>
  <c r="J52" i="25"/>
  <c r="I52" i="25"/>
  <c r="H52" i="25"/>
  <c r="G52" i="25"/>
  <c r="E52" i="25"/>
  <c r="K51" i="25"/>
  <c r="J51" i="25"/>
  <c r="I51" i="25"/>
  <c r="H51" i="25"/>
  <c r="G51" i="25"/>
  <c r="E51" i="25"/>
  <c r="K50" i="25"/>
  <c r="J50" i="25"/>
  <c r="I50" i="25"/>
  <c r="H50" i="25"/>
  <c r="G50" i="25"/>
  <c r="E50" i="25"/>
  <c r="K49" i="25"/>
  <c r="J49" i="25"/>
  <c r="I49" i="25"/>
  <c r="H49" i="25"/>
  <c r="G49" i="25"/>
  <c r="E49" i="25"/>
  <c r="K47" i="25"/>
  <c r="J47" i="25"/>
  <c r="I47" i="25"/>
  <c r="H47" i="25"/>
  <c r="G47" i="25"/>
  <c r="A47" i="25"/>
  <c r="K46" i="25"/>
  <c r="J46" i="25"/>
  <c r="I46" i="25"/>
  <c r="H46" i="25"/>
  <c r="G46" i="25"/>
  <c r="A46" i="25"/>
  <c r="K45" i="25"/>
  <c r="J45" i="25"/>
  <c r="I45" i="25"/>
  <c r="H45" i="25"/>
  <c r="G45" i="25"/>
  <c r="A45" i="25"/>
  <c r="K44" i="25"/>
  <c r="J44" i="25"/>
  <c r="I44" i="25"/>
  <c r="H44" i="25"/>
  <c r="G44" i="25"/>
  <c r="A44" i="25"/>
  <c r="K43" i="25"/>
  <c r="J43" i="25"/>
  <c r="I43" i="25"/>
  <c r="H43" i="25"/>
  <c r="G43" i="25"/>
  <c r="K42" i="25"/>
  <c r="J42" i="25"/>
  <c r="I42" i="25"/>
  <c r="H42" i="25"/>
  <c r="G42" i="25"/>
  <c r="K41" i="25"/>
  <c r="J41" i="25"/>
  <c r="I41" i="25"/>
  <c r="H41" i="25"/>
  <c r="G41" i="25"/>
  <c r="K40" i="25"/>
  <c r="J40" i="25"/>
  <c r="I40" i="25"/>
  <c r="H40" i="25"/>
  <c r="G40" i="25"/>
  <c r="K39" i="25"/>
  <c r="J39" i="25"/>
  <c r="I39" i="25"/>
  <c r="H39" i="25"/>
  <c r="G39" i="25"/>
  <c r="K38" i="25"/>
  <c r="J38" i="25"/>
  <c r="I38" i="25"/>
  <c r="H38" i="25"/>
  <c r="G38" i="25"/>
  <c r="K37" i="25"/>
  <c r="J37" i="25"/>
  <c r="I37" i="25"/>
  <c r="H37" i="25"/>
  <c r="G37" i="25"/>
  <c r="K36" i="25"/>
  <c r="J36" i="25"/>
  <c r="I36" i="25"/>
  <c r="H36" i="25"/>
  <c r="G36" i="25"/>
  <c r="K35" i="25"/>
  <c r="J35" i="25"/>
  <c r="I35" i="25"/>
  <c r="H35" i="25"/>
  <c r="G35" i="25"/>
  <c r="K34" i="25"/>
  <c r="J34" i="25"/>
  <c r="I34" i="25"/>
  <c r="H34" i="25"/>
  <c r="G34" i="25"/>
  <c r="K33" i="25"/>
  <c r="J33" i="25"/>
  <c r="I33" i="25"/>
  <c r="H33" i="25"/>
  <c r="G33" i="25"/>
  <c r="K32" i="25"/>
  <c r="J32" i="25"/>
  <c r="I32" i="25"/>
  <c r="H32" i="25"/>
  <c r="G32" i="25"/>
  <c r="K31" i="25"/>
  <c r="J31" i="25"/>
  <c r="I31" i="25"/>
  <c r="H31" i="25"/>
  <c r="G31" i="25"/>
  <c r="E31" i="25"/>
  <c r="K30" i="25"/>
  <c r="J30" i="25"/>
  <c r="I30" i="25"/>
  <c r="H30" i="25"/>
  <c r="G30" i="25"/>
  <c r="E30" i="25"/>
  <c r="K29" i="25"/>
  <c r="J29" i="25"/>
  <c r="I29" i="25"/>
  <c r="H29" i="25"/>
  <c r="G29" i="25"/>
  <c r="E29" i="25"/>
  <c r="K28" i="25"/>
  <c r="J28" i="25"/>
  <c r="I28" i="25"/>
  <c r="H28" i="25"/>
  <c r="G28" i="25"/>
  <c r="E28" i="25"/>
  <c r="K27" i="25"/>
  <c r="J27" i="25"/>
  <c r="I27" i="25"/>
  <c r="H27" i="25"/>
  <c r="G27" i="25"/>
  <c r="E27" i="25"/>
  <c r="K26" i="25"/>
  <c r="J26" i="25"/>
  <c r="I26" i="25"/>
  <c r="H26" i="25"/>
  <c r="G26" i="25"/>
  <c r="E26" i="25"/>
  <c r="K25" i="25"/>
  <c r="J25" i="25"/>
  <c r="I25" i="25"/>
  <c r="H25" i="25"/>
  <c r="G25" i="25"/>
  <c r="E25" i="25"/>
  <c r="K24" i="25"/>
  <c r="J24" i="25"/>
  <c r="I24" i="25"/>
  <c r="H24" i="25"/>
  <c r="G24" i="25"/>
  <c r="E24" i="25"/>
  <c r="C21" i="25"/>
  <c r="D19" i="25" s="1"/>
  <c r="K20" i="25"/>
  <c r="J20" i="25"/>
  <c r="I20" i="25"/>
  <c r="H20" i="25"/>
  <c r="G20" i="25"/>
  <c r="E20" i="25"/>
  <c r="K19" i="25"/>
  <c r="J19" i="25"/>
  <c r="I19" i="25"/>
  <c r="H19" i="25"/>
  <c r="G19" i="25"/>
  <c r="E19" i="25"/>
  <c r="K18" i="25"/>
  <c r="J18" i="25"/>
  <c r="I18" i="25"/>
  <c r="H18" i="25"/>
  <c r="G18" i="25"/>
  <c r="E18" i="25"/>
  <c r="K17" i="25"/>
  <c r="J17" i="25"/>
  <c r="I17" i="25"/>
  <c r="H17" i="25"/>
  <c r="G17" i="25"/>
  <c r="E17" i="25"/>
  <c r="D17" i="25"/>
  <c r="K16" i="25"/>
  <c r="J16" i="25"/>
  <c r="I16" i="25"/>
  <c r="H16" i="25"/>
  <c r="G16" i="25"/>
  <c r="E16" i="25"/>
  <c r="D16" i="25"/>
  <c r="K15" i="25"/>
  <c r="J15" i="25"/>
  <c r="I15" i="25"/>
  <c r="H15" i="25"/>
  <c r="G15" i="25"/>
  <c r="E15" i="25"/>
  <c r="D15" i="25"/>
  <c r="K14" i="25"/>
  <c r="J14" i="25"/>
  <c r="I14" i="25"/>
  <c r="H14" i="25"/>
  <c r="G14" i="25"/>
  <c r="E14" i="25"/>
  <c r="K13" i="25"/>
  <c r="J13" i="25"/>
  <c r="I13" i="25"/>
  <c r="H13" i="25"/>
  <c r="G13" i="25"/>
  <c r="E13" i="25"/>
  <c r="K12" i="25"/>
  <c r="J12" i="25"/>
  <c r="I12" i="25"/>
  <c r="H12" i="25"/>
  <c r="G12" i="25"/>
  <c r="E12" i="25"/>
  <c r="D12" i="25"/>
  <c r="K11" i="25"/>
  <c r="J11" i="25"/>
  <c r="I11" i="25"/>
  <c r="H11" i="25"/>
  <c r="G11" i="25"/>
  <c r="E11" i="25"/>
  <c r="B2" i="25"/>
  <c r="A1" i="25"/>
  <c r="C56" i="24"/>
  <c r="B56" i="24" s="1"/>
  <c r="K55" i="24"/>
  <c r="J55" i="24"/>
  <c r="I55" i="24"/>
  <c r="H55" i="24"/>
  <c r="G55" i="24"/>
  <c r="E55" i="24"/>
  <c r="K54" i="24"/>
  <c r="J54" i="24"/>
  <c r="I54" i="24"/>
  <c r="H54" i="24"/>
  <c r="G54" i="24"/>
  <c r="E54" i="24"/>
  <c r="K53" i="24"/>
  <c r="J53" i="24"/>
  <c r="I53" i="24"/>
  <c r="H53" i="24"/>
  <c r="G53" i="24"/>
  <c r="E53" i="24"/>
  <c r="K52" i="24"/>
  <c r="J52" i="24"/>
  <c r="I52" i="24"/>
  <c r="H52" i="24"/>
  <c r="G52" i="24"/>
  <c r="E52" i="24"/>
  <c r="K51" i="24"/>
  <c r="J51" i="24"/>
  <c r="I51" i="24"/>
  <c r="H51" i="24"/>
  <c r="G51" i="24"/>
  <c r="E51" i="24"/>
  <c r="K50" i="24"/>
  <c r="J50" i="24"/>
  <c r="I50" i="24"/>
  <c r="H50" i="24"/>
  <c r="G50" i="24"/>
  <c r="E50" i="24"/>
  <c r="K49" i="24"/>
  <c r="J49" i="24"/>
  <c r="I49" i="24"/>
  <c r="H49" i="24"/>
  <c r="G49" i="24"/>
  <c r="E49" i="24"/>
  <c r="K47" i="24"/>
  <c r="J47" i="24"/>
  <c r="I47" i="24"/>
  <c r="H47" i="24"/>
  <c r="G47" i="24"/>
  <c r="A47" i="24"/>
  <c r="K46" i="24"/>
  <c r="J46" i="24"/>
  <c r="I46" i="24"/>
  <c r="H46" i="24"/>
  <c r="G46" i="24"/>
  <c r="A46" i="24"/>
  <c r="K45" i="24"/>
  <c r="J45" i="24"/>
  <c r="I45" i="24"/>
  <c r="H45" i="24"/>
  <c r="G45" i="24"/>
  <c r="A45" i="24"/>
  <c r="K44" i="24"/>
  <c r="J44" i="24"/>
  <c r="I44" i="24"/>
  <c r="H44" i="24"/>
  <c r="G44" i="24"/>
  <c r="A44" i="24"/>
  <c r="K43" i="24"/>
  <c r="J43" i="24"/>
  <c r="I43" i="24"/>
  <c r="H43" i="24"/>
  <c r="G43" i="24"/>
  <c r="K42" i="24"/>
  <c r="J42" i="24"/>
  <c r="I42" i="24"/>
  <c r="H42" i="24"/>
  <c r="G42" i="24"/>
  <c r="K41" i="24"/>
  <c r="J41" i="24"/>
  <c r="I41" i="24"/>
  <c r="H41" i="24"/>
  <c r="G41" i="24"/>
  <c r="K40" i="24"/>
  <c r="J40" i="24"/>
  <c r="I40" i="24"/>
  <c r="H40" i="24"/>
  <c r="G40" i="24"/>
  <c r="K39" i="24"/>
  <c r="J39" i="24"/>
  <c r="I39" i="24"/>
  <c r="H39" i="24"/>
  <c r="G39" i="24"/>
  <c r="K38" i="24"/>
  <c r="J38" i="24"/>
  <c r="I38" i="24"/>
  <c r="H38" i="24"/>
  <c r="G38" i="24"/>
  <c r="K37" i="24"/>
  <c r="J37" i="24"/>
  <c r="I37" i="24"/>
  <c r="H37" i="24"/>
  <c r="G37" i="24"/>
  <c r="K36" i="24"/>
  <c r="J36" i="24"/>
  <c r="I36" i="24"/>
  <c r="H36" i="24"/>
  <c r="G36" i="24"/>
  <c r="K35" i="24"/>
  <c r="J35" i="24"/>
  <c r="I35" i="24"/>
  <c r="H35" i="24"/>
  <c r="G35" i="24"/>
  <c r="K34" i="24"/>
  <c r="J34" i="24"/>
  <c r="I34" i="24"/>
  <c r="H34" i="24"/>
  <c r="G34" i="24"/>
  <c r="K33" i="24"/>
  <c r="J33" i="24"/>
  <c r="I33" i="24"/>
  <c r="H33" i="24"/>
  <c r="G33" i="24"/>
  <c r="K32" i="24"/>
  <c r="J32" i="24"/>
  <c r="I32" i="24"/>
  <c r="H32" i="24"/>
  <c r="G32" i="24"/>
  <c r="K31" i="24"/>
  <c r="J31" i="24"/>
  <c r="I31" i="24"/>
  <c r="H31" i="24"/>
  <c r="G31" i="24"/>
  <c r="E31" i="24"/>
  <c r="K30" i="24"/>
  <c r="J30" i="24"/>
  <c r="I30" i="24"/>
  <c r="H30" i="24"/>
  <c r="G30" i="24"/>
  <c r="E30" i="24"/>
  <c r="K29" i="24"/>
  <c r="J29" i="24"/>
  <c r="I29" i="24"/>
  <c r="H29" i="24"/>
  <c r="G29" i="24"/>
  <c r="E29" i="24"/>
  <c r="K28" i="24"/>
  <c r="J28" i="24"/>
  <c r="I28" i="24"/>
  <c r="H28" i="24"/>
  <c r="G28" i="24"/>
  <c r="E28" i="24"/>
  <c r="K27" i="24"/>
  <c r="J27" i="24"/>
  <c r="I27" i="24"/>
  <c r="H27" i="24"/>
  <c r="G27" i="24"/>
  <c r="E27" i="24"/>
  <c r="K26" i="24"/>
  <c r="J26" i="24"/>
  <c r="I26" i="24"/>
  <c r="H26" i="24"/>
  <c r="G26" i="24"/>
  <c r="E26" i="24"/>
  <c r="K25" i="24"/>
  <c r="J25" i="24"/>
  <c r="I25" i="24"/>
  <c r="H25" i="24"/>
  <c r="G25" i="24"/>
  <c r="E25" i="24"/>
  <c r="K24" i="24"/>
  <c r="J24" i="24"/>
  <c r="I24" i="24"/>
  <c r="H24" i="24"/>
  <c r="H56" i="24" s="1"/>
  <c r="G24" i="24"/>
  <c r="E24" i="24"/>
  <c r="C21" i="24"/>
  <c r="D20" i="24" s="1"/>
  <c r="K20" i="24"/>
  <c r="J20" i="24"/>
  <c r="I20" i="24"/>
  <c r="H20" i="24"/>
  <c r="G20" i="24"/>
  <c r="E20" i="24"/>
  <c r="K19" i="24"/>
  <c r="J19" i="24"/>
  <c r="I19" i="24"/>
  <c r="H19" i="24"/>
  <c r="G19" i="24"/>
  <c r="E19" i="24"/>
  <c r="K18" i="24"/>
  <c r="J18" i="24"/>
  <c r="I18" i="24"/>
  <c r="H18" i="24"/>
  <c r="G18" i="24"/>
  <c r="E18" i="24"/>
  <c r="K17" i="24"/>
  <c r="J17" i="24"/>
  <c r="I17" i="24"/>
  <c r="H17" i="24"/>
  <c r="G17" i="24"/>
  <c r="E17" i="24"/>
  <c r="K16" i="24"/>
  <c r="J16" i="24"/>
  <c r="I16" i="24"/>
  <c r="H16" i="24"/>
  <c r="G16" i="24"/>
  <c r="E16" i="24"/>
  <c r="K15" i="24"/>
  <c r="J15" i="24"/>
  <c r="I15" i="24"/>
  <c r="H15" i="24"/>
  <c r="G15" i="24"/>
  <c r="E15" i="24"/>
  <c r="K14" i="24"/>
  <c r="J14" i="24"/>
  <c r="I14" i="24"/>
  <c r="H14" i="24"/>
  <c r="G14" i="24"/>
  <c r="E14" i="24"/>
  <c r="K13" i="24"/>
  <c r="J13" i="24"/>
  <c r="I13" i="24"/>
  <c r="H13" i="24"/>
  <c r="G13" i="24"/>
  <c r="E13" i="24"/>
  <c r="K12" i="24"/>
  <c r="J12" i="24"/>
  <c r="I12" i="24"/>
  <c r="H12" i="24"/>
  <c r="G12" i="24"/>
  <c r="E12" i="24"/>
  <c r="K11" i="24"/>
  <c r="J11" i="24"/>
  <c r="I11" i="24"/>
  <c r="I21" i="24" s="1"/>
  <c r="H11" i="24"/>
  <c r="G11" i="24"/>
  <c r="E11" i="24"/>
  <c r="B2" i="24"/>
  <c r="A1" i="24"/>
  <c r="C56" i="45"/>
  <c r="D50" i="45" s="1"/>
  <c r="K55" i="45"/>
  <c r="J55" i="45"/>
  <c r="I55" i="45"/>
  <c r="H55" i="45"/>
  <c r="G55" i="45"/>
  <c r="E55" i="45"/>
  <c r="K54" i="45"/>
  <c r="J54" i="45"/>
  <c r="I54" i="45"/>
  <c r="H54" i="45"/>
  <c r="G54" i="45"/>
  <c r="E54" i="45"/>
  <c r="K53" i="45"/>
  <c r="J53" i="45"/>
  <c r="I53" i="45"/>
  <c r="H53" i="45"/>
  <c r="G53" i="45"/>
  <c r="E53" i="45"/>
  <c r="K52" i="45"/>
  <c r="J52" i="45"/>
  <c r="I52" i="45"/>
  <c r="H52" i="45"/>
  <c r="G52" i="45"/>
  <c r="E52" i="45"/>
  <c r="K51" i="45"/>
  <c r="J51" i="45"/>
  <c r="I51" i="45"/>
  <c r="H51" i="45"/>
  <c r="G51" i="45"/>
  <c r="E51" i="45"/>
  <c r="K50" i="45"/>
  <c r="J50" i="45"/>
  <c r="I50" i="45"/>
  <c r="H50" i="45"/>
  <c r="G50" i="45"/>
  <c r="E50" i="45"/>
  <c r="K49" i="45"/>
  <c r="J49" i="45"/>
  <c r="I49" i="45"/>
  <c r="H49" i="45"/>
  <c r="G49" i="45"/>
  <c r="E49" i="45"/>
  <c r="K47" i="45"/>
  <c r="J47" i="45"/>
  <c r="I47" i="45"/>
  <c r="H47" i="45"/>
  <c r="G47" i="45"/>
  <c r="A47" i="45"/>
  <c r="K46" i="45"/>
  <c r="J46" i="45"/>
  <c r="I46" i="45"/>
  <c r="H46" i="45"/>
  <c r="G46" i="45"/>
  <c r="A46" i="45"/>
  <c r="K45" i="45"/>
  <c r="J45" i="45"/>
  <c r="I45" i="45"/>
  <c r="H45" i="45"/>
  <c r="G45" i="45"/>
  <c r="A45" i="45"/>
  <c r="K44" i="45"/>
  <c r="J44" i="45"/>
  <c r="I44" i="45"/>
  <c r="H44" i="45"/>
  <c r="G44" i="45"/>
  <c r="A44" i="45"/>
  <c r="K43" i="45"/>
  <c r="J43" i="45"/>
  <c r="I43" i="45"/>
  <c r="H43" i="45"/>
  <c r="G43" i="45"/>
  <c r="K42" i="45"/>
  <c r="J42" i="45"/>
  <c r="I42" i="45"/>
  <c r="H42" i="45"/>
  <c r="G42" i="45"/>
  <c r="K41" i="45"/>
  <c r="J41" i="45"/>
  <c r="I41" i="45"/>
  <c r="H41" i="45"/>
  <c r="G41" i="45"/>
  <c r="K40" i="45"/>
  <c r="J40" i="45"/>
  <c r="I40" i="45"/>
  <c r="H40" i="45"/>
  <c r="G40" i="45"/>
  <c r="K39" i="45"/>
  <c r="J39" i="45"/>
  <c r="I39" i="45"/>
  <c r="H39" i="45"/>
  <c r="G39" i="45"/>
  <c r="K38" i="45"/>
  <c r="J38" i="45"/>
  <c r="I38" i="45"/>
  <c r="H38" i="45"/>
  <c r="G38" i="45"/>
  <c r="K37" i="45"/>
  <c r="J37" i="45"/>
  <c r="I37" i="45"/>
  <c r="H37" i="45"/>
  <c r="G37" i="45"/>
  <c r="K36" i="45"/>
  <c r="J36" i="45"/>
  <c r="I36" i="45"/>
  <c r="H36" i="45"/>
  <c r="G36" i="45"/>
  <c r="K35" i="45"/>
  <c r="J35" i="45"/>
  <c r="I35" i="45"/>
  <c r="H35" i="45"/>
  <c r="G35" i="45"/>
  <c r="K34" i="45"/>
  <c r="J34" i="45"/>
  <c r="I34" i="45"/>
  <c r="H34" i="45"/>
  <c r="G34" i="45"/>
  <c r="K33" i="45"/>
  <c r="J33" i="45"/>
  <c r="I33" i="45"/>
  <c r="H33" i="45"/>
  <c r="G33" i="45"/>
  <c r="K32" i="45"/>
  <c r="J32" i="45"/>
  <c r="I32" i="45"/>
  <c r="H32" i="45"/>
  <c r="G32" i="45"/>
  <c r="K31" i="45"/>
  <c r="J31" i="45"/>
  <c r="I31" i="45"/>
  <c r="H31" i="45"/>
  <c r="G31" i="45"/>
  <c r="E31" i="45"/>
  <c r="K30" i="45"/>
  <c r="J30" i="45"/>
  <c r="I30" i="45"/>
  <c r="H30" i="45"/>
  <c r="G30" i="45"/>
  <c r="E30" i="45"/>
  <c r="K29" i="45"/>
  <c r="J29" i="45"/>
  <c r="I29" i="45"/>
  <c r="H29" i="45"/>
  <c r="G29" i="45"/>
  <c r="E29" i="45"/>
  <c r="K28" i="45"/>
  <c r="J28" i="45"/>
  <c r="I28" i="45"/>
  <c r="H28" i="45"/>
  <c r="G28" i="45"/>
  <c r="E28" i="45"/>
  <c r="K27" i="45"/>
  <c r="J27" i="45"/>
  <c r="I27" i="45"/>
  <c r="H27" i="45"/>
  <c r="G27" i="45"/>
  <c r="E27" i="45"/>
  <c r="K26" i="45"/>
  <c r="J26" i="45"/>
  <c r="I26" i="45"/>
  <c r="H26" i="45"/>
  <c r="G26" i="45"/>
  <c r="E26" i="45"/>
  <c r="K25" i="45"/>
  <c r="J25" i="45"/>
  <c r="I25" i="45"/>
  <c r="H25" i="45"/>
  <c r="G25" i="45"/>
  <c r="E25" i="45"/>
  <c r="K24" i="45"/>
  <c r="J24" i="45"/>
  <c r="I24" i="45"/>
  <c r="H24" i="45"/>
  <c r="G24" i="45"/>
  <c r="E24" i="45"/>
  <c r="C21" i="45"/>
  <c r="D20" i="45" s="1"/>
  <c r="K20" i="45"/>
  <c r="J20" i="45"/>
  <c r="I20" i="45"/>
  <c r="H20" i="45"/>
  <c r="G20" i="45"/>
  <c r="E20" i="45"/>
  <c r="K19" i="45"/>
  <c r="J19" i="45"/>
  <c r="I19" i="45"/>
  <c r="H19" i="45"/>
  <c r="G19" i="45"/>
  <c r="E19" i="45"/>
  <c r="K18" i="45"/>
  <c r="J18" i="45"/>
  <c r="I18" i="45"/>
  <c r="H18" i="45"/>
  <c r="G18" i="45"/>
  <c r="E18" i="45"/>
  <c r="K17" i="45"/>
  <c r="J17" i="45"/>
  <c r="I17" i="45"/>
  <c r="H17" i="45"/>
  <c r="G17" i="45"/>
  <c r="E17" i="45"/>
  <c r="K16" i="45"/>
  <c r="J16" i="45"/>
  <c r="I16" i="45"/>
  <c r="H16" i="45"/>
  <c r="G16" i="45"/>
  <c r="E16" i="45"/>
  <c r="K15" i="45"/>
  <c r="J15" i="45"/>
  <c r="I15" i="45"/>
  <c r="H15" i="45"/>
  <c r="G15" i="45"/>
  <c r="E15" i="45"/>
  <c r="K14" i="45"/>
  <c r="J14" i="45"/>
  <c r="I14" i="45"/>
  <c r="H14" i="45"/>
  <c r="G14" i="45"/>
  <c r="E14" i="45"/>
  <c r="K13" i="45"/>
  <c r="J13" i="45"/>
  <c r="I13" i="45"/>
  <c r="H13" i="45"/>
  <c r="G13" i="45"/>
  <c r="E13" i="45"/>
  <c r="K12" i="45"/>
  <c r="J12" i="45"/>
  <c r="I12" i="45"/>
  <c r="H12" i="45"/>
  <c r="G12" i="45"/>
  <c r="E12" i="45"/>
  <c r="K11" i="45"/>
  <c r="J11" i="45"/>
  <c r="I11" i="45"/>
  <c r="I21" i="45" s="1"/>
  <c r="H11" i="45"/>
  <c r="G11" i="45"/>
  <c r="E11" i="45"/>
  <c r="B2" i="45"/>
  <c r="A1" i="45"/>
  <c r="C56" i="23"/>
  <c r="D50" i="23" s="1"/>
  <c r="K55" i="23"/>
  <c r="J55" i="23"/>
  <c r="I55" i="23"/>
  <c r="H55" i="23"/>
  <c r="G55" i="23"/>
  <c r="E55" i="23"/>
  <c r="K54" i="23"/>
  <c r="J54" i="23"/>
  <c r="I54" i="23"/>
  <c r="H54" i="23"/>
  <c r="G54" i="23"/>
  <c r="E54" i="23"/>
  <c r="K53" i="23"/>
  <c r="J53" i="23"/>
  <c r="I53" i="23"/>
  <c r="H53" i="23"/>
  <c r="G53" i="23"/>
  <c r="E53" i="23"/>
  <c r="K52" i="23"/>
  <c r="J52" i="23"/>
  <c r="I52" i="23"/>
  <c r="H52" i="23"/>
  <c r="G52" i="23"/>
  <c r="E52" i="23"/>
  <c r="K51" i="23"/>
  <c r="J51" i="23"/>
  <c r="I51" i="23"/>
  <c r="H51" i="23"/>
  <c r="G51" i="23"/>
  <c r="E51" i="23"/>
  <c r="K50" i="23"/>
  <c r="J50" i="23"/>
  <c r="I50" i="23"/>
  <c r="H50" i="23"/>
  <c r="G50" i="23"/>
  <c r="E50" i="23"/>
  <c r="K49" i="23"/>
  <c r="J49" i="23"/>
  <c r="I49" i="23"/>
  <c r="H49" i="23"/>
  <c r="G49" i="23"/>
  <c r="E49" i="23"/>
  <c r="K47" i="23"/>
  <c r="J47" i="23"/>
  <c r="I47" i="23"/>
  <c r="H47" i="23"/>
  <c r="G47" i="23"/>
  <c r="A47" i="23"/>
  <c r="K46" i="23"/>
  <c r="J46" i="23"/>
  <c r="I46" i="23"/>
  <c r="H46" i="23"/>
  <c r="G46" i="23"/>
  <c r="A46" i="23"/>
  <c r="K45" i="23"/>
  <c r="J45" i="23"/>
  <c r="I45" i="23"/>
  <c r="H45" i="23"/>
  <c r="G45" i="23"/>
  <c r="A45" i="23"/>
  <c r="K44" i="23"/>
  <c r="J44" i="23"/>
  <c r="I44" i="23"/>
  <c r="H44" i="23"/>
  <c r="G44" i="23"/>
  <c r="A44" i="23"/>
  <c r="K43" i="23"/>
  <c r="J43" i="23"/>
  <c r="I43" i="23"/>
  <c r="H43" i="23"/>
  <c r="G43" i="23"/>
  <c r="K42" i="23"/>
  <c r="J42" i="23"/>
  <c r="I42" i="23"/>
  <c r="H42" i="23"/>
  <c r="G42" i="23"/>
  <c r="K41" i="23"/>
  <c r="J41" i="23"/>
  <c r="I41" i="23"/>
  <c r="H41" i="23"/>
  <c r="G41" i="23"/>
  <c r="K40" i="23"/>
  <c r="J40" i="23"/>
  <c r="I40" i="23"/>
  <c r="H40" i="23"/>
  <c r="G40" i="23"/>
  <c r="K39" i="23"/>
  <c r="J39" i="23"/>
  <c r="I39" i="23"/>
  <c r="H39" i="23"/>
  <c r="G39" i="23"/>
  <c r="K38" i="23"/>
  <c r="J38" i="23"/>
  <c r="I38" i="23"/>
  <c r="H38" i="23"/>
  <c r="G38" i="23"/>
  <c r="K37" i="23"/>
  <c r="J37" i="23"/>
  <c r="I37" i="23"/>
  <c r="H37" i="23"/>
  <c r="G37" i="23"/>
  <c r="K36" i="23"/>
  <c r="J36" i="23"/>
  <c r="I36" i="23"/>
  <c r="H36" i="23"/>
  <c r="G36" i="23"/>
  <c r="K35" i="23"/>
  <c r="J35" i="23"/>
  <c r="I35" i="23"/>
  <c r="H35" i="23"/>
  <c r="G35" i="23"/>
  <c r="K34" i="23"/>
  <c r="J34" i="23"/>
  <c r="I34" i="23"/>
  <c r="H34" i="23"/>
  <c r="G34" i="23"/>
  <c r="K33" i="23"/>
  <c r="J33" i="23"/>
  <c r="I33" i="23"/>
  <c r="H33" i="23"/>
  <c r="G33" i="23"/>
  <c r="K32" i="23"/>
  <c r="J32" i="23"/>
  <c r="I32" i="23"/>
  <c r="H32" i="23"/>
  <c r="G32" i="23"/>
  <c r="K31" i="23"/>
  <c r="J31" i="23"/>
  <c r="I31" i="23"/>
  <c r="H31" i="23"/>
  <c r="G31" i="23"/>
  <c r="E31" i="23"/>
  <c r="K30" i="23"/>
  <c r="J30" i="23"/>
  <c r="I30" i="23"/>
  <c r="H30" i="23"/>
  <c r="G30" i="23"/>
  <c r="E30" i="23"/>
  <c r="K29" i="23"/>
  <c r="J29" i="23"/>
  <c r="I29" i="23"/>
  <c r="H29" i="23"/>
  <c r="G29" i="23"/>
  <c r="E29" i="23"/>
  <c r="K28" i="23"/>
  <c r="J28" i="23"/>
  <c r="I28" i="23"/>
  <c r="H28" i="23"/>
  <c r="G28" i="23"/>
  <c r="E28" i="23"/>
  <c r="K27" i="23"/>
  <c r="J27" i="23"/>
  <c r="I27" i="23"/>
  <c r="H27" i="23"/>
  <c r="G27" i="23"/>
  <c r="E27" i="23"/>
  <c r="K26" i="23"/>
  <c r="J26" i="23"/>
  <c r="I26" i="23"/>
  <c r="H26" i="23"/>
  <c r="G26" i="23"/>
  <c r="E26" i="23"/>
  <c r="K25" i="23"/>
  <c r="J25" i="23"/>
  <c r="I25" i="23"/>
  <c r="H25" i="23"/>
  <c r="G25" i="23"/>
  <c r="E25" i="23"/>
  <c r="K24" i="23"/>
  <c r="J24" i="23"/>
  <c r="I24" i="23"/>
  <c r="H24" i="23"/>
  <c r="G24" i="23"/>
  <c r="E24" i="23"/>
  <c r="C21" i="23"/>
  <c r="D17" i="23" s="1"/>
  <c r="K20" i="23"/>
  <c r="J20" i="23"/>
  <c r="I20" i="23"/>
  <c r="H20" i="23"/>
  <c r="G20" i="23"/>
  <c r="E20" i="23"/>
  <c r="K19" i="23"/>
  <c r="J19" i="23"/>
  <c r="I19" i="23"/>
  <c r="H19" i="23"/>
  <c r="G19" i="23"/>
  <c r="E19" i="23"/>
  <c r="K18" i="23"/>
  <c r="J18" i="23"/>
  <c r="I18" i="23"/>
  <c r="H18" i="23"/>
  <c r="G18" i="23"/>
  <c r="E18" i="23"/>
  <c r="K17" i="23"/>
  <c r="J17" i="23"/>
  <c r="I17" i="23"/>
  <c r="H17" i="23"/>
  <c r="G17" i="23"/>
  <c r="E17" i="23"/>
  <c r="K16" i="23"/>
  <c r="J16" i="23"/>
  <c r="I16" i="23"/>
  <c r="H16" i="23"/>
  <c r="G16" i="23"/>
  <c r="E16" i="23"/>
  <c r="K15" i="23"/>
  <c r="J15" i="23"/>
  <c r="I15" i="23"/>
  <c r="H15" i="23"/>
  <c r="G15" i="23"/>
  <c r="E15" i="23"/>
  <c r="K14" i="23"/>
  <c r="J14" i="23"/>
  <c r="I14" i="23"/>
  <c r="H14" i="23"/>
  <c r="G14" i="23"/>
  <c r="E14" i="23"/>
  <c r="K13" i="23"/>
  <c r="J13" i="23"/>
  <c r="I13" i="23"/>
  <c r="H13" i="23"/>
  <c r="G13" i="23"/>
  <c r="E13" i="23"/>
  <c r="K12" i="23"/>
  <c r="J12" i="23"/>
  <c r="I12" i="23"/>
  <c r="H12" i="23"/>
  <c r="G12" i="23"/>
  <c r="E12" i="23"/>
  <c r="K11" i="23"/>
  <c r="J11" i="23"/>
  <c r="I11" i="23"/>
  <c r="H11" i="23"/>
  <c r="H21" i="23" s="1"/>
  <c r="G11" i="23"/>
  <c r="E11" i="23"/>
  <c r="B2" i="23"/>
  <c r="A1" i="23"/>
  <c r="D49" i="26" l="1"/>
  <c r="D40" i="26"/>
  <c r="D27" i="26"/>
  <c r="D24" i="26"/>
  <c r="H21" i="26"/>
  <c r="D31" i="26"/>
  <c r="D33" i="26"/>
  <c r="D28" i="26"/>
  <c r="D30" i="26"/>
  <c r="D52" i="26"/>
  <c r="D35" i="26"/>
  <c r="D32" i="26"/>
  <c r="D45" i="26"/>
  <c r="D29" i="26"/>
  <c r="D39" i="26"/>
  <c r="D41" i="26"/>
  <c r="D47" i="26"/>
  <c r="D25" i="26"/>
  <c r="D36" i="26"/>
  <c r="D55" i="26"/>
  <c r="D32" i="25"/>
  <c r="D39" i="25"/>
  <c r="B56" i="25"/>
  <c r="D30" i="25"/>
  <c r="D24" i="25"/>
  <c r="D27" i="25"/>
  <c r="D29" i="25"/>
  <c r="D42" i="25"/>
  <c r="D44" i="25"/>
  <c r="D49" i="25"/>
  <c r="K56" i="25" s="1"/>
  <c r="D26" i="25"/>
  <c r="D37" i="25"/>
  <c r="D14" i="25"/>
  <c r="D11" i="25"/>
  <c r="K21" i="25"/>
  <c r="D18" i="25"/>
  <c r="D13" i="25"/>
  <c r="D20" i="25"/>
  <c r="D26" i="24"/>
  <c r="D30" i="24"/>
  <c r="D32" i="24"/>
  <c r="D25" i="24"/>
  <c r="D29" i="24"/>
  <c r="D31" i="24"/>
  <c r="D24" i="24"/>
  <c r="D27" i="24"/>
  <c r="D55" i="24"/>
  <c r="D42" i="24"/>
  <c r="D39" i="24"/>
  <c r="D38" i="24"/>
  <c r="D40" i="24"/>
  <c r="D28" i="24"/>
  <c r="D32" i="45"/>
  <c r="D51" i="45"/>
  <c r="D27" i="45"/>
  <c r="D25" i="45"/>
  <c r="D43" i="45"/>
  <c r="D53" i="45"/>
  <c r="D29" i="45"/>
  <c r="D39" i="45"/>
  <c r="D41" i="45"/>
  <c r="D55" i="45"/>
  <c r="D24" i="45"/>
  <c r="D37" i="45"/>
  <c r="D45" i="45"/>
  <c r="D31" i="45"/>
  <c r="D26" i="45"/>
  <c r="D33" i="45"/>
  <c r="D49" i="45"/>
  <c r="D47" i="45"/>
  <c r="D52" i="45"/>
  <c r="D28" i="45"/>
  <c r="D40" i="45"/>
  <c r="D44" i="45"/>
  <c r="D30" i="45"/>
  <c r="D36" i="45"/>
  <c r="B56" i="45"/>
  <c r="J21" i="45"/>
  <c r="D12" i="45"/>
  <c r="H21" i="45"/>
  <c r="D13" i="45"/>
  <c r="D19" i="45"/>
  <c r="D16" i="45"/>
  <c r="D18" i="45"/>
  <c r="D15" i="45"/>
  <c r="D35" i="23"/>
  <c r="D27" i="23"/>
  <c r="D44" i="23"/>
  <c r="D49" i="23"/>
  <c r="K56" i="23" s="1"/>
  <c r="D52" i="23"/>
  <c r="D39" i="23"/>
  <c r="D30" i="23"/>
  <c r="D33" i="23"/>
  <c r="D24" i="23"/>
  <c r="D12" i="23"/>
  <c r="D19" i="23"/>
  <c r="D14" i="23"/>
  <c r="D13" i="23"/>
  <c r="D16" i="23"/>
  <c r="D11" i="23"/>
  <c r="D18" i="23"/>
  <c r="D15" i="23"/>
  <c r="D20" i="23"/>
  <c r="D19" i="36"/>
  <c r="D16" i="36"/>
  <c r="J56" i="45"/>
  <c r="K56" i="26"/>
  <c r="D29" i="34"/>
  <c r="D32" i="34"/>
  <c r="K56" i="36"/>
  <c r="D26" i="34"/>
  <c r="D37" i="23"/>
  <c r="B56" i="23"/>
  <c r="H21" i="24"/>
  <c r="H56" i="25"/>
  <c r="D12" i="26"/>
  <c r="D15" i="26"/>
  <c r="D18" i="26"/>
  <c r="D41" i="34"/>
  <c r="I56" i="36"/>
  <c r="J56" i="36"/>
  <c r="D26" i="23"/>
  <c r="D29" i="23"/>
  <c r="D32" i="23"/>
  <c r="D51" i="23"/>
  <c r="J21" i="24"/>
  <c r="I56" i="24"/>
  <c r="H21" i="25"/>
  <c r="D41" i="25"/>
  <c r="J21" i="34"/>
  <c r="I56" i="34"/>
  <c r="D36" i="34"/>
  <c r="D55" i="34"/>
  <c r="D11" i="35"/>
  <c r="K21" i="35" s="1"/>
  <c r="D14" i="35"/>
  <c r="D17" i="35"/>
  <c r="D20" i="35"/>
  <c r="D18" i="35"/>
  <c r="I21" i="34"/>
  <c r="C58" i="34" s="1"/>
  <c r="D53" i="34"/>
  <c r="D41" i="23"/>
  <c r="D35" i="45"/>
  <c r="D34" i="24"/>
  <c r="D47" i="24"/>
  <c r="D50" i="24"/>
  <c r="I21" i="25"/>
  <c r="D34" i="25"/>
  <c r="D53" i="25"/>
  <c r="D44" i="26"/>
  <c r="D25" i="34"/>
  <c r="D28" i="34"/>
  <c r="D31" i="34"/>
  <c r="J56" i="34"/>
  <c r="D45" i="34"/>
  <c r="H56" i="35"/>
  <c r="D12" i="36"/>
  <c r="D15" i="36"/>
  <c r="D18" i="36"/>
  <c r="D54" i="24"/>
  <c r="J21" i="25"/>
  <c r="I56" i="25"/>
  <c r="D36" i="25"/>
  <c r="D55" i="25"/>
  <c r="D11" i="26"/>
  <c r="D14" i="26"/>
  <c r="D17" i="26"/>
  <c r="K21" i="26" s="1"/>
  <c r="D20" i="26"/>
  <c r="D37" i="26"/>
  <c r="B56" i="26"/>
  <c r="D47" i="34"/>
  <c r="J56" i="26"/>
  <c r="D34" i="34"/>
  <c r="D43" i="23"/>
  <c r="J21" i="23"/>
  <c r="I56" i="23"/>
  <c r="D36" i="23"/>
  <c r="D55" i="23"/>
  <c r="D11" i="45"/>
  <c r="D14" i="45"/>
  <c r="D17" i="45"/>
  <c r="D25" i="25"/>
  <c r="D28" i="25"/>
  <c r="D31" i="25"/>
  <c r="J56" i="25"/>
  <c r="D45" i="25"/>
  <c r="H56" i="26"/>
  <c r="D40" i="34"/>
  <c r="D50" i="34"/>
  <c r="H21" i="35"/>
  <c r="J21" i="26"/>
  <c r="H56" i="34"/>
  <c r="D12" i="35"/>
  <c r="D15" i="35"/>
  <c r="D53" i="23"/>
  <c r="K21" i="23"/>
  <c r="D25" i="23"/>
  <c r="D28" i="23"/>
  <c r="D31" i="23"/>
  <c r="J56" i="23"/>
  <c r="D45" i="23"/>
  <c r="H56" i="45"/>
  <c r="J56" i="24"/>
  <c r="D47" i="25"/>
  <c r="I56" i="26"/>
  <c r="D51" i="26"/>
  <c r="D33" i="34"/>
  <c r="D52" i="34"/>
  <c r="I21" i="35"/>
  <c r="D13" i="35"/>
  <c r="D16" i="35"/>
  <c r="K56" i="35"/>
  <c r="H56" i="23"/>
  <c r="D47" i="23"/>
  <c r="I56" i="45"/>
  <c r="D40" i="25"/>
  <c r="D50" i="25"/>
  <c r="D24" i="34"/>
  <c r="K56" i="34" s="1"/>
  <c r="D27" i="34"/>
  <c r="D30" i="34"/>
  <c r="D42" i="34"/>
  <c r="J21" i="35"/>
  <c r="I56" i="35"/>
  <c r="D11" i="36"/>
  <c r="D14" i="36"/>
  <c r="D17" i="36"/>
  <c r="I21" i="23"/>
  <c r="D40" i="23"/>
  <c r="D46" i="24"/>
  <c r="D33" i="25"/>
  <c r="D52" i="25"/>
  <c r="I21" i="26"/>
  <c r="D13" i="26"/>
  <c r="D16" i="26"/>
  <c r="D43" i="26"/>
  <c r="D53" i="26"/>
  <c r="D44" i="34"/>
  <c r="J56" i="35"/>
  <c r="H56" i="36"/>
  <c r="C60" i="36" s="1"/>
  <c r="D38" i="36"/>
  <c r="D46" i="36"/>
  <c r="D54" i="36"/>
  <c r="D35" i="36"/>
  <c r="D43" i="36"/>
  <c r="D38" i="35"/>
  <c r="D46" i="35"/>
  <c r="D54" i="35"/>
  <c r="D35" i="35"/>
  <c r="D43" i="35"/>
  <c r="D38" i="34"/>
  <c r="D46" i="34"/>
  <c r="D54" i="34"/>
  <c r="D35" i="34"/>
  <c r="D43" i="34"/>
  <c r="D38" i="26"/>
  <c r="D46" i="26"/>
  <c r="D54" i="26"/>
  <c r="D34" i="26"/>
  <c r="D42" i="26"/>
  <c r="D38" i="25"/>
  <c r="D46" i="25"/>
  <c r="D54" i="25"/>
  <c r="D35" i="25"/>
  <c r="D43" i="25"/>
  <c r="D11" i="24"/>
  <c r="D12" i="24"/>
  <c r="D13" i="24"/>
  <c r="D14" i="24"/>
  <c r="D15" i="24"/>
  <c r="D16" i="24"/>
  <c r="D17" i="24"/>
  <c r="D18" i="24"/>
  <c r="D19" i="24"/>
  <c r="D37" i="24"/>
  <c r="D45" i="24"/>
  <c r="D53" i="24"/>
  <c r="D36" i="24"/>
  <c r="D44" i="24"/>
  <c r="D52" i="24"/>
  <c r="D35" i="24"/>
  <c r="D43" i="24"/>
  <c r="D51" i="24"/>
  <c r="D33" i="24"/>
  <c r="D41" i="24"/>
  <c r="D49" i="24"/>
  <c r="K56" i="24" s="1"/>
  <c r="D38" i="45"/>
  <c r="D46" i="45"/>
  <c r="D54" i="45"/>
  <c r="D34" i="45"/>
  <c r="D42" i="45"/>
  <c r="D38" i="23"/>
  <c r="D46" i="23"/>
  <c r="D54" i="23"/>
  <c r="D34" i="23"/>
  <c r="D42" i="23"/>
  <c r="C19" i="28"/>
  <c r="C18" i="28"/>
  <c r="C17" i="28"/>
  <c r="C16" i="28"/>
  <c r="C58" i="26" l="1"/>
  <c r="I59" i="26" s="1"/>
  <c r="K56" i="45"/>
  <c r="C60" i="45" s="1"/>
  <c r="C60" i="24"/>
  <c r="K21" i="45"/>
  <c r="C58" i="45" s="1"/>
  <c r="E58" i="45" s="1"/>
  <c r="C60" i="23"/>
  <c r="C58" i="23"/>
  <c r="K21" i="36"/>
  <c r="C58" i="36" s="1"/>
  <c r="I59" i="36" s="1"/>
  <c r="E58" i="34"/>
  <c r="I59" i="34"/>
  <c r="A15" i="23"/>
  <c r="A15" i="24"/>
  <c r="A15" i="35"/>
  <c r="A15" i="25"/>
  <c r="A15" i="34"/>
  <c r="A15" i="36"/>
  <c r="A15" i="45"/>
  <c r="A15" i="26"/>
  <c r="A14" i="34"/>
  <c r="A14" i="25"/>
  <c r="A14" i="36"/>
  <c r="A14" i="24"/>
  <c r="A14" i="45"/>
  <c r="A14" i="26"/>
  <c r="A14" i="35"/>
  <c r="A14" i="23"/>
  <c r="C60" i="34"/>
  <c r="C60" i="35"/>
  <c r="C58" i="35"/>
  <c r="A16" i="24"/>
  <c r="A16" i="45"/>
  <c r="A16" i="26"/>
  <c r="A16" i="35"/>
  <c r="A16" i="23"/>
  <c r="A16" i="36"/>
  <c r="A16" i="25"/>
  <c r="A16" i="34"/>
  <c r="A11" i="34"/>
  <c r="A11" i="35"/>
  <c r="A11" i="36"/>
  <c r="A11" i="45"/>
  <c r="A11" i="26"/>
  <c r="A11" i="23"/>
  <c r="A11" i="24"/>
  <c r="A11" i="25"/>
  <c r="A12" i="23"/>
  <c r="A12" i="25"/>
  <c r="A12" i="34"/>
  <c r="A12" i="24"/>
  <c r="A12" i="36"/>
  <c r="A12" i="45"/>
  <c r="A12" i="35"/>
  <c r="A12" i="26"/>
  <c r="K21" i="24"/>
  <c r="C58" i="24" s="1"/>
  <c r="C60" i="26"/>
  <c r="C58" i="25"/>
  <c r="C60" i="25"/>
  <c r="A13" i="45"/>
  <c r="A13" i="26"/>
  <c r="A13" i="24"/>
  <c r="A13" i="35"/>
  <c r="A13" i="23"/>
  <c r="A13" i="25"/>
  <c r="A13" i="34"/>
  <c r="A13" i="36"/>
  <c r="C56" i="22"/>
  <c r="D51" i="22" s="1"/>
  <c r="K55" i="22"/>
  <c r="J55" i="22"/>
  <c r="I55" i="22"/>
  <c r="H55" i="22"/>
  <c r="G55" i="22"/>
  <c r="E55" i="22"/>
  <c r="K54" i="22"/>
  <c r="J54" i="22"/>
  <c r="I54" i="22"/>
  <c r="H54" i="22"/>
  <c r="G54" i="22"/>
  <c r="E54" i="22"/>
  <c r="K53" i="22"/>
  <c r="J53" i="22"/>
  <c r="I53" i="22"/>
  <c r="H53" i="22"/>
  <c r="G53" i="22"/>
  <c r="E53" i="22"/>
  <c r="K52" i="22"/>
  <c r="J52" i="22"/>
  <c r="I52" i="22"/>
  <c r="H52" i="22"/>
  <c r="G52" i="22"/>
  <c r="E52" i="22"/>
  <c r="K51" i="22"/>
  <c r="J51" i="22"/>
  <c r="I51" i="22"/>
  <c r="H51" i="22"/>
  <c r="G51" i="22"/>
  <c r="E51" i="22"/>
  <c r="K50" i="22"/>
  <c r="J50" i="22"/>
  <c r="I50" i="22"/>
  <c r="H50" i="22"/>
  <c r="G50" i="22"/>
  <c r="E50" i="22"/>
  <c r="K49" i="22"/>
  <c r="J49" i="22"/>
  <c r="I49" i="22"/>
  <c r="H49" i="22"/>
  <c r="G49" i="22"/>
  <c r="E49" i="22"/>
  <c r="K47" i="22"/>
  <c r="J47" i="22"/>
  <c r="I47" i="22"/>
  <c r="H47" i="22"/>
  <c r="G47" i="22"/>
  <c r="A47" i="22"/>
  <c r="K46" i="22"/>
  <c r="J46" i="22"/>
  <c r="I46" i="22"/>
  <c r="H46" i="22"/>
  <c r="G46" i="22"/>
  <c r="A46" i="22"/>
  <c r="K45" i="22"/>
  <c r="J45" i="22"/>
  <c r="I45" i="22"/>
  <c r="H45" i="22"/>
  <c r="G45" i="22"/>
  <c r="A45" i="22"/>
  <c r="K44" i="22"/>
  <c r="J44" i="22"/>
  <c r="I44" i="22"/>
  <c r="H44" i="22"/>
  <c r="G44" i="22"/>
  <c r="A44" i="22"/>
  <c r="K43" i="22"/>
  <c r="J43" i="22"/>
  <c r="I43" i="22"/>
  <c r="H43" i="22"/>
  <c r="G43" i="22"/>
  <c r="K42" i="22"/>
  <c r="J42" i="22"/>
  <c r="I42" i="22"/>
  <c r="H42" i="22"/>
  <c r="G42" i="22"/>
  <c r="K41" i="22"/>
  <c r="J41" i="22"/>
  <c r="I41" i="22"/>
  <c r="H41" i="22"/>
  <c r="G41" i="22"/>
  <c r="K40" i="22"/>
  <c r="J40" i="22"/>
  <c r="I40" i="22"/>
  <c r="H40" i="22"/>
  <c r="G40" i="22"/>
  <c r="K39" i="22"/>
  <c r="J39" i="22"/>
  <c r="I39" i="22"/>
  <c r="H39" i="22"/>
  <c r="G39" i="22"/>
  <c r="K38" i="22"/>
  <c r="J38" i="22"/>
  <c r="I38" i="22"/>
  <c r="H38" i="22"/>
  <c r="G38" i="22"/>
  <c r="K37" i="22"/>
  <c r="J37" i="22"/>
  <c r="I37" i="22"/>
  <c r="H37" i="22"/>
  <c r="G37" i="22"/>
  <c r="K36" i="22"/>
  <c r="J36" i="22"/>
  <c r="I36" i="22"/>
  <c r="H36" i="22"/>
  <c r="G36" i="22"/>
  <c r="K35" i="22"/>
  <c r="J35" i="22"/>
  <c r="I35" i="22"/>
  <c r="H35" i="22"/>
  <c r="G35" i="22"/>
  <c r="K34" i="22"/>
  <c r="J34" i="22"/>
  <c r="I34" i="22"/>
  <c r="H34" i="22"/>
  <c r="G34" i="22"/>
  <c r="K33" i="22"/>
  <c r="J33" i="22"/>
  <c r="I33" i="22"/>
  <c r="H33" i="22"/>
  <c r="G33" i="22"/>
  <c r="K32" i="22"/>
  <c r="J32" i="22"/>
  <c r="I32" i="22"/>
  <c r="H32" i="22"/>
  <c r="G32" i="22"/>
  <c r="K31" i="22"/>
  <c r="J31" i="22"/>
  <c r="I31" i="22"/>
  <c r="H31" i="22"/>
  <c r="G31" i="22"/>
  <c r="E31" i="22"/>
  <c r="K30" i="22"/>
  <c r="J30" i="22"/>
  <c r="I30" i="22"/>
  <c r="H30" i="22"/>
  <c r="G30" i="22"/>
  <c r="E30" i="22"/>
  <c r="K29" i="22"/>
  <c r="J29" i="22"/>
  <c r="I29" i="22"/>
  <c r="H29" i="22"/>
  <c r="G29" i="22"/>
  <c r="E29" i="22"/>
  <c r="K28" i="22"/>
  <c r="J28" i="22"/>
  <c r="I28" i="22"/>
  <c r="H28" i="22"/>
  <c r="G28" i="22"/>
  <c r="E28" i="22"/>
  <c r="K27" i="22"/>
  <c r="J27" i="22"/>
  <c r="I27" i="22"/>
  <c r="H27" i="22"/>
  <c r="G27" i="22"/>
  <c r="E27" i="22"/>
  <c r="K26" i="22"/>
  <c r="J26" i="22"/>
  <c r="I26" i="22"/>
  <c r="H26" i="22"/>
  <c r="G26" i="22"/>
  <c r="E26" i="22"/>
  <c r="K25" i="22"/>
  <c r="J25" i="22"/>
  <c r="I25" i="22"/>
  <c r="H25" i="22"/>
  <c r="G25" i="22"/>
  <c r="E25" i="22"/>
  <c r="K24" i="22"/>
  <c r="J24" i="22"/>
  <c r="I24" i="22"/>
  <c r="H24" i="22"/>
  <c r="G24" i="22"/>
  <c r="E24" i="22"/>
  <c r="C21" i="22"/>
  <c r="K20" i="22"/>
  <c r="J20" i="22"/>
  <c r="I20" i="22"/>
  <c r="H20" i="22"/>
  <c r="G20" i="22"/>
  <c r="E20" i="22"/>
  <c r="K19" i="22"/>
  <c r="J19" i="22"/>
  <c r="I19" i="22"/>
  <c r="H19" i="22"/>
  <c r="G19" i="22"/>
  <c r="E19" i="22"/>
  <c r="K18" i="22"/>
  <c r="J18" i="22"/>
  <c r="I18" i="22"/>
  <c r="H18" i="22"/>
  <c r="G18" i="22"/>
  <c r="E18" i="22"/>
  <c r="K17" i="22"/>
  <c r="J17" i="22"/>
  <c r="I17" i="22"/>
  <c r="H17" i="22"/>
  <c r="G17" i="22"/>
  <c r="E17" i="22"/>
  <c r="K16" i="22"/>
  <c r="J16" i="22"/>
  <c r="I16" i="22"/>
  <c r="H16" i="22"/>
  <c r="G16" i="22"/>
  <c r="E16" i="22"/>
  <c r="A16" i="22"/>
  <c r="K15" i="22"/>
  <c r="J15" i="22"/>
  <c r="I15" i="22"/>
  <c r="H15" i="22"/>
  <c r="G15" i="22"/>
  <c r="E15" i="22"/>
  <c r="A15" i="22"/>
  <c r="K14" i="22"/>
  <c r="J14" i="22"/>
  <c r="I14" i="22"/>
  <c r="H14" i="22"/>
  <c r="G14" i="22"/>
  <c r="E14" i="22"/>
  <c r="D14" i="22"/>
  <c r="A14" i="22"/>
  <c r="K13" i="22"/>
  <c r="J13" i="22"/>
  <c r="I13" i="22"/>
  <c r="H13" i="22"/>
  <c r="G13" i="22"/>
  <c r="E13" i="22"/>
  <c r="D13" i="22"/>
  <c r="A13" i="22"/>
  <c r="K12" i="22"/>
  <c r="J12" i="22"/>
  <c r="I12" i="22"/>
  <c r="H12" i="22"/>
  <c r="G12" i="22"/>
  <c r="E12" i="22"/>
  <c r="D12" i="22"/>
  <c r="A12" i="22"/>
  <c r="K11" i="22"/>
  <c r="J11" i="22"/>
  <c r="I11" i="22"/>
  <c r="H11" i="22"/>
  <c r="G11" i="22"/>
  <c r="E11" i="22"/>
  <c r="D11" i="22"/>
  <c r="A11" i="22"/>
  <c r="B2" i="22"/>
  <c r="A1" i="22"/>
  <c r="E58" i="26" l="1"/>
  <c r="D43" i="22"/>
  <c r="I59" i="24"/>
  <c r="I59" i="45"/>
  <c r="I59" i="23"/>
  <c r="E58" i="23"/>
  <c r="D47" i="22"/>
  <c r="D35" i="22"/>
  <c r="D39" i="22"/>
  <c r="E58" i="36"/>
  <c r="I59" i="35"/>
  <c r="E58" i="35"/>
  <c r="J56" i="22"/>
  <c r="I56" i="22"/>
  <c r="E58" i="24"/>
  <c r="E58" i="25"/>
  <c r="I59" i="25"/>
  <c r="H56" i="22"/>
  <c r="J21" i="22"/>
  <c r="H21" i="22"/>
  <c r="I21" i="22"/>
  <c r="D15" i="22"/>
  <c r="D20" i="22"/>
  <c r="D17" i="22"/>
  <c r="K21" i="22" s="1"/>
  <c r="D16" i="22"/>
  <c r="D18" i="22"/>
  <c r="D19" i="22"/>
  <c r="D55" i="22"/>
  <c r="D38" i="22"/>
  <c r="D54" i="22"/>
  <c r="D37" i="22"/>
  <c r="D45" i="22"/>
  <c r="D53" i="22"/>
  <c r="D36" i="22"/>
  <c r="D44" i="22"/>
  <c r="D52" i="22"/>
  <c r="D34" i="22"/>
  <c r="D42" i="22"/>
  <c r="D33" i="22"/>
  <c r="D41" i="22"/>
  <c r="D49" i="22"/>
  <c r="D50" i="22"/>
  <c r="D24" i="22"/>
  <c r="D25" i="22"/>
  <c r="D26" i="22"/>
  <c r="D27" i="22"/>
  <c r="D28" i="22"/>
  <c r="D29" i="22"/>
  <c r="D30" i="22"/>
  <c r="D31" i="22"/>
  <c r="D32" i="22"/>
  <c r="D40" i="22"/>
  <c r="B56" i="22"/>
  <c r="D46" i="22"/>
  <c r="B22" i="28"/>
  <c r="C22" i="28"/>
  <c r="B23" i="28"/>
  <c r="C23" i="28"/>
  <c r="B24" i="28"/>
  <c r="C24" i="28"/>
  <c r="B25" i="28"/>
  <c r="C25" i="28"/>
  <c r="K56" i="22" l="1"/>
  <c r="C60" i="22" s="1"/>
  <c r="A18" i="23"/>
  <c r="A18" i="25"/>
  <c r="A18" i="24"/>
  <c r="A18" i="34"/>
  <c r="A18" i="36"/>
  <c r="A18" i="45"/>
  <c r="A18" i="35"/>
  <c r="A18" i="26"/>
  <c r="A18" i="22"/>
  <c r="A17" i="34"/>
  <c r="A17" i="25"/>
  <c r="A17" i="36"/>
  <c r="A17" i="45"/>
  <c r="A17" i="23"/>
  <c r="A17" i="26"/>
  <c r="A17" i="24"/>
  <c r="A17" i="35"/>
  <c r="A17" i="22"/>
  <c r="A20" i="34"/>
  <c r="A20" i="23"/>
  <c r="A20" i="36"/>
  <c r="A20" i="45"/>
  <c r="A20" i="26"/>
  <c r="A20" i="25"/>
  <c r="A20" i="35"/>
  <c r="A20" i="24"/>
  <c r="A20" i="22"/>
  <c r="A19" i="45"/>
  <c r="A19" i="26"/>
  <c r="A19" i="36"/>
  <c r="A19" i="35"/>
  <c r="A19" i="24"/>
  <c r="A19" i="23"/>
  <c r="A19" i="25"/>
  <c r="A19" i="34"/>
  <c r="A19" i="22"/>
  <c r="C58" i="22"/>
  <c r="B19" i="39"/>
  <c r="B20" i="39"/>
  <c r="B21" i="39"/>
  <c r="C21" i="47"/>
  <c r="B21" i="47"/>
  <c r="C20" i="47"/>
  <c r="B20" i="47"/>
  <c r="C19" i="47"/>
  <c r="B19" i="47"/>
  <c r="C18" i="47"/>
  <c r="B18" i="47"/>
  <c r="C17" i="47"/>
  <c r="B17" i="47"/>
  <c r="B16" i="47"/>
  <c r="C15" i="47"/>
  <c r="B15" i="47"/>
  <c r="C14" i="47"/>
  <c r="B14" i="47"/>
  <c r="C3" i="47"/>
  <c r="C2" i="47"/>
  <c r="I59" i="22" l="1"/>
  <c r="E58" i="22"/>
  <c r="D19" i="28" l="1"/>
  <c r="D17" i="28"/>
  <c r="D18" i="28"/>
  <c r="D16" i="28"/>
  <c r="S20" i="1"/>
  <c r="L20" i="1"/>
  <c r="S19" i="1"/>
  <c r="L19" i="1"/>
  <c r="S18" i="1"/>
  <c r="L18" i="1"/>
  <c r="S17" i="1"/>
  <c r="L17" i="1"/>
  <c r="S16" i="1"/>
  <c r="L16" i="1"/>
  <c r="S15" i="1"/>
  <c r="L15" i="1"/>
  <c r="S14" i="1"/>
  <c r="L14" i="1"/>
  <c r="S13" i="1"/>
  <c r="L13" i="1"/>
  <c r="S12" i="1"/>
  <c r="L12" i="1"/>
  <c r="S11" i="1"/>
  <c r="L11" i="1"/>
  <c r="D33" i="28"/>
  <c r="D34" i="28"/>
  <c r="D35" i="28"/>
  <c r="D36" i="28"/>
  <c r="D37" i="28"/>
  <c r="D38" i="28"/>
  <c r="D39" i="28"/>
  <c r="D40" i="28"/>
  <c r="D41" i="28"/>
  <c r="D42" i="28"/>
  <c r="D43" i="28"/>
  <c r="D44" i="28"/>
  <c r="D45" i="28"/>
  <c r="D46" i="28"/>
  <c r="D47" i="28"/>
  <c r="D48" i="28"/>
  <c r="D49" i="28"/>
  <c r="D50" i="28"/>
  <c r="D51" i="28"/>
  <c r="D32" i="28"/>
  <c r="C34" i="28"/>
  <c r="C35" i="28"/>
  <c r="C36" i="28"/>
  <c r="C37" i="28"/>
  <c r="C38" i="28"/>
  <c r="C39" i="28"/>
  <c r="C40" i="28"/>
  <c r="C41" i="28"/>
  <c r="C42" i="28"/>
  <c r="C43" i="28"/>
  <c r="C44" i="28"/>
  <c r="C45" i="28"/>
  <c r="C46" i="28"/>
  <c r="C47" i="28"/>
  <c r="C48" i="28"/>
  <c r="C49" i="28"/>
  <c r="C50" i="28"/>
  <c r="C51" i="28"/>
  <c r="C33" i="28"/>
  <c r="B36" i="28"/>
  <c r="B37" i="28"/>
  <c r="B41" i="28"/>
  <c r="B45" i="28"/>
  <c r="B49" i="28"/>
  <c r="B33" i="28"/>
  <c r="B51" i="28"/>
  <c r="B50" i="28"/>
  <c r="B48" i="28"/>
  <c r="B47" i="28"/>
  <c r="B46" i="28"/>
  <c r="B44" i="28"/>
  <c r="B43" i="28"/>
  <c r="B42" i="28"/>
  <c r="B40" i="28"/>
  <c r="B39" i="28"/>
  <c r="B38" i="28"/>
  <c r="B35" i="28"/>
  <c r="B34" i="28"/>
  <c r="A40" i="23" l="1"/>
  <c r="A40" i="25"/>
  <c r="A40" i="35"/>
  <c r="A40" i="24"/>
  <c r="A40" i="34"/>
  <c r="A40" i="36"/>
  <c r="A40" i="45"/>
  <c r="A40" i="26"/>
  <c r="A40" i="22"/>
  <c r="A39" i="24"/>
  <c r="A39" i="36"/>
  <c r="A39" i="45"/>
  <c r="A39" i="26"/>
  <c r="A39" i="35"/>
  <c r="A39" i="23"/>
  <c r="A39" i="25"/>
  <c r="A39" i="34"/>
  <c r="A39" i="22"/>
  <c r="A26" i="36"/>
  <c r="A26" i="24"/>
  <c r="A26" i="45"/>
  <c r="A26" i="23"/>
  <c r="A26" i="26"/>
  <c r="A26" i="35"/>
  <c r="A26" i="25"/>
  <c r="A26" i="34"/>
  <c r="A26" i="22"/>
  <c r="A25" i="35"/>
  <c r="A25" i="45"/>
  <c r="A25" i="24"/>
  <c r="A25" i="23"/>
  <c r="A25" i="25"/>
  <c r="A25" i="34"/>
  <c r="A25" i="36"/>
  <c r="A25" i="26"/>
  <c r="A25" i="22"/>
  <c r="A31" i="35"/>
  <c r="A31" i="26"/>
  <c r="A31" i="45"/>
  <c r="A31" i="24"/>
  <c r="A31" i="23"/>
  <c r="A31" i="25"/>
  <c r="A31" i="34"/>
  <c r="A31" i="36"/>
  <c r="A31" i="22"/>
  <c r="A37" i="34"/>
  <c r="A37" i="35"/>
  <c r="A37" i="36"/>
  <c r="A37" i="24"/>
  <c r="A37" i="45"/>
  <c r="A37" i="26"/>
  <c r="A37" i="23"/>
  <c r="A37" i="25"/>
  <c r="A37" i="22"/>
  <c r="T20" i="1"/>
  <c r="A38" i="35"/>
  <c r="A38" i="23"/>
  <c r="A38" i="25"/>
  <c r="A38" i="26"/>
  <c r="A38" i="34"/>
  <c r="A38" i="24"/>
  <c r="A38" i="36"/>
  <c r="A38" i="45"/>
  <c r="A38" i="22"/>
  <c r="A34" i="45"/>
  <c r="A34" i="26"/>
  <c r="A34" i="36"/>
  <c r="A34" i="35"/>
  <c r="A34" i="23"/>
  <c r="A34" i="25"/>
  <c r="A34" i="24"/>
  <c r="A34" i="34"/>
  <c r="A34" i="22"/>
  <c r="A29" i="36"/>
  <c r="A29" i="45"/>
  <c r="A29" i="23"/>
  <c r="A29" i="26"/>
  <c r="A29" i="35"/>
  <c r="A29" i="24"/>
  <c r="A29" i="25"/>
  <c r="A29" i="34"/>
  <c r="A29" i="22"/>
  <c r="A42" i="25"/>
  <c r="A42" i="23"/>
  <c r="A42" i="34"/>
  <c r="A42" i="24"/>
  <c r="A42" i="36"/>
  <c r="A42" i="45"/>
  <c r="A42" i="26"/>
  <c r="A42" i="35"/>
  <c r="A42" i="22"/>
  <c r="A43" i="45"/>
  <c r="A43" i="26"/>
  <c r="A43" i="35"/>
  <c r="A43" i="25"/>
  <c r="A43" i="23"/>
  <c r="A43" i="24"/>
  <c r="A43" i="34"/>
  <c r="A43" i="36"/>
  <c r="A43" i="22"/>
  <c r="A27" i="25"/>
  <c r="A27" i="34"/>
  <c r="A27" i="26"/>
  <c r="A27" i="36"/>
  <c r="A27" i="24"/>
  <c r="A27" i="45"/>
  <c r="A27" i="35"/>
  <c r="A27" i="23"/>
  <c r="A27" i="22"/>
  <c r="A30" i="25"/>
  <c r="A30" i="34"/>
  <c r="A30" i="26"/>
  <c r="A30" i="23"/>
  <c r="A30" i="36"/>
  <c r="A30" i="45"/>
  <c r="A30" i="35"/>
  <c r="A30" i="24"/>
  <c r="A30" i="22"/>
  <c r="A32" i="36"/>
  <c r="A32" i="45"/>
  <c r="A32" i="26"/>
  <c r="A32" i="24"/>
  <c r="A32" i="34"/>
  <c r="A32" i="35"/>
  <c r="A32" i="23"/>
  <c r="A32" i="25"/>
  <c r="A32" i="22"/>
  <c r="A28" i="35"/>
  <c r="A28" i="24"/>
  <c r="A28" i="23"/>
  <c r="A28" i="25"/>
  <c r="A28" i="34"/>
  <c r="A28" i="26"/>
  <c r="A28" i="36"/>
  <c r="A28" i="45"/>
  <c r="A28" i="22"/>
  <c r="A41" i="45"/>
  <c r="A41" i="26"/>
  <c r="A41" i="35"/>
  <c r="A41" i="23"/>
  <c r="A41" i="25"/>
  <c r="A41" i="24"/>
  <c r="A41" i="34"/>
  <c r="A41" i="36"/>
  <c r="A41" i="22"/>
  <c r="A33" i="24"/>
  <c r="A33" i="23"/>
  <c r="A33" i="25"/>
  <c r="A33" i="45"/>
  <c r="A33" i="34"/>
  <c r="A33" i="36"/>
  <c r="A33" i="26"/>
  <c r="A33" i="35"/>
  <c r="A33" i="22"/>
  <c r="A35" i="23"/>
  <c r="A35" i="34"/>
  <c r="A35" i="26"/>
  <c r="A35" i="36"/>
  <c r="A35" i="45"/>
  <c r="A35" i="35"/>
  <c r="A35" i="25"/>
  <c r="A35" i="24"/>
  <c r="A35" i="22"/>
  <c r="A36" i="26"/>
  <c r="A36" i="35"/>
  <c r="A36" i="45"/>
  <c r="A36" i="23"/>
  <c r="A36" i="25"/>
  <c r="A36" i="24"/>
  <c r="A36" i="34"/>
  <c r="A36" i="36"/>
  <c r="A36" i="22"/>
  <c r="T16" i="1"/>
  <c r="T19" i="1"/>
  <c r="T18" i="1"/>
  <c r="T12" i="1"/>
  <c r="T13" i="1"/>
  <c r="E18" i="28" s="1"/>
  <c r="T17" i="1"/>
  <c r="L21" i="1"/>
  <c r="S21" i="1"/>
  <c r="T15" i="1"/>
  <c r="T14" i="1"/>
  <c r="E19" i="28" s="1"/>
  <c r="T11" i="1"/>
  <c r="E16" i="28" s="1"/>
  <c r="B4" i="1" l="1"/>
  <c r="G41" i="28" l="1"/>
  <c r="M41" i="28" s="1"/>
  <c r="G42" i="28"/>
  <c r="I42" i="28" s="1"/>
  <c r="G43" i="28"/>
  <c r="K43" i="28" s="1"/>
  <c r="G44" i="28"/>
  <c r="J44" i="28" s="1"/>
  <c r="G45" i="28"/>
  <c r="I45" i="28" s="1"/>
  <c r="G46" i="28"/>
  <c r="L46" i="28" s="1"/>
  <c r="G47" i="28"/>
  <c r="K47" i="28" s="1"/>
  <c r="G48" i="28"/>
  <c r="J48" i="28" s="1"/>
  <c r="G49" i="28"/>
  <c r="M49" i="28" s="1"/>
  <c r="G50" i="28"/>
  <c r="L50" i="28" s="1"/>
  <c r="G51" i="28"/>
  <c r="K51" i="28" s="1"/>
  <c r="G52" i="28"/>
  <c r="J52" i="28" s="1"/>
  <c r="G53" i="28"/>
  <c r="I53" i="28" s="1"/>
  <c r="G54" i="28"/>
  <c r="L54" i="28" s="1"/>
  <c r="G55" i="28"/>
  <c r="K55" i="28" s="1"/>
  <c r="M55" i="28" l="1"/>
  <c r="J54" i="28"/>
  <c r="J47" i="28"/>
  <c r="I55" i="28"/>
  <c r="M54" i="28"/>
  <c r="K50" i="28"/>
  <c r="J50" i="28"/>
  <c r="L48" i="28"/>
  <c r="M43" i="28"/>
  <c r="K42" i="28"/>
  <c r="M48" i="28"/>
  <c r="I52" i="28"/>
  <c r="I47" i="28"/>
  <c r="M51" i="28"/>
  <c r="I44" i="28"/>
  <c r="J55" i="28"/>
  <c r="I50" i="28"/>
  <c r="J42" i="28"/>
  <c r="K54" i="28"/>
  <c r="M52" i="28"/>
  <c r="J51" i="28"/>
  <c r="L49" i="28"/>
  <c r="I48" i="28"/>
  <c r="K46" i="28"/>
  <c r="M44" i="28"/>
  <c r="J43" i="28"/>
  <c r="L41" i="28"/>
  <c r="L52" i="28"/>
  <c r="I51" i="28"/>
  <c r="K49" i="28"/>
  <c r="M47" i="28"/>
  <c r="J46" i="28"/>
  <c r="L44" i="28"/>
  <c r="I43" i="28"/>
  <c r="K41" i="28"/>
  <c r="L53" i="28"/>
  <c r="L45" i="28"/>
  <c r="K45" i="28"/>
  <c r="L55" i="28"/>
  <c r="I54" i="28"/>
  <c r="K52" i="28"/>
  <c r="M50" i="28"/>
  <c r="J49" i="28"/>
  <c r="L47" i="28"/>
  <c r="I46" i="28"/>
  <c r="K44" i="28"/>
  <c r="M42" i="28"/>
  <c r="J41" i="28"/>
  <c r="M53" i="28"/>
  <c r="I49" i="28"/>
  <c r="M45" i="28"/>
  <c r="L42" i="28"/>
  <c r="I41" i="28"/>
  <c r="K53" i="28"/>
  <c r="J53" i="28"/>
  <c r="L51" i="28"/>
  <c r="K48" i="28"/>
  <c r="M46" i="28"/>
  <c r="J45" i="28"/>
  <c r="L43" i="28"/>
  <c r="C19" i="12"/>
  <c r="C18" i="12"/>
  <c r="B70" i="28"/>
  <c r="C22" i="12"/>
  <c r="C23" i="12"/>
  <c r="C24" i="12"/>
  <c r="C25" i="12"/>
  <c r="C26" i="12"/>
  <c r="C27" i="12"/>
  <c r="C28" i="12"/>
  <c r="C29" i="12"/>
  <c r="C30" i="12"/>
  <c r="B22" i="12"/>
  <c r="B23" i="12"/>
  <c r="B30" i="12"/>
  <c r="C32" i="28"/>
  <c r="B32" i="28"/>
  <c r="A24" i="25" l="1"/>
  <c r="A24" i="23"/>
  <c r="A24" i="34"/>
  <c r="A24" i="26"/>
  <c r="A24" i="36"/>
  <c r="A24" i="45"/>
  <c r="A24" i="24"/>
  <c r="A24" i="35"/>
  <c r="A24" i="22"/>
  <c r="B21" i="12"/>
  <c r="B27" i="12"/>
  <c r="B26" i="12"/>
  <c r="B25" i="12"/>
  <c r="B24" i="12"/>
  <c r="B29" i="12"/>
  <c r="B28" i="12"/>
  <c r="C63" i="28"/>
  <c r="C64" i="28"/>
  <c r="C65" i="28"/>
  <c r="C66" i="28"/>
  <c r="C67" i="28"/>
  <c r="C68" i="28"/>
  <c r="C69" i="28"/>
  <c r="C62" i="28"/>
  <c r="B63" i="28"/>
  <c r="B64" i="28"/>
  <c r="B65" i="28"/>
  <c r="B66" i="28"/>
  <c r="B67" i="28"/>
  <c r="B68" i="28"/>
  <c r="B69" i="28"/>
  <c r="B62" i="28"/>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H26" i="38"/>
  <c r="G26" i="38"/>
  <c r="F26" i="38"/>
  <c r="D26" i="38"/>
  <c r="J25" i="38"/>
  <c r="I25" i="38"/>
  <c r="H25" i="38"/>
  <c r="G25" i="38"/>
  <c r="F25" i="38"/>
  <c r="D25" i="38"/>
  <c r="J24" i="38"/>
  <c r="I24" i="38"/>
  <c r="H24" i="38"/>
  <c r="G24" i="38"/>
  <c r="G40" i="38" s="1"/>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H21" i="38" s="1"/>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I40" i="37" s="1"/>
  <c r="H25" i="37"/>
  <c r="G25" i="37"/>
  <c r="F25" i="37"/>
  <c r="D25" i="37"/>
  <c r="J24" i="37"/>
  <c r="I24" i="37"/>
  <c r="H24" i="37"/>
  <c r="H40" i="37" s="1"/>
  <c r="G24" i="37"/>
  <c r="G40" i="37" s="1"/>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H11" i="37"/>
  <c r="G11" i="37"/>
  <c r="G21" i="37" s="1"/>
  <c r="F11" i="37"/>
  <c r="D11" i="37"/>
  <c r="B2" i="37"/>
  <c r="A1" i="37"/>
  <c r="C6" i="28"/>
  <c r="C5" i="28"/>
  <c r="B2" i="1"/>
  <c r="G21" i="38" l="1"/>
  <c r="I21" i="37"/>
  <c r="J21" i="38"/>
  <c r="H21" i="37"/>
  <c r="H40" i="38"/>
  <c r="J40" i="37"/>
  <c r="I40" i="38"/>
  <c r="E40" i="38" s="1"/>
  <c r="J40" i="38"/>
  <c r="J21" i="37"/>
  <c r="E21" i="37" s="1"/>
  <c r="I21" i="38"/>
  <c r="E21" i="38" s="1"/>
  <c r="B21" i="38"/>
  <c r="B40" i="38"/>
  <c r="E40" i="37"/>
  <c r="C44" i="37"/>
  <c r="B40" i="37"/>
  <c r="C44" i="38" l="1"/>
  <c r="C42" i="37"/>
  <c r="C42" i="38"/>
  <c r="H43" i="37"/>
  <c r="D42" i="37"/>
  <c r="B20" i="12"/>
  <c r="B18" i="12"/>
  <c r="B17" i="12"/>
  <c r="B16" i="12"/>
  <c r="B15" i="12"/>
  <c r="H43" i="38" l="1"/>
  <c r="D42" i="38"/>
  <c r="B19" i="12"/>
  <c r="A13" i="37"/>
  <c r="A13" i="38"/>
  <c r="A14" i="37"/>
  <c r="A14" i="38"/>
  <c r="A15" i="37"/>
  <c r="A15" i="38"/>
  <c r="A16" i="38"/>
  <c r="A16" i="37"/>
  <c r="A17" i="38"/>
  <c r="A17" i="37"/>
  <c r="A11" i="38"/>
  <c r="A11" i="37"/>
  <c r="A12" i="37"/>
  <c r="A12" i="38"/>
  <c r="R34" i="39"/>
  <c r="K34" i="39"/>
  <c r="S34" i="39" s="1"/>
  <c r="E55" i="28" s="1"/>
  <c r="R33" i="39"/>
  <c r="K33" i="39"/>
  <c r="S33" i="39" s="1"/>
  <c r="E54" i="28" s="1"/>
  <c r="R32" i="39"/>
  <c r="K32" i="39"/>
  <c r="R31" i="39"/>
  <c r="K31" i="39"/>
  <c r="R30" i="39"/>
  <c r="K30" i="39"/>
  <c r="S30" i="39" s="1"/>
  <c r="E51" i="28" s="1"/>
  <c r="R29" i="39"/>
  <c r="K29" i="39"/>
  <c r="S29" i="39" s="1"/>
  <c r="E50" i="28" s="1"/>
  <c r="R28" i="39"/>
  <c r="K28" i="39"/>
  <c r="S28" i="39" s="1"/>
  <c r="E49" i="28" s="1"/>
  <c r="R27" i="39"/>
  <c r="K27" i="39"/>
  <c r="S27" i="39" s="1"/>
  <c r="E48" i="28" s="1"/>
  <c r="R26" i="39"/>
  <c r="K26" i="39"/>
  <c r="R25" i="39"/>
  <c r="K25" i="39"/>
  <c r="R24" i="39"/>
  <c r="K24" i="39"/>
  <c r="S24" i="39" s="1"/>
  <c r="E45" i="28" s="1"/>
  <c r="R23" i="39"/>
  <c r="K23" i="39"/>
  <c r="S23" i="39" s="1"/>
  <c r="E44" i="28" s="1"/>
  <c r="R22" i="39"/>
  <c r="K22" i="39"/>
  <c r="S22" i="39" s="1"/>
  <c r="E43" i="28" s="1"/>
  <c r="R21" i="39"/>
  <c r="K21" i="39"/>
  <c r="S21" i="39" s="1"/>
  <c r="E42" i="28" s="1"/>
  <c r="R20" i="39"/>
  <c r="K20" i="39"/>
  <c r="R19" i="39"/>
  <c r="K19" i="39"/>
  <c r="R18" i="39"/>
  <c r="K18" i="39"/>
  <c r="S18" i="39" s="1"/>
  <c r="E39" i="28" s="1"/>
  <c r="R17" i="39"/>
  <c r="K17" i="39"/>
  <c r="R16" i="39"/>
  <c r="K16" i="39"/>
  <c r="R15" i="39"/>
  <c r="K15" i="39"/>
  <c r="R14" i="39"/>
  <c r="K14" i="39"/>
  <c r="R13" i="39"/>
  <c r="K13" i="39"/>
  <c r="R12" i="39"/>
  <c r="K12" i="39"/>
  <c r="R11" i="39"/>
  <c r="K11" i="39"/>
  <c r="S17" i="39" l="1"/>
  <c r="E38" i="28" s="1"/>
  <c r="S16" i="39"/>
  <c r="E37" i="28" s="1"/>
  <c r="S15" i="39"/>
  <c r="E36" i="28" s="1"/>
  <c r="S14" i="39"/>
  <c r="E35" i="28" s="1"/>
  <c r="S11" i="39"/>
  <c r="E32" i="28" s="1"/>
  <c r="S12" i="39"/>
  <c r="E33" i="28" s="1"/>
  <c r="S26" i="39"/>
  <c r="E47" i="28" s="1"/>
  <c r="S32" i="39"/>
  <c r="E53" i="28" s="1"/>
  <c r="S20" i="39"/>
  <c r="E41" i="28" s="1"/>
  <c r="S13" i="39"/>
  <c r="E34" i="28" s="1"/>
  <c r="S19" i="39"/>
  <c r="E40" i="28" s="1"/>
  <c r="S25" i="39"/>
  <c r="E46" i="28" s="1"/>
  <c r="S31" i="39"/>
  <c r="E52" i="28" s="1"/>
  <c r="A26" i="37"/>
  <c r="A26" i="38"/>
  <c r="A31" i="38"/>
  <c r="A31" i="37"/>
  <c r="A29" i="37"/>
  <c r="A29" i="38"/>
  <c r="A28" i="38"/>
  <c r="A28" i="37"/>
  <c r="A30" i="38"/>
  <c r="A30" i="37"/>
  <c r="A27" i="37"/>
  <c r="A27" i="38"/>
  <c r="A25" i="38"/>
  <c r="A25" i="37"/>
  <c r="A24" i="37"/>
  <c r="A24" i="38"/>
  <c r="R35" i="39"/>
  <c r="K35" i="39"/>
  <c r="S35" i="39" l="1"/>
  <c r="E57" i="28"/>
  <c r="E27" i="28" l="1"/>
  <c r="F16" i="28" s="1"/>
  <c r="J2" i="30" l="1"/>
  <c r="I2" i="30"/>
  <c r="H2" i="30"/>
  <c r="G2" i="30"/>
  <c r="F2" i="30"/>
  <c r="E2" i="30"/>
  <c r="J1" i="30"/>
  <c r="I1" i="30"/>
  <c r="H1" i="30"/>
  <c r="G1" i="30"/>
  <c r="F1" i="30"/>
  <c r="E1" i="30" l="1"/>
  <c r="D1" i="30"/>
  <c r="C1" i="30"/>
  <c r="B1" i="30"/>
  <c r="A1" i="30"/>
  <c r="D2" i="30"/>
  <c r="C2" i="30"/>
  <c r="B2" i="30"/>
  <c r="C21" i="12"/>
  <c r="C20" i="12"/>
  <c r="C15" i="12"/>
  <c r="C16" i="12"/>
  <c r="C17" i="12"/>
  <c r="C14" i="12"/>
  <c r="B14" i="12"/>
  <c r="G80" i="28" l="1"/>
  <c r="K80" i="28" s="1"/>
  <c r="G79" i="28"/>
  <c r="J79" i="28" s="1"/>
  <c r="G78" i="28"/>
  <c r="I78" i="28" s="1"/>
  <c r="G77" i="28"/>
  <c r="L77" i="28" s="1"/>
  <c r="G76" i="28"/>
  <c r="K76" i="28" s="1"/>
  <c r="G75" i="28"/>
  <c r="M75" i="28" s="1"/>
  <c r="G74" i="28"/>
  <c r="M74" i="28" s="1"/>
  <c r="G73" i="28"/>
  <c r="M73" i="28" s="1"/>
  <c r="G72" i="28"/>
  <c r="K72" i="28" s="1"/>
  <c r="G71" i="28"/>
  <c r="J71" i="28" s="1"/>
  <c r="G70" i="28"/>
  <c r="I70" i="28" s="1"/>
  <c r="G69" i="28"/>
  <c r="I69" i="28" s="1"/>
  <c r="G68" i="28"/>
  <c r="K68" i="28" s="1"/>
  <c r="G67" i="28"/>
  <c r="M67" i="28" s="1"/>
  <c r="G66" i="28"/>
  <c r="K66" i="28" s="1"/>
  <c r="G65" i="28"/>
  <c r="I65" i="28" s="1"/>
  <c r="G64" i="28"/>
  <c r="K64" i="28" s="1"/>
  <c r="G63" i="28"/>
  <c r="M63" i="28" s="1"/>
  <c r="G62" i="28"/>
  <c r="K62" i="28" s="1"/>
  <c r="G40" i="28"/>
  <c r="I40" i="28" s="1"/>
  <c r="G39" i="28"/>
  <c r="K39" i="28" s="1"/>
  <c r="G38" i="28"/>
  <c r="M38" i="28" s="1"/>
  <c r="G37" i="28"/>
  <c r="K37" i="28" s="1"/>
  <c r="G36" i="28"/>
  <c r="I36" i="28" s="1"/>
  <c r="G35" i="28"/>
  <c r="K35" i="28" s="1"/>
  <c r="G34" i="28"/>
  <c r="M34" i="28" s="1"/>
  <c r="G33" i="28"/>
  <c r="K33" i="28" s="1"/>
  <c r="G32" i="28"/>
  <c r="K32" i="28" s="1"/>
  <c r="N29" i="28"/>
  <c r="N59" i="28" s="1"/>
  <c r="H29" i="28"/>
  <c r="G29" i="28"/>
  <c r="F29" i="28"/>
  <c r="E29" i="28"/>
  <c r="F24" i="28"/>
  <c r="G25" i="28"/>
  <c r="L25" i="28" s="1"/>
  <c r="G24" i="28"/>
  <c r="K24" i="28" s="1"/>
  <c r="G23" i="28"/>
  <c r="J23" i="28" s="1"/>
  <c r="G22" i="28"/>
  <c r="M22" i="28" s="1"/>
  <c r="P21" i="28"/>
  <c r="G21" i="28"/>
  <c r="M21" i="28" s="1"/>
  <c r="G20" i="28"/>
  <c r="K20" i="28" s="1"/>
  <c r="G19" i="28"/>
  <c r="I19" i="28" s="1"/>
  <c r="G18" i="28"/>
  <c r="I18" i="28" s="1"/>
  <c r="P17" i="28"/>
  <c r="G17" i="28"/>
  <c r="M17" i="28" s="1"/>
  <c r="G16" i="28"/>
  <c r="I16" i="28" s="1"/>
  <c r="J34" i="28" l="1"/>
  <c r="M66" i="28"/>
  <c r="K34" i="28"/>
  <c r="L34" i="28"/>
  <c r="I32" i="28"/>
  <c r="L62" i="28"/>
  <c r="M33" i="28"/>
  <c r="K17" i="28"/>
  <c r="K38" i="28"/>
  <c r="J67" i="28"/>
  <c r="L63" i="28"/>
  <c r="K18" i="28"/>
  <c r="I72" i="28"/>
  <c r="L76" i="28"/>
  <c r="M76" i="28"/>
  <c r="J74" i="28"/>
  <c r="K74" i="28"/>
  <c r="M77" i="28"/>
  <c r="L74" i="28"/>
  <c r="L75" i="28"/>
  <c r="I73" i="28"/>
  <c r="J73" i="28"/>
  <c r="J77" i="28"/>
  <c r="K73" i="28"/>
  <c r="K70" i="28"/>
  <c r="L73" i="28"/>
  <c r="I76" i="28"/>
  <c r="K78" i="28"/>
  <c r="J76" i="28"/>
  <c r="K21" i="28"/>
  <c r="I24" i="28"/>
  <c r="L24" i="28"/>
  <c r="M24" i="28"/>
  <c r="J38" i="28"/>
  <c r="K65" i="28"/>
  <c r="I68" i="28"/>
  <c r="J66" i="28"/>
  <c r="I66" i="28"/>
  <c r="L66" i="28"/>
  <c r="K67" i="28"/>
  <c r="L67" i="28"/>
  <c r="I64" i="28"/>
  <c r="M64" i="28"/>
  <c r="J62" i="28"/>
  <c r="K63" i="28"/>
  <c r="M62" i="28"/>
  <c r="I62" i="28"/>
  <c r="J63" i="28"/>
  <c r="K69" i="28"/>
  <c r="M80" i="28"/>
  <c r="I80" i="28"/>
  <c r="I35" i="28"/>
  <c r="L38" i="28"/>
  <c r="K36" i="28"/>
  <c r="I37" i="28"/>
  <c r="J37" i="28"/>
  <c r="I39" i="28"/>
  <c r="L37" i="28"/>
  <c r="M37" i="28"/>
  <c r="K40" i="28"/>
  <c r="I33" i="28"/>
  <c r="L33" i="28"/>
  <c r="J33" i="28"/>
  <c r="J16" i="28"/>
  <c r="K16" i="28"/>
  <c r="L16" i="28"/>
  <c r="J22" i="28"/>
  <c r="K23" i="28"/>
  <c r="J25" i="28"/>
  <c r="I21" i="28"/>
  <c r="K22" i="28"/>
  <c r="L23" i="28"/>
  <c r="K25" i="28"/>
  <c r="J21" i="28"/>
  <c r="L22" i="28"/>
  <c r="M25" i="28"/>
  <c r="I22" i="28"/>
  <c r="L21" i="28"/>
  <c r="J24" i="28"/>
  <c r="F19" i="28"/>
  <c r="F18" i="28"/>
  <c r="F17" i="28"/>
  <c r="M23" i="28"/>
  <c r="J32" i="28"/>
  <c r="J39" i="28"/>
  <c r="J64" i="28"/>
  <c r="M16" i="28"/>
  <c r="I17" i="28"/>
  <c r="J19" i="28"/>
  <c r="J17" i="28"/>
  <c r="J18" i="28"/>
  <c r="K19" i="28"/>
  <c r="L20" i="28"/>
  <c r="F23" i="28"/>
  <c r="I25" i="28"/>
  <c r="L32" i="28"/>
  <c r="L35" i="28"/>
  <c r="J36" i="28"/>
  <c r="L39" i="28"/>
  <c r="J40" i="28"/>
  <c r="L64" i="28"/>
  <c r="J65" i="28"/>
  <c r="L68" i="28"/>
  <c r="J69" i="28"/>
  <c r="J70" i="28"/>
  <c r="K71" i="28"/>
  <c r="L72" i="28"/>
  <c r="I77" i="28"/>
  <c r="J78" i="28"/>
  <c r="K79" i="28"/>
  <c r="L80" i="28"/>
  <c r="M20" i="28"/>
  <c r="M68" i="28"/>
  <c r="L71" i="28"/>
  <c r="M72" i="28"/>
  <c r="L79" i="28"/>
  <c r="I20" i="28"/>
  <c r="L19" i="28"/>
  <c r="M39" i="28"/>
  <c r="L18" i="28"/>
  <c r="F21" i="28"/>
  <c r="F22" i="28"/>
  <c r="I23" i="28"/>
  <c r="L40" i="28"/>
  <c r="L65" i="28"/>
  <c r="L69" i="28"/>
  <c r="L70" i="28"/>
  <c r="M71" i="28"/>
  <c r="I75" i="28"/>
  <c r="K77" i="28"/>
  <c r="L78" i="28"/>
  <c r="M79" i="28"/>
  <c r="E81" i="28"/>
  <c r="M32" i="28"/>
  <c r="M35" i="28"/>
  <c r="L17" i="28"/>
  <c r="M19" i="28"/>
  <c r="L36" i="28"/>
  <c r="M18" i="28"/>
  <c r="F20" i="28"/>
  <c r="I34" i="28"/>
  <c r="M36" i="28"/>
  <c r="I38" i="28"/>
  <c r="M40" i="28"/>
  <c r="I63" i="28"/>
  <c r="M65" i="28"/>
  <c r="I67" i="28"/>
  <c r="M69" i="28"/>
  <c r="M70" i="28"/>
  <c r="I74" i="28"/>
  <c r="J75" i="28"/>
  <c r="M78" i="28"/>
  <c r="K75" i="28"/>
  <c r="J35" i="28"/>
  <c r="J68" i="28"/>
  <c r="I71" i="28"/>
  <c r="J72" i="28"/>
  <c r="I79" i="28"/>
  <c r="J80" i="28"/>
  <c r="J20" i="28"/>
  <c r="F25" i="28"/>
  <c r="K57" i="28" l="1"/>
  <c r="M57" i="28"/>
  <c r="J57" i="28"/>
  <c r="L57" i="28"/>
  <c r="M27" i="28"/>
  <c r="L27" i="28"/>
  <c r="K27" i="28"/>
  <c r="J27" i="28"/>
  <c r="E82" i="28"/>
  <c r="L82" i="28"/>
  <c r="K82" i="28"/>
  <c r="F27" i="28"/>
  <c r="J82" i="28"/>
  <c r="F32" i="28" l="1"/>
  <c r="F55" i="28"/>
  <c r="F37" i="28"/>
  <c r="F42" i="28"/>
  <c r="F39" i="28"/>
  <c r="F44" i="28"/>
  <c r="F34" i="28"/>
  <c r="F54" i="28"/>
  <c r="F36" i="28"/>
  <c r="F49" i="28"/>
  <c r="F38" i="28"/>
  <c r="F51" i="28"/>
  <c r="F41" i="28"/>
  <c r="F47" i="28"/>
  <c r="F43" i="28"/>
  <c r="F33" i="28"/>
  <c r="F46" i="28"/>
  <c r="F35" i="28"/>
  <c r="F48" i="28"/>
  <c r="F53" i="28"/>
  <c r="F52" i="28"/>
  <c r="F40" i="28"/>
  <c r="F45" i="28"/>
  <c r="F50" i="28"/>
  <c r="F69" i="28"/>
  <c r="F67" i="28"/>
  <c r="F74" i="28"/>
  <c r="F63" i="28"/>
  <c r="F80" i="28"/>
  <c r="F71" i="28"/>
  <c r="F75" i="28"/>
  <c r="F73" i="28"/>
  <c r="F70" i="28"/>
  <c r="F76" i="28"/>
  <c r="F65" i="28"/>
  <c r="F72" i="28"/>
  <c r="F62" i="28"/>
  <c r="F64" i="28"/>
  <c r="F78" i="28"/>
  <c r="F68" i="28"/>
  <c r="F77" i="28"/>
  <c r="F66" i="28"/>
  <c r="F79" i="28"/>
  <c r="N27" i="28"/>
  <c r="I85" i="28" s="1"/>
  <c r="I89" i="28" s="1"/>
  <c r="N57" i="28"/>
  <c r="I92" i="28" s="1"/>
  <c r="M82" i="28" l="1"/>
  <c r="N82" i="28" s="1"/>
  <c r="I94" i="28" s="1"/>
  <c r="K92" i="28" s="1"/>
  <c r="F57" i="28"/>
  <c r="F82" i="28" s="1"/>
  <c r="K85" i="28"/>
  <c r="E13" i="21" l="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J93" i="19"/>
  <c r="J81" i="19"/>
  <c r="J45" i="19"/>
  <c r="AF35" i="19"/>
  <c r="X30" i="19"/>
  <c r="J69" i="19" s="1"/>
  <c r="J51" i="21"/>
  <c r="J75" i="21"/>
  <c r="J99" i="21"/>
  <c r="J57" i="21"/>
  <c r="J81" i="21"/>
  <c r="J51" i="20"/>
  <c r="J57" i="20"/>
  <c r="J81" i="20"/>
  <c r="J105" i="20"/>
  <c r="J99" i="20"/>
  <c r="J63" i="20"/>
  <c r="J87" i="20"/>
  <c r="J69" i="20"/>
  <c r="J51" i="19"/>
  <c r="J75" i="19"/>
  <c r="J99" i="19"/>
  <c r="J39" i="19"/>
  <c r="J63" i="19"/>
  <c r="J39" i="20" l="1"/>
  <c r="J45" i="20"/>
  <c r="J75" i="20"/>
  <c r="J87" i="19"/>
  <c r="J57" i="19"/>
  <c r="J105" i="19"/>
  <c r="J69" i="21"/>
  <c r="J39" i="21"/>
  <c r="J87" i="21"/>
  <c r="J105" i="21"/>
  <c r="J45" i="21"/>
  <c r="J93" i="21"/>
  <c r="A2" i="30" l="1"/>
  <c r="T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B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B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B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B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B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B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B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B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B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B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B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C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C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C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C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C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C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C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C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C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C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C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D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D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D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D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D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D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D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D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D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D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D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E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E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E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E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E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E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E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E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E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E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E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0F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0F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0F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0F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0F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0F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0F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0F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0F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0F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0F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10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10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10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10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10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10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10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10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10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10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10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2" authorId="0" shapeId="0" xr:uid="{00000000-0006-0000-0500-000001000000}">
      <text>
        <r>
          <rPr>
            <sz val="9"/>
            <color indexed="81"/>
            <rFont val="Tahoma"/>
            <family val="2"/>
          </rPr>
          <t xml:space="preserve">
Su questa scheda i collegamenti si devono fare manuali, perché i valori attesi possono sempre cambiare in base al CDR coinvolto</t>
        </r>
      </text>
    </comment>
    <comment ref="B56" authorId="1" shapeId="0" xr:uid="{00000000-0006-0000-0500-000002000000}">
      <text>
        <r>
          <rPr>
            <b/>
            <sz val="9"/>
            <color indexed="81"/>
            <rFont val="Tahoma"/>
            <charset val="1"/>
          </rPr>
          <t>deidda:</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6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6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6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6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6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6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6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6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6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6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6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7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7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7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7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7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7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7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7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7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7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7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8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8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8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8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8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8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8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8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8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8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8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9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9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9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9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9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9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9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9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9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9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9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A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A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A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A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A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A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A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A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A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A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A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sharedStrings.xml><?xml version="1.0" encoding="utf-8"?>
<sst xmlns="http://schemas.openxmlformats.org/spreadsheetml/2006/main" count="2254" uniqueCount="545">
  <si>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</si>
  <si>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</si>
  <si>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</si>
  <si>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</si>
  <si>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</si>
  <si>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</si>
  <si>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</si>
  <si>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</si>
  <si>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</si>
  <si>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</si>
  <si>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</si>
  <si>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</si>
  <si>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</si>
  <si>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</si>
  <si>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</si>
  <si>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</si>
  <si>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</si>
  <si>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</si>
  <si>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</si>
  <si>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</si>
  <si>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</si>
  <si>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</si>
  <si>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</si>
  <si>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</si>
  <si>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</si>
  <si>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</si>
  <si>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</si>
  <si>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</si>
  <si>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</si>
  <si>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</si>
  <si>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</si>
  <si>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</si>
  <si>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</si>
  <si>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</si>
  <si>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</si>
  <si>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</si>
  <si>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</si>
  <si>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</si>
  <si>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</si>
  <si>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</si>
  <si>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</si>
  <si>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</si>
  <si>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</si>
  <si>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</si>
  <si>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</si>
  <si>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</si>
  <si>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</si>
  <si>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</si>
  <si>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</si>
  <si>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</si>
  <si>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</si>
  <si>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</si>
  <si>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</si>
  <si>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</si>
  <si>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</si>
  <si>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</si>
  <si>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</si>
  <si>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</si>
  <si>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</si>
  <si>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</si>
  <si>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</si>
  <si>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</si>
  <si>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</si>
  <si>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</si>
  <si>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</si>
  <si>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</si>
  <si>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</si>
  <si>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</si>
  <si>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</si>
  <si>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</si>
  <si>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</si>
  <si>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</si>
  <si>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</si>
  <si>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</si>
  <si>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</si>
  <si>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</si>
  <si>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</si>
  <si>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</si>
  <si>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</si>
  <si>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</si>
  <si>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</si>
  <si>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</si>
  <si>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</si>
  <si>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</si>
  <si>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</si>
  <si>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</si>
  <si>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</si>
  <si>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</si>
  <si>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</si>
  <si>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</si>
  <si>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</si>
  <si>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</si>
  <si>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</si>
  <si>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</si>
  <si>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</si>
  <si>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</si>
  <si>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</si>
  <si>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</si>
  <si>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</si>
  <si>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</si>
  <si>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</si>
  <si>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</si>
  <si>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</si>
  <si>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</si>
  <si>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</si>
  <si>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</si>
  <si>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</si>
  <si>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</si>
  <si>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</si>
  <si>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</si>
  <si>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</si>
  <si>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</si>
  <si>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</si>
  <si>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</si>
  <si>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</si>
  <si>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</si>
  <si>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</si>
  <si>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</si>
  <si>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</si>
  <si>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</si>
  <si>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</si>
  <si>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</si>
  <si>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</si>
  <si>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</si>
  <si>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</si>
  <si>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</si>
  <si>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</si>
  <si>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</si>
  <si>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</si>
  <si>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</si>
  <si>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</si>
  <si>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</si>
  <si>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</si>
  <si>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</si>
  <si>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</si>
  <si>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</si>
  <si>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</si>
  <si>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</si>
  <si>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</si>
  <si>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</si>
  <si>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</si>
  <si>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</si>
  <si>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</si>
  <si>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</si>
  <si>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</si>
  <si>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</si>
  <si>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</si>
  <si>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</si>
  <si>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</si>
  <si>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</si>
  <si>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</si>
  <si>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</si>
  <si>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</si>
  <si>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</si>
  <si>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</si>
  <si>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</si>
  <si>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</si>
  <si>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</si>
  <si>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</si>
  <si>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</si>
  <si>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</si>
  <si>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</si>
  <si>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</si>
  <si>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</si>
  <si>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</si>
  <si>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</si>
  <si>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</si>
  <si>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</si>
  <si>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</si>
  <si>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</si>
  <si>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</si>
  <si>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</si>
  <si>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</si>
  <si>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</si>
  <si>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</si>
  <si>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</si>
  <si>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</si>
  <si>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</si>
  <si>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</si>
  <si>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</si>
  <si>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</si>
  <si>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</si>
  <si>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</si>
  <si>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</si>
  <si>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</si>
  <si>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</si>
  <si>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</si>
  <si>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</si>
  <si>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</si>
  <si>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</si>
  <si>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</si>
  <si>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</si>
  <si>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</si>
  <si>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</si>
  <si>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</si>
  <si>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</si>
  <si>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</si>
  <si>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</si>
  <si>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</si>
  <si>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</si>
  <si>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</si>
  <si>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</si>
  <si>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</si>
  <si>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</si>
  <si>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</si>
  <si>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</si>
  <si>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</si>
  <si>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</si>
  <si>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</si>
  <si>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</si>
  <si>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</si>
  <si>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</si>
  <si>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</si>
  <si>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</si>
  <si>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</si>
  <si>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</si>
  <si>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</si>
  <si>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</si>
  <si>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</si>
  <si>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</si>
  <si>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</si>
  <si>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</si>
  <si>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</si>
  <si>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</si>
  <si>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</si>
  <si>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</si>
  <si>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</si>
  <si>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</si>
  <si>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</si>
  <si>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</si>
  <si>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</si>
  <si>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</si>
  <si>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</si>
  <si>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</si>
  <si>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</si>
  <si>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</si>
  <si>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</si>
  <si>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</si>
  <si>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</si>
  <si>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</si>
  <si>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</si>
  <si>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</si>
  <si>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</si>
  <si>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</si>
  <si>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</si>
  <si>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</si>
  <si>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</si>
  <si>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</si>
  <si>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</si>
  <si>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</si>
  <si>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</si>
  <si>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</si>
  <si>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</si>
  <si>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</si>
  <si>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</si>
  <si>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</si>
  <si>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</si>
  <si>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</si>
  <si>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</si>
  <si>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</si>
  <si>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</si>
  <si>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</si>
  <si>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</si>
  <si>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</si>
  <si>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</si>
  <si>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</si>
  <si>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</si>
  <si>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</si>
  <si>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</si>
  <si>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</si>
  <si>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</si>
  <si>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</si>
  <si>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</si>
  <si>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</si>
  <si>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</si>
  <si>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</si>
  <si>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</si>
  <si>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</si>
  <si>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</si>
  <si>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</si>
  <si>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</si>
  <si>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</si>
  <si>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</si>
  <si>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</si>
  <si>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</si>
  <si>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</si>
  <si>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</si>
  <si>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</si>
  <si>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</si>
  <si>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Totale Peso 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</si>
  <si>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</si>
  <si>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</si>
  <si>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</si>
  <si>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</si>
  <si>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</si>
  <si>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</si>
  <si>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</si>
  <si>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</si>
  <si>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</si>
  <si>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</si>
  <si>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</si>
  <si>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</si>
  <si>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</si>
  <si>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</si>
  <si>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</si>
  <si>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</si>
  <si>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</si>
  <si>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Totale  peso  obiettivi specifici e comportamenti professionali</t>
  </si>
  <si>
    <t>Esito Contributo dato alla Performance Organizzativa</t>
  </si>
  <si>
    <t>Contributo Performance Organizzativa</t>
  </si>
  <si>
    <t>Esito   Performance Individuale</t>
  </si>
  <si>
    <t>Obiettivi Specifici</t>
  </si>
  <si>
    <t>Fascia</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</si>
  <si>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</si>
  <si>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</si>
  <si>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</si>
  <si>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</si>
  <si>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</si>
  <si>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</si>
  <si>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</si>
  <si>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</si>
  <si>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</si>
  <si>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</si>
  <si>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</si>
  <si>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Indicatore</t>
  </si>
  <si>
    <t>Alta</t>
  </si>
  <si>
    <t>Media</t>
  </si>
  <si>
    <t>Bassa</t>
  </si>
  <si>
    <t>Responsabili</t>
  </si>
  <si>
    <t>Obiettivo Operativo: Giunta</t>
  </si>
  <si>
    <t>Performance Attesa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</si>
  <si>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</si>
  <si>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</si>
  <si>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</si>
  <si>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</si>
  <si>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</si>
  <si>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</si>
  <si>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</si>
  <si>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</si>
  <si>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</si>
  <si>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</si>
  <si>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</si>
  <si>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</si>
  <si>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</si>
  <si>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</si>
  <si>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</si>
  <si>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</si>
  <si>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</si>
  <si>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</si>
  <si>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</si>
  <si>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</si>
  <si>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</si>
  <si>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</si>
  <si>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</si>
  <si>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</si>
  <si>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</si>
  <si>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</si>
  <si>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</si>
  <si>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</si>
  <si>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</si>
  <si>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</si>
  <si>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</si>
  <si>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</si>
  <si>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</si>
  <si>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</si>
  <si>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</si>
  <si>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</si>
  <si>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</si>
  <si>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</si>
  <si>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</si>
  <si>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</si>
  <si>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</si>
  <si>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</si>
  <si>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</si>
  <si>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</si>
  <si>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</si>
  <si>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</si>
  <si>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</si>
  <si>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</si>
  <si>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</si>
  <si>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</si>
  <si>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</si>
  <si>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</si>
  <si>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</si>
  <si>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</si>
  <si>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</si>
  <si>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</si>
  <si>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</si>
  <si>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</si>
  <si>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</si>
  <si>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</si>
  <si>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</si>
  <si>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</si>
  <si>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</si>
  <si>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</si>
  <si>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</si>
  <si>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</si>
  <si>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</si>
  <si>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</si>
  <si>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</si>
  <si>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</si>
  <si>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</si>
  <si>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</si>
  <si>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</si>
  <si>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</si>
  <si>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</si>
  <si>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</si>
  <si>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</si>
  <si>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</si>
  <si>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</si>
  <si>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</si>
  <si>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</si>
  <si>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</si>
  <si>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</si>
  <si>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</si>
  <si>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</si>
  <si>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</si>
  <si>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</si>
  <si>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Indicatori</t>
  </si>
  <si>
    <t>Esito valutazione</t>
  </si>
  <si>
    <t>LINEE DI MANDATO</t>
  </si>
  <si>
    <t>OBIETTIVI STRATEGICI</t>
  </si>
  <si>
    <t>OBIETTIVI OPERATIVI</t>
  </si>
  <si>
    <t>STRUTTURA DI RIFERIMENTO</t>
  </si>
  <si>
    <t>URBANISTICA  E DECORO URBANO</t>
  </si>
  <si>
    <t>Presupposto imprescindibile per lo sviluppo e la crescita del nostro Paese è l'adozione di strumenti quali Piano Urbanistico Comunale, Piano particolareggiato del centro storico, Piano di utilizzo dei litorali, Piano del traffico, Piano commerciale e Piano Energetico, Piano di valorizzazione degli usi civici, senza i quali il Paese continuerebbe a vivere in una situazione di stallo in qualsiasi iniziativa si voglia intraprendere. L’obiettivo comune è: migliorare gli spazi verdi, mantenere pulite e ordinate le strade, rendere chiari ed efficaci i cartelli con le indicazioni stradali, riparare e riprogettare i marciapiedi, riposizionare le linee aeree (elettriche e telefoniche), incentivare il completamento delle facciate delle case ed agevolare chi si impegna nel recupero di fabbricati all’interno del centro urbano. Uno sviluppo turistico deve anche passare attraverso il decoro urbano. Non dimentichiamo le campagne: è importante migliorare l’accesso ai fondi con una maggiore cura delle strade rurali.  </t>
  </si>
  <si>
    <t>Riadozione del Piano per l’Utilizzo dei litorali (PUL)</t>
  </si>
  <si>
    <t>Servizio tecnico</t>
  </si>
  <si>
    <t>Dare seguito al programma di adozione delle aree verdi</t>
  </si>
  <si>
    <t>Servizio finanziario</t>
  </si>
  <si>
    <t>Elaborare e proporre l’approvazione del piano per le insegne pubblicitarie</t>
  </si>
  <si>
    <t>Servizio Tecnico</t>
  </si>
  <si>
    <t>Proposta realizzazione due aree aggiuntive di sosta a pagamento (una al mare ed una nel centro urbano)</t>
  </si>
  <si>
    <t>Polizia Locale</t>
  </si>
  <si>
    <t>Appalto lavori (pubblicazione bando) di interventi di consolidamento e  messa in sicurezza</t>
  </si>
  <si>
    <t>Pubblicazione bando appalto lavori condotta acque bianche</t>
  </si>
  <si>
    <t>Pubblicazione appalto lavori realizzazione pista ciclabile</t>
  </si>
  <si>
    <t>Avvio lavori di interventi di efficientamento impianto di illuminazione pubblica “Loc Torre”</t>
  </si>
  <si>
    <t>SOCIALE  E  SERVIZI AL CITTADINO</t>
  </si>
  <si>
    <t>Vogliamo migliorare la vivibilità del nostro Paese partendo dalla vita di tutti i giorni: creare nuovi spazi per l’aggregazione sociale, migliorare quelli già esistenti, senza trascurare le esigenze dei cittadini di tutte le età. Ci piacerebbe che gli anziani fossero parte più attiva nella comunità. Tutto questo deve necessariamente avvenire attraverso la collaborazione dell'Amministrazione con chi opera in questo settore da anni: dalle associazioni del territorio alle cooperative sociali, della cui importanza siamo profondamente convinti. Vogliamo favorire la collaborazione tra le associazioni attraverso la programmazione coordinata e programmata degli eventi e delle iniziative assegnando a ciascuna la sede più idonea.</t>
  </si>
  <si>
    <t xml:space="preserve">Ci proponiamo anche di riattivare la ludoteca ed istituire la ‘’banca del tempo’’ per dare l’opportunità ai cittadini di mettere a disposizione la loro professione/professionalità/competenze, le loro conoscenze ed il loro tempo, creando uno scambio. Avere un paese a misura di bambino è un obiettivo per noi imprescindibile: ecco perché riteniamo prioritario l'abbattimento delle barriere architettoniche presenti nel paese (marciapiedi, locali pubblici, aree pedonali, etc.). </t>
  </si>
  <si>
    <t>Formalizzare la programmazione di tutte le attività delegate all’Unione attraverso l’elaborazione del piano triennale delle attività</t>
  </si>
  <si>
    <t>Servizio Amministrativo</t>
  </si>
  <si>
    <t>Potenziale e adeguare la struttura destinata ad ospitare l’asilo nido prevedendo interventi di suo ampliamento e miglioramento</t>
  </si>
  <si>
    <t>Gestire ogni attività straordinaria connessa all’emergenza epidemiologica da Covid-19 e la relativa campagna di vaccinazione</t>
  </si>
  <si>
    <t>Servizio Amministrativo e Tecnico</t>
  </si>
  <si>
    <t>Sistemazione contratti case popolari : definizione rapporti con assegnatari e AREA</t>
  </si>
  <si>
    <t>Servizio Finanziario</t>
  </si>
  <si>
    <t>Realizzazione progetto gestione terre civiche : avvio e definizione contenuti nuovi contratti</t>
  </si>
  <si>
    <t>TRASPARENZA, QUALITÀ DEI SERVIZI E RAPPORTI CON IL CITTADINO</t>
  </si>
  <si>
    <t>Pensiamo che tutti i nostri concittadini debbano essere soddisfatti nelle loro richieste, pienamente informati e messi in condizione di valutare attivamente l’operato dell’amministrazione comunale, collaborando con essa. Vogliamo seguire questa strada con l’ausilio, sia della tecnologia (aggiornamenti costanti del sito internet, uso di SMS, e-mail, app), sia dei mezzi tradizionali, con l'uso delle bacheche distribuite nel paese per l’affissione di avvisi e manifesti. Vogliamo favorire la partecipazione rendendo facilmente consultabili tutti gli atti e le iniziative portati avanti, facilitando la segnalazione di guasti e problemi, ma anche di proposte, idee e suggerimenti. Sarà importante snellire il procedimento burocratico, la ricerca dei dati, aumentare la velocita nel disbrigo delle pratiche.</t>
  </si>
  <si>
    <t>Aggiornamento costante e delle sezione amministrazione trasparente</t>
  </si>
  <si>
    <t>Tutti gli uffici</t>
  </si>
  <si>
    <t xml:space="preserve">Pubblicazione almeno mensile di tutte le determinazioni del servizio </t>
  </si>
  <si>
    <t>Completamento piano annuale delle assunzioni e avvio piano assunzioni riferito all’anno 2022</t>
  </si>
  <si>
    <t>Attivazione servizi di E.Gov per i servizi anagrafici favorendo sia l’autenticazione dell’utente attraverso l’utilizzo dello Spid sia la possibilità di ottenere certificazioni ANPR dal proprio domicilio digitale</t>
  </si>
  <si>
    <t>Servizi Anagrafici</t>
  </si>
  <si>
    <t>Attivazione del servizio E.Gov riferito al servizio TARI prevedendo sia la possibilità di consultare il fascicolo digitale di ogni utente sia la possibilità di effettuare il pagamento attraverso l’utilizzo della piattaforma PagoPA.</t>
  </si>
  <si>
    <t xml:space="preserve">Messa a regime del sistema per il monitoraggio puntuale dello stato dei pagamenti dei titoli abilitativi edilizi e dei diritti di segreteria riferiti a detti titoli </t>
  </si>
  <si>
    <t>CULTURA  E SCUOLA</t>
  </si>
  <si>
    <t>Crediamo in un Paese culturalmente  formato,  vivace e protagonista, consapevole delle proprie risorse uniche e inimitabili. Riteniamo sia fondamentale supportare fortemente l'istituzione scolastica e i progetti extra-curriculari. Occorre individuare gli spazi più adatti alle attività culturali e crearne di nuovi che possano accogliere attività di spettacoli teatrali, musicali o quant’altro anche al chiuso, che ora non esistono. Mappare le risorse umane, artistiche, i beni ambientali, storici, archeologici, linguistici, toponomastici, della tradizione, documentaristici, studiare e creare percorsi ad hoc e organizzare eventi di grande respiro e scambi culturali.</t>
  </si>
  <si>
    <t xml:space="preserve">Dovrà essere predisposto un archivio in cui custodire tutto il patrimonio, librario  e non, in modo organico e razionale: filmati, foto, testi, rimandi digitali, audio, beni mobili artistici e quant’altro. La conoscenza dovrà essere incrementata da ricerche storiche e scientifiche. La nostra comunità dovrà essere messa nelle condizioni di accedere a questo materiale in modo semplice e gratuito per poter diventare noi i primi attori di sviluppo e trasmissione della conoscenza, anche rielaborata e diffusa in tutto il pianeta. </t>
  </si>
  <si>
    <t xml:space="preserve">Le molteplici forme di espressione, attraverso corsi, concorsi e convegni, dovranno potersi avvalersi dei linguaggi del teatro, musica, danza, cinema, film, documentari, fotografia, scrittura, scultura e arti visive in genere. </t>
  </si>
  <si>
    <t>La consapevolezza, e quindi la cultura, sarà  anche l’elemento fondante di una vera democrazia partecipata e propositiva.</t>
  </si>
  <si>
    <t xml:space="preserve">SVILUPPO </t>
  </si>
  <si>
    <t xml:space="preserve">ED </t>
  </si>
  <si>
    <t>IMPRESA</t>
  </si>
  <si>
    <t>Vogliamo aiutare i nostri concittadini a sviluppare le caratteristiche d’eccellenza del nostro territorio, coinvolgendo tutti gli operatori economici nella creazione di progetti di sviluppo: imprenditori agricoli, allevatori, commercianti, artigiani, operatori turistici e tutti i portatori di interesse. Vorremmo  stimolare il turismo attraverso la promozione di B&amp;B e del cosiddetto albergo diffuso e identificare spazi appositi per la vendita dei nostri prodotti tipici (mercatini ortofrutticoli, artigianali, artistici). In quest’ottica, ci piacerebbe promuovere il riconoscimento di un marchio DOP che garantisca e faccia riconoscere i nostri prodotti.</t>
  </si>
  <si>
    <t xml:space="preserve">Rivedere il regolamento per l’attribuzione delle aree P.I.P. (piano degli insediamenti produttivi)  è doveroso ed è nostra intenzione rendere la zona industriale operativa quanto prima e incentivare e promuovere l’insediamento delle attività produttive e commerciali che rappresentano il vero futuro economico di un paese lungimirante. </t>
  </si>
  <si>
    <t>Contrattualizzare le aree PIP</t>
  </si>
  <si>
    <t xml:space="preserve">AGRICOLTURA </t>
  </si>
  <si>
    <t xml:space="preserve">E </t>
  </si>
  <si>
    <t>ALLEVAMENTO</t>
  </si>
  <si>
    <t>Bari Sardo è da sempre un Paese a forte vocazione pastorale e un punto di riferimento importante del settore ortofrutticolo nel panorama agricolo ogliastrino.</t>
  </si>
  <si>
    <t xml:space="preserve">Il settore primario rappresenta da tempo una realtà capace di creare economia. La mancanza di  una condotta di irrigazione a supporto delle colture rappresenta un forte limite per il comparto agricolo. </t>
  </si>
  <si>
    <t xml:space="preserve">Tuttavia, gli elevati costi di produzione, spesso, non consentono di affrontare agevolmente gli oneri di smaltimento dei rifiuti speciali derivanti dalle lavorazioni agricole. Sarà nostro dovere creare un centro di " conferimento agevolato" per rifiuti speciali agricoli (pacciamature, contenitori di fitofarmaci, tubi in polietilene etc.). Il nostro impegno sarà inoltre rivolto alla manutenzione dei canali di scolo e cunette, ed alla pulizia e messa in sicurezza del Rio Mannu e affluenti secondari. </t>
  </si>
  <si>
    <t>Individuazione area nella quale far collocare uno  scarrabile per raccolta rifiuti agricoli polietilene</t>
  </si>
  <si>
    <t>Ufficio Tecnico</t>
  </si>
  <si>
    <t>Regolamentazione forme di collaborazione con i privati proprietari di appezzamenti agricoli finalizzate ad incentivare il miglior utilizzo e valorizzazione economica delle terre. In particolare disciplinare la possibilità per i privati frontisti rispetto ad una strada di penetrazione agraria di vedere migliorata l’accessibilità ai propri fondi, e pertanto la loro potenzialità economica, rinunciando volontariamente ed in accordo tra più privati a piccole porzioni di proprietà utili ai fini della realizzazione di una strada idonea all’accesso di mezzi meccanici anche di protezione civile e di prevenzione degli incendi.</t>
  </si>
  <si>
    <t>Azioni di prevenzione incendio: elaborazione ordinanza di pulizia dei terreni e verifica del rispetto della stessa.</t>
  </si>
  <si>
    <t>TURISMO</t>
  </si>
  <si>
    <t>Il nostro è un Paese che può puntare sul turismo tutto l’anno e non solo durante la stagione estiva; non possiamo dunque limitarci a sfruttare il mare, ma dobbiamo valorizzare tutto ciò che si trova nel nostro territorio. Per fare questo oggi è fondamentale essere presenti e visibili su internet e quindi istituire un portale turistico con applicazioni e indicazioni scaricabili anche sui dispositivi mobili dedicato a tutto ciò che possiamo offrire ai visitatori.</t>
  </si>
  <si>
    <t xml:space="preserve">Sara quindi necessario: </t>
  </si>
  <si>
    <t>Creazione, in collaborazione con l’Unione dei Comuni, del portale turistico</t>
  </si>
  <si>
    <t>Servizio amministrativo</t>
  </si>
  <si>
    <t>Pubblicazione manifestazione di interesse per attivazione “presidio turistico”</t>
  </si>
  <si>
    <t>Area di tutela : completamento allestimento centro servizi e acquisto cartellonistica</t>
  </si>
  <si>
    <t>Programma “percorsi di lunga vita” in collaborazione con l’Unione dei comuni della Valle del Pardu e dei Tacchi: definizione e rispetto del cronoprogramma.</t>
  </si>
  <si>
    <t>Sistemazione aree parcheggi ed attivazione pagamento con POS prima dell’avvio della stagione estiva</t>
  </si>
  <si>
    <t>SPORT</t>
  </si>
  <si>
    <t>Pensiamo allo sport come fonte di educazione e prevenzione per i giovani, in stretta collaborazione e continuo dialogo con le società sportive del territorio, proponendo attività collettive, mirando a trovare un equilibrio tra costi di gestione degli impianti e contributi proposti alle società, fornendo attrezzature pubbliche fruibili a tutti e decorose. Crediamo nella bontà di un progetto di riqualificazione, ristrutturazione, completamento, efficientamento delle numerose strutture sportive esistenti, dal campo sportivo Circillai, ai campetti da calcetto, da tennis, da pallacanestro e da pallavolo.</t>
  </si>
  <si>
    <t>La pista ciclabile in zona Circillai, perché possa garantire comodità e sicurezza, ha bisogno di essere estesa e illuminata e, vista la propensione alla vita attiva diffusa nella nostra comunità, vorremmo creare anche altri percorsi ciclabili e pedonali che permettano di percorre in lungo e in largo e in sicurezza il nostro territorio.</t>
  </si>
  <si>
    <t>Chiusura lavori completamento strutture sportive</t>
  </si>
  <si>
    <t xml:space="preserve">Ricognizione stato dei pregressi e Contrattualizzare impianto sportivo da calcio Circillai </t>
  </si>
  <si>
    <t>Ricognizione stato dei pregressi Contrattualizzazione impianti sportivi tennis (Campo Sa Marina e Circillai)</t>
  </si>
  <si>
    <t>Pubblicazione avviso per concessione nuovi campetti “circillai” : calcetto e beach volley/tennis</t>
  </si>
  <si>
    <t>AMBIENTE E TERRITORIO</t>
  </si>
  <si>
    <t xml:space="preserve">Non vorremmo mai più vedere nessun tipo di rifiuto ai lati delle nostre strade né in qualsiasi altra parte del nostro territorio. E’ necessario che il servizio di raccolta differenziata sia cucito addosso al paese, e che sia perciò meno oneroso e più efficace; inoltre, per quelli già differenziati e risultanti da lavori di piccola entità, attiveremo un servizio con “cassoni scarrabili”. </t>
  </si>
  <si>
    <t xml:space="preserve">Vogliamo recuperare aree di pregio dal punto di vista ambientale (zone umide, laghetti) e incentivare lo sfruttamento di fonti non inquinanti e rinnovabili, monitorando d’altro canto il depuratore di Campu Moru affinché funzioni come deve. </t>
  </si>
  <si>
    <t>Vorremmo inoltre ristrutturare il Centro di Educazione Ambientale di Sa Marina, nell’ambito di un progetto ad ampio spettro di rivalutazione della zona a mare dell’Altopiano di Teccu che preveda l'attivazione dell'Area di Rilevante Interesse Naturalistico. Si farà un incremento del controllo territorio adeguando un nuovo sistema di video sorveglianza.</t>
  </si>
  <si>
    <t>Bari Sardo è anche il paese con il tasso più alto di abbandoni e randagismo di cani e gatti in Ogliastra. Questo costituisce, oltre che un problema sociale, anche una spesa ingente per la comunità. Promuoveremo le adozioni dal canile, le vaccinazioni, la microchippatura (obbligatoria per legge) e le sterilizzazioni. Miglioreremo l’utilizzo delle spiagge per cani .Uno dei nostri obiettivi è rendere il nostro un paese anche a misura di cani e proprietari.</t>
  </si>
  <si>
    <t>Contrattualizzazione concessione “area Galoppatoio”</t>
  </si>
  <si>
    <t>Servizio Finanziario e Tecnico</t>
  </si>
  <si>
    <t>Sistemazione dell’assetto proprietario delle aree occupate dal comune per la realizzazione del galoppatoio</t>
  </si>
  <si>
    <t xml:space="preserve">Messa a regime degli impianti di video sorveglianza </t>
  </si>
  <si>
    <t>Servizio Polizia Locale</t>
  </si>
  <si>
    <t>Disciplina dell’utilizzo degli impianti di videosorveglianza con l’approvazione del corrispondente regolamento</t>
  </si>
  <si>
    <t>Servizio Vigilanza</t>
  </si>
  <si>
    <t>Rinnovo della convenzione con l’associazione per il controllo del territorio rispetto al randagismo</t>
  </si>
  <si>
    <t>Realizzazione e messa in funzione delle “isole ecologiche”</t>
  </si>
  <si>
    <t xml:space="preserve">Contrattualizzazione area adiacente ecocentro comunale </t>
  </si>
  <si>
    <t xml:space="preserve">Indicatore Boleano: Formula =[Azione Attuata/Azione Programmata ]*100   -  Indicatore Temporale: Formula =[Tempo Realizzato _____/_____/2021 /Tempo Programmato _____/_____/2021]*100  </t>
  </si>
  <si>
    <t>Totale</t>
  </si>
  <si>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_____/_____/2021]*100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</si>
  <si>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</si>
  <si>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_____/_____/2021]*113</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</si>
  <si>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_____/_____/2021]*114</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</si>
  <si>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_____/_____/2021]*115</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</si>
  <si>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</si>
  <si>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_____/_____/2021]*121</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</si>
  <si>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_____/_____/2021]*122</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</si>
  <si>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_____/_____/2021]*123</t>
    </r>
    <r>
      <rPr>
        <sz val="11"/>
        <color theme="1"/>
        <rFont val="Calibri"/>
        <family val="2"/>
        <scheme val="minor"/>
      </rPr>
      <t/>
    </r>
  </si>
  <si>
    <t xml:space="preserve">Area:  </t>
  </si>
  <si>
    <t>Peso%</t>
  </si>
  <si>
    <t>X</t>
  </si>
  <si>
    <t>MARIA GIUSEPPA BULLITTA</t>
  </si>
  <si>
    <t>Il decreto del MEF n. 59033/2021 prevede che i comuni , beneficiari del Fondo per l'esercizio delle funzioni fondamentali degli enti locali. previsto dall'art. 106 del decreto rilancio, devono trasmettere, entro il termine perentorio del 31 maggio 2021, al Ministero dell'economia e delle finanze-Dipartimento della Ragioneria generale dello Stato, utilizzando l'applicativo web http://pareggiobilancio.mef.gov.it, una certificazione, firmata digitalmente,  dal rappresentante legale, dal responsabile del servizio finanziario e dall’organo di revisione economico-finanziaria , relativa alla perdita di gettito connessa all’emergenza epidemiologica da COVID-19, al netto delle minori spese e delle risorse assegnate a vario titolo dallo Stato a ristoro delle minori entrate e delle maggiori spese connesse alla predetta emergenza, secondo il prospetto “CERTIF-COVID-19” e le modalità contenute nell’allegato 1  al decreto.</t>
  </si>
  <si>
    <t>Comune di Golfo Aranci</t>
  </si>
  <si>
    <t>Programmazione Performance Organizzativa 2022</t>
  </si>
  <si>
    <t xml:space="preserve">Prevenzione della Corruzione e della Trasparenza –  Revisione struttura del PTPCT. </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</si>
  <si>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</si>
  <si>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Indicatori della condizione dell'Ente</t>
  </si>
  <si>
    <t>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t>
  </si>
  <si>
    <t>Con il presente obiettivo l'ente si prefigge di disciplinare la procedura di rilascio dei passi carrabili</t>
  </si>
  <si>
    <t>Affidamento servizio gestione sosta pagamento</t>
  </si>
  <si>
    <t>ricerca immobile da adibire a sede polizia locale</t>
  </si>
  <si>
    <t>In ragione delle assunzioni programmate, l'aumento del numero dei dipendenti del Comune determina la necessità di reperire in locazione un nuovo edificio che possa ospitare gli uffici della polizia locale, in modo da rendere maggiormente idonei per tutti gli altri servizi dell'Ente gli spazi del palazzo comunale in Via Libertà. L'amministrazione è alla ricerca di una soluzione in economia mediante accordo con altre amministrazioni pubbliche. Qualora tale ipotesi non risultasse percorribile, sarà necessario rivolgersi al mercato con un avviso pubblico. In alternativa, ove fosse disponibile un immobile a titolo gratuito sarà necessario predisporre il contratto di comodato.</t>
  </si>
  <si>
    <t>Programmazione Performance  Obiettivi Specifici del Segretario Comunale</t>
  </si>
  <si>
    <t>riorganizzazione servizi ed indennità titolari posizione organizzativa</t>
  </si>
  <si>
    <t xml:space="preserve">Nell'ambito dell'attuale distribuzione dei servizi, ed in coordinamento con la programmazione del fabbisogno di personale, l'Ente intende rivedere il proprio assetto organizzativo accorpando il servizio turistico all'area LL.PP. e creando una nuova area tecnica. Tale riassetto comporta la necessità di rivedere ed adeguare la pesatura di ciascun servizio </t>
  </si>
  <si>
    <t>rivisitazione regolamento sul funzionamento del consiglio comunale</t>
  </si>
  <si>
    <t>L'obiettivo attiene alla predisposizione ed approvazione di un nuovo regolamento sul funzionamento del consiglio comunale che tenga conto delle novità introdotte in materia.</t>
  </si>
  <si>
    <t>concessione spazio per spettacoli viaggianti (giostre)</t>
  </si>
  <si>
    <t>L'Ente intende concedere a terzi uno spazio da adibire per intrattenimento dei cittadini ed attrazione per visitatori (giostre). Lo spazio è stato individuato in prossimità di Piazza Cossiga</t>
  </si>
  <si>
    <t>affidamento servizio tutela legale Comune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</si>
</sst>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 _€_-;\-* #,##0\ _€_-;_-* &quot;-&quot;\ _€_-;_-@_-"/>
    <numFmt numFmtId="165" formatCode="_-&quot;€&quot;\ * #,##0.00_-;\-&quot;€&quot;\ * #,##0.00_-;_-&quot;€&quot;\ * &quot;-&quot;??_-;_-@_-"/>
    <numFmt numFmtId="166" formatCode="0.0"/>
    <numFmt numFmtId="167" formatCode="_-* #,##0_-;\-* #,##0_-;_-* &quot;-&quot;??_-;_-@_-"/>
    <numFmt numFmtId="168" formatCode="_-* #,##0.0_-;\-* #,##0.0_-;_-* &quot;-&quot;??_-;_-@_-"/>
  </numFmts>
  <fonts count="62"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9"/>
      <color indexed="81"/>
      <name val="Tahoma"/>
      <charset val="1"/>
    </font>
    <font>
      <b/>
      <sz val="9"/>
      <color indexed="81"/>
      <name val="Tahoma"/>
      <charset val="1"/>
    </font>
    <font>
      <sz val="10"/>
      <color theme="1"/>
      <name val="Times New Roman"/>
      <family val="1"/>
    </font>
    <font>
      <sz val="10.5"/>
      <color theme="1"/>
      <name val="Times New Roman"/>
      <family val="1"/>
    </font>
    <font>
      <sz val="10"/>
      <color rgb="FF000000"/>
      <name val="Times New Roman"/>
      <family val="1"/>
    </font>
    <font>
      <sz val="8"/>
      <color theme="1"/>
      <name val="Times New Roman"/>
      <family val="1"/>
    </font>
    <font>
      <sz val="9"/>
      <color theme="1"/>
      <name val="Times New Roman"/>
      <family val="1"/>
    </font>
    <font>
      <sz val="11"/>
      <color rgb="FFFF0000"/>
      <name val="Garamond"/>
      <family val="1"/>
    </font>
  </fonts>
  <fills count="21">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right style="thin">
        <color theme="3" tint="0.59999389629810485"/>
      </right>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style="thin">
        <color indexed="64"/>
      </left>
      <right style="thin">
        <color indexed="64"/>
      </right>
      <top style="thin">
        <color theme="3" tint="0.39997558519241921"/>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thin">
        <color theme="3" tint="0.59999389629810485"/>
      </left>
      <right style="thin">
        <color theme="3" tint="0.59999389629810485"/>
      </right>
      <top style="double">
        <color indexed="64"/>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thin">
        <color theme="3" tint="0.39997558519241921"/>
      </left>
      <right style="thin">
        <color indexed="64"/>
      </right>
      <top style="thin">
        <color theme="3" tint="0.39997558519241921"/>
      </top>
      <bottom style="thin">
        <color theme="3"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theme="3" tint="0.59999389629810485"/>
      </top>
      <bottom style="thin">
        <color theme="3" tint="0.59999389629810485"/>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s>
  <cellStyleXfs count="7">
    <xf numFmtId="0" fontId="0" fillId="0" borderId="0"/>
    <xf numFmtId="0" fontId="2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1" fillId="0" borderId="0" applyFont="0" applyFill="0" applyBorder="0" applyAlignment="0" applyProtection="0"/>
    <xf numFmtId="164" fontId="23" fillId="0" borderId="0" applyFont="0" applyFill="0" applyBorder="0" applyAlignment="0" applyProtection="0"/>
  </cellStyleXfs>
  <cellXfs count="611">
    <xf numFmtId="0" fontId="0" fillId="0" borderId="0" xfId="0"/>
    <xf numFmtId="0" fontId="4" fillId="0" borderId="0" xfId="0" applyFont="1" applyFill="1" applyBorder="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0" xfId="0" applyFont="1" applyAlignment="1">
      <alignment vertical="center"/>
    </xf>
    <xf numFmtId="0" fontId="8" fillId="0" borderId="0" xfId="0" applyFont="1" applyFill="1" applyBorder="1" applyAlignment="1">
      <alignment vertical="center" wrapText="1"/>
    </xf>
    <xf numFmtId="0" fontId="9" fillId="0" borderId="0" xfId="0" applyFont="1" applyAlignment="1">
      <alignment vertical="center"/>
    </xf>
    <xf numFmtId="0" fontId="10" fillId="0" borderId="0" xfId="0" applyFont="1" applyFill="1" applyBorder="1" applyAlignment="1">
      <alignment vertical="center" wrapText="1"/>
    </xf>
    <xf numFmtId="0" fontId="12" fillId="0" borderId="0" xfId="0" applyFont="1" applyFill="1" applyAlignment="1">
      <alignment vertical="center"/>
    </xf>
    <xf numFmtId="0" fontId="12" fillId="0" borderId="0" xfId="0" applyFont="1" applyAlignment="1">
      <alignment vertical="center"/>
    </xf>
    <xf numFmtId="0" fontId="3" fillId="0" borderId="0" xfId="0" applyFont="1" applyFill="1" applyAlignment="1">
      <alignment vertical="center"/>
    </xf>
    <xf numFmtId="0" fontId="0" fillId="0" borderId="0" xfId="0" applyAlignment="1">
      <alignment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7"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Fill="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Border="1" applyAlignment="1">
      <alignment vertical="center"/>
    </xf>
    <xf numFmtId="0" fontId="17" fillId="6" borderId="0" xfId="0" applyFont="1" applyFill="1" applyBorder="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pplyProtection="1">
      <alignment vertical="center" wrapText="1"/>
    </xf>
    <xf numFmtId="1" fontId="17" fillId="0" borderId="0" xfId="0" applyNumberFormat="1" applyFont="1" applyFill="1" applyAlignment="1">
      <alignment vertical="center"/>
    </xf>
    <xf numFmtId="1" fontId="17" fillId="0" borderId="0" xfId="0" applyNumberFormat="1" applyFont="1" applyFill="1" applyAlignment="1">
      <alignment horizontal="center" vertical="center"/>
    </xf>
    <xf numFmtId="166" fontId="17" fillId="0" borderId="0" xfId="0" applyNumberFormat="1" applyFont="1" applyFill="1" applyAlignment="1">
      <alignment vertical="center"/>
    </xf>
    <xf numFmtId="0" fontId="8" fillId="2" borderId="2" xfId="0" applyFont="1" applyFill="1" applyBorder="1" applyAlignment="1" applyProtection="1">
      <alignment horizontal="left" vertical="center" wrapText="1"/>
    </xf>
    <xf numFmtId="0" fontId="17" fillId="0" borderId="0" xfId="0" applyFont="1" applyFill="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Border="1" applyAlignment="1">
      <alignment vertical="center"/>
    </xf>
    <xf numFmtId="0" fontId="24" fillId="8" borderId="0" xfId="0" applyFont="1" applyFill="1" applyBorder="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Fill="1" applyBorder="1" applyAlignment="1">
      <alignment horizontal="center" vertical="center"/>
    </xf>
    <xf numFmtId="0" fontId="24" fillId="0" borderId="48" xfId="0" applyFont="1" applyFill="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Fill="1" applyBorder="1" applyAlignment="1" applyProtection="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43"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pplyProtection="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pplyProtection="1">
      <alignment vertical="center"/>
    </xf>
    <xf numFmtId="1" fontId="29" fillId="9" borderId="54" xfId="0" applyNumberFormat="1"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0" fontId="8" fillId="0" borderId="0" xfId="0" applyFont="1" applyAlignment="1">
      <alignment vertical="center" wrapText="1"/>
    </xf>
    <xf numFmtId="1" fontId="29" fillId="9" borderId="54" xfId="0" applyNumberFormat="1" applyFont="1" applyFill="1" applyBorder="1" applyAlignment="1" applyProtection="1">
      <alignment horizontal="center" vertical="center" wrapText="1"/>
      <protection locked="0"/>
    </xf>
    <xf numFmtId="0" fontId="29" fillId="9" borderId="54" xfId="0" applyFont="1" applyFill="1" applyBorder="1" applyAlignment="1" applyProtection="1">
      <alignment horizontal="center" vertical="center" wrapText="1"/>
    </xf>
    <xf numFmtId="0" fontId="8" fillId="3" borderId="54" xfId="0" applyFont="1" applyFill="1" applyBorder="1" applyAlignment="1" applyProtection="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Alignment="1">
      <alignment vertical="center"/>
    </xf>
    <xf numFmtId="10" fontId="29" fillId="9" borderId="0" xfId="0" applyNumberFormat="1" applyFont="1" applyFill="1" applyBorder="1" applyAlignment="1">
      <alignment horizontal="center" vertical="center"/>
    </xf>
    <xf numFmtId="9" fontId="29" fillId="9" borderId="0" xfId="3" applyFont="1" applyFill="1" applyBorder="1" applyAlignment="1">
      <alignment horizontal="center" vertical="center"/>
    </xf>
    <xf numFmtId="0" fontId="8" fillId="9" borderId="0" xfId="0" applyFont="1" applyFill="1" applyBorder="1" applyAlignment="1">
      <alignment vertical="center"/>
    </xf>
    <xf numFmtId="0" fontId="8" fillId="9" borderId="49" xfId="0" applyFont="1" applyFill="1" applyBorder="1" applyAlignment="1">
      <alignment vertical="center"/>
    </xf>
    <xf numFmtId="0" fontId="8" fillId="0" borderId="0" xfId="0" applyFont="1" applyBorder="1" applyAlignment="1">
      <alignment vertical="center"/>
    </xf>
    <xf numFmtId="0" fontId="29" fillId="9" borderId="47" xfId="0" applyFont="1" applyFill="1" applyBorder="1" applyAlignment="1">
      <alignment vertical="center"/>
    </xf>
    <xf numFmtId="0" fontId="31" fillId="9" borderId="0" xfId="0" applyFont="1" applyFill="1" applyBorder="1" applyAlignment="1">
      <alignment horizontal="center" vertical="center"/>
    </xf>
    <xf numFmtId="0" fontId="29" fillId="9" borderId="0" xfId="0" applyFont="1" applyFill="1" applyBorder="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Fill="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Border="1" applyAlignment="1">
      <alignment horizontal="justify" vertical="center"/>
    </xf>
    <xf numFmtId="0" fontId="20" fillId="6" borderId="0" xfId="0" applyFont="1" applyFill="1" applyBorder="1" applyAlignment="1">
      <alignment vertical="center"/>
    </xf>
    <xf numFmtId="0" fontId="8" fillId="0" borderId="0" xfId="0" applyFont="1"/>
    <xf numFmtId="0" fontId="17" fillId="12" borderId="57" xfId="0" applyFont="1" applyFill="1" applyBorder="1" applyAlignment="1">
      <alignment horizontal="center" vertical="center"/>
    </xf>
    <xf numFmtId="9" fontId="30" fillId="12" borderId="57" xfId="6" applyNumberFormat="1" applyFont="1" applyFill="1" applyBorder="1" applyAlignment="1">
      <alignment horizontal="center" vertical="center" wrapText="1"/>
    </xf>
    <xf numFmtId="0" fontId="30" fillId="12" borderId="57" xfId="0" applyFont="1" applyFill="1" applyBorder="1" applyAlignment="1">
      <alignment horizontal="center" vertical="center"/>
    </xf>
    <xf numFmtId="0" fontId="17" fillId="12" borderId="57" xfId="0" applyFont="1" applyFill="1" applyBorder="1" applyAlignment="1">
      <alignment vertical="center" wrapText="1"/>
    </xf>
    <xf numFmtId="0" fontId="8" fillId="13" borderId="57" xfId="0" applyFont="1" applyFill="1" applyBorder="1" applyAlignment="1" applyProtection="1">
      <alignment horizontal="justify" vertical="center" wrapText="1"/>
    </xf>
    <xf numFmtId="2" fontId="8" fillId="13" borderId="57" xfId="2" quotePrefix="1" applyNumberFormat="1" applyFont="1" applyFill="1" applyBorder="1" applyAlignment="1">
      <alignment horizontal="justify" vertical="center" wrapText="1"/>
    </xf>
    <xf numFmtId="167" fontId="8" fillId="13" borderId="57" xfId="2" applyNumberFormat="1" applyFont="1" applyFill="1" applyBorder="1" applyAlignment="1">
      <alignment horizontal="justify" vertical="center" wrapText="1"/>
    </xf>
    <xf numFmtId="43" fontId="29" fillId="13" borderId="57" xfId="2" applyFont="1" applyFill="1" applyBorder="1" applyAlignment="1">
      <alignment horizontal="center" vertical="center" wrapText="1"/>
    </xf>
    <xf numFmtId="9" fontId="8" fillId="13" borderId="57" xfId="3" applyFont="1" applyFill="1" applyBorder="1" applyAlignment="1">
      <alignment horizontal="center" vertical="center"/>
    </xf>
    <xf numFmtId="9" fontId="8" fillId="8" borderId="57" xfId="3" applyFont="1" applyFill="1" applyBorder="1" applyAlignment="1">
      <alignment horizontal="center" vertical="center"/>
    </xf>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167" fontId="17" fillId="12" borderId="57" xfId="0" applyNumberFormat="1" applyFont="1" applyFill="1" applyBorder="1" applyAlignment="1">
      <alignment horizontal="justify" vertical="center" wrapText="1"/>
    </xf>
    <xf numFmtId="0" fontId="10" fillId="12" borderId="57" xfId="0" applyFont="1" applyFill="1" applyBorder="1" applyAlignment="1">
      <alignment horizontal="center" vertical="center" wrapText="1"/>
    </xf>
    <xf numFmtId="1" fontId="35" fillId="12" borderId="57" xfId="0" applyNumberFormat="1" applyFont="1" applyFill="1" applyBorder="1" applyAlignment="1">
      <alignment horizontal="center" vertical="center" wrapText="1"/>
    </xf>
    <xf numFmtId="0" fontId="4" fillId="0" borderId="0" xfId="0" applyFont="1" applyAlignment="1">
      <alignment horizontal="justify"/>
    </xf>
    <xf numFmtId="0" fontId="36" fillId="0" borderId="0" xfId="0" applyFont="1"/>
    <xf numFmtId="2" fontId="10" fillId="12" borderId="57" xfId="0" applyNumberFormat="1" applyFont="1" applyFill="1" applyBorder="1" applyAlignment="1">
      <alignment horizontal="center" vertical="center" wrapText="1"/>
    </xf>
    <xf numFmtId="2" fontId="17" fillId="12" borderId="57" xfId="0" applyNumberFormat="1" applyFont="1" applyFill="1" applyBorder="1" applyAlignment="1">
      <alignment vertical="center" wrapText="1"/>
    </xf>
    <xf numFmtId="1" fontId="10" fillId="12" borderId="57" xfId="0" applyNumberFormat="1" applyFont="1" applyFill="1" applyBorder="1" applyAlignment="1">
      <alignment vertical="center" wrapText="1"/>
    </xf>
    <xf numFmtId="0" fontId="17" fillId="12" borderId="57" xfId="0" applyFont="1" applyFill="1" applyBorder="1" applyAlignment="1" applyProtection="1">
      <alignment horizontal="center" vertical="center" wrapText="1"/>
      <protection locked="0"/>
    </xf>
    <xf numFmtId="0" fontId="6" fillId="13" borderId="57" xfId="0" applyFont="1" applyFill="1" applyBorder="1" applyAlignment="1">
      <alignment horizontal="justify" vertical="center" wrapText="1"/>
    </xf>
    <xf numFmtId="168" fontId="8" fillId="13" borderId="57" xfId="2" applyNumberFormat="1" applyFont="1" applyFill="1" applyBorder="1" applyAlignment="1">
      <alignment horizontal="justify" vertical="center" wrapText="1"/>
    </xf>
    <xf numFmtId="43" fontId="8" fillId="13" borderId="57" xfId="2" applyFont="1" applyFill="1" applyBorder="1" applyAlignment="1">
      <alignment horizontal="justify" vertical="center" wrapText="1"/>
    </xf>
    <xf numFmtId="1" fontId="29" fillId="13" borderId="57" xfId="2" applyNumberFormat="1" applyFont="1" applyFill="1" applyBorder="1" applyAlignment="1">
      <alignment horizontal="center" vertical="center" wrapText="1"/>
    </xf>
    <xf numFmtId="9" fontId="17" fillId="13" borderId="57" xfId="3" applyFont="1" applyFill="1" applyBorder="1" applyAlignment="1">
      <alignment horizontal="center" vertical="center"/>
    </xf>
    <xf numFmtId="9" fontId="18" fillId="8" borderId="57" xfId="3" applyFont="1" applyFill="1" applyBorder="1" applyAlignment="1">
      <alignment vertical="center"/>
    </xf>
    <xf numFmtId="0" fontId="37" fillId="13" borderId="57" xfId="0" applyFont="1" applyFill="1" applyBorder="1" applyAlignment="1">
      <alignment horizontal="justify" vertical="center" wrapText="1"/>
    </xf>
    <xf numFmtId="1" fontId="26" fillId="11" borderId="57" xfId="0" applyNumberFormat="1" applyFont="1" applyFill="1" applyBorder="1" applyAlignment="1">
      <alignment horizontal="center" vertical="center"/>
    </xf>
    <xf numFmtId="0" fontId="10" fillId="11" borderId="57" xfId="0" applyFont="1" applyFill="1" applyBorder="1" applyAlignment="1">
      <alignment horizontal="center" vertical="center" wrapText="1"/>
    </xf>
    <xf numFmtId="1" fontId="10" fillId="11" borderId="57" xfId="0" applyNumberFormat="1" applyFont="1" applyFill="1" applyBorder="1" applyAlignment="1">
      <alignment horizontal="center" vertical="center" wrapText="1"/>
    </xf>
    <xf numFmtId="1" fontId="35" fillId="11" borderId="57" xfId="0" applyNumberFormat="1" applyFont="1" applyFill="1" applyBorder="1" applyAlignment="1">
      <alignment horizontal="center" vertical="center" wrapText="1"/>
    </xf>
    <xf numFmtId="9" fontId="38" fillId="6" borderId="0" xfId="3" applyFont="1" applyFill="1" applyBorder="1" applyAlignment="1">
      <alignment horizontal="center" vertical="center"/>
    </xf>
    <xf numFmtId="167" fontId="18" fillId="0" borderId="2" xfId="2" applyNumberFormat="1" applyFont="1" applyFill="1" applyBorder="1" applyAlignment="1">
      <alignment vertical="center"/>
    </xf>
    <xf numFmtId="9" fontId="18" fillId="6" borderId="0" xfId="3" applyFont="1" applyFill="1" applyBorder="1" applyAlignment="1">
      <alignment vertical="center" wrapText="1"/>
    </xf>
    <xf numFmtId="9" fontId="18" fillId="0" borderId="2" xfId="3" applyFont="1" applyFill="1" applyBorder="1" applyAlignment="1">
      <alignment vertical="center"/>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justify" vertical="center"/>
    </xf>
    <xf numFmtId="9" fontId="17" fillId="0" borderId="0" xfId="3" applyFont="1" applyFill="1" applyBorder="1" applyAlignment="1">
      <alignment vertical="center"/>
    </xf>
    <xf numFmtId="167" fontId="17" fillId="0" borderId="0" xfId="0" applyNumberFormat="1" applyFont="1" applyFill="1" applyBorder="1" applyAlignment="1">
      <alignment vertical="center"/>
    </xf>
    <xf numFmtId="0" fontId="8" fillId="2" borderId="62" xfId="0" applyFont="1" applyFill="1" applyBorder="1" applyAlignment="1" applyProtection="1">
      <alignment vertical="center" wrapText="1"/>
    </xf>
    <xf numFmtId="0" fontId="8" fillId="2" borderId="43" xfId="0" applyFont="1" applyFill="1" applyBorder="1" applyAlignment="1" applyProtection="1">
      <alignment horizontal="left" vertical="center" wrapText="1"/>
    </xf>
    <xf numFmtId="0" fontId="17" fillId="0" borderId="54" xfId="0" applyFont="1" applyFill="1" applyBorder="1" applyAlignment="1">
      <alignment vertical="center"/>
    </xf>
    <xf numFmtId="0" fontId="18" fillId="12" borderId="0" xfId="0" applyFont="1" applyFill="1" applyBorder="1" applyAlignment="1">
      <alignment vertical="center" wrapText="1"/>
    </xf>
    <xf numFmtId="0" fontId="17" fillId="12" borderId="0" xfId="0" applyFont="1" applyFill="1" applyBorder="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Fill="1" applyBorder="1" applyAlignment="1">
      <alignment vertical="center" wrapText="1"/>
    </xf>
    <xf numFmtId="0" fontId="8" fillId="12" borderId="54" xfId="0" applyFont="1" applyFill="1" applyBorder="1" applyAlignment="1" applyProtection="1">
      <alignment vertical="center" wrapText="1"/>
    </xf>
    <xf numFmtId="0" fontId="8" fillId="12" borderId="54" xfId="0" applyFont="1" applyFill="1" applyBorder="1" applyAlignment="1" applyProtection="1">
      <alignment horizontal="left" vertical="center" wrapText="1"/>
    </xf>
    <xf numFmtId="2" fontId="0" fillId="0" borderId="0" xfId="0" applyNumberFormat="1"/>
    <xf numFmtId="9" fontId="17" fillId="6" borderId="44" xfId="3" applyFont="1" applyFill="1" applyBorder="1" applyAlignment="1">
      <alignment vertical="center"/>
    </xf>
    <xf numFmtId="9" fontId="17" fillId="6" borderId="47" xfId="3" applyFont="1" applyFill="1" applyBorder="1" applyAlignment="1">
      <alignment vertical="center"/>
    </xf>
    <xf numFmtId="0" fontId="6" fillId="12" borderId="54" xfId="0" applyFont="1" applyFill="1" applyBorder="1" applyAlignment="1">
      <alignment vertical="center" wrapText="1"/>
    </xf>
    <xf numFmtId="9" fontId="38" fillId="6" borderId="47" xfId="3" applyFont="1" applyFill="1" applyBorder="1" applyAlignment="1">
      <alignment vertical="center"/>
    </xf>
    <xf numFmtId="0" fontId="36" fillId="0" borderId="54" xfId="0" applyFont="1" applyFill="1" applyBorder="1" applyAlignment="1">
      <alignment horizontal="left" vertical="center" wrapText="1"/>
    </xf>
    <xf numFmtId="1" fontId="38" fillId="0" borderId="0" xfId="0" applyNumberFormat="1" applyFont="1" applyFill="1" applyAlignment="1">
      <alignment vertical="center"/>
    </xf>
    <xf numFmtId="166" fontId="38" fillId="0" borderId="0" xfId="0" applyNumberFormat="1" applyFont="1" applyFill="1" applyAlignment="1">
      <alignment vertical="center"/>
    </xf>
    <xf numFmtId="0" fontId="38" fillId="0" borderId="0" xfId="0" applyFont="1" applyFill="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70" xfId="0" applyFont="1" applyBorder="1" applyAlignment="1">
      <alignment horizontal="justify" vertical="center" wrapText="1"/>
    </xf>
    <xf numFmtId="0" fontId="4" fillId="0" borderId="71" xfId="0" applyFont="1" applyBorder="1" applyAlignment="1">
      <alignment horizontal="justify" vertical="center" wrapText="1"/>
    </xf>
    <xf numFmtId="0" fontId="36" fillId="0" borderId="54" xfId="0" applyFont="1" applyFill="1" applyBorder="1" applyAlignment="1">
      <alignment vertical="center" wrapText="1"/>
    </xf>
    <xf numFmtId="9" fontId="17" fillId="6" borderId="82" xfId="3" applyFont="1" applyFill="1" applyBorder="1" applyAlignment="1">
      <alignment vertical="center"/>
    </xf>
    <xf numFmtId="9" fontId="17" fillId="6" borderId="83" xfId="3" applyFont="1" applyFill="1" applyBorder="1" applyAlignment="1">
      <alignment vertical="center"/>
    </xf>
    <xf numFmtId="1" fontId="21" fillId="0" borderId="84" xfId="3" applyNumberFormat="1" applyFont="1" applyFill="1" applyBorder="1" applyAlignment="1">
      <alignment vertical="center"/>
    </xf>
    <xf numFmtId="9" fontId="17" fillId="6" borderId="85" xfId="3" applyFont="1" applyFill="1" applyBorder="1" applyAlignment="1">
      <alignment vertical="center"/>
    </xf>
    <xf numFmtId="0" fontId="17" fillId="6" borderId="85" xfId="0" applyFont="1" applyFill="1" applyBorder="1" applyAlignment="1">
      <alignment horizontal="center" vertical="center" textRotation="90" wrapText="1"/>
    </xf>
    <xf numFmtId="9" fontId="8" fillId="13" borderId="87" xfId="3" applyFont="1" applyFill="1" applyBorder="1" applyAlignment="1">
      <alignment horizontal="center" vertical="center"/>
    </xf>
    <xf numFmtId="9" fontId="8" fillId="13" borderId="86" xfId="3" applyFont="1" applyFill="1" applyBorder="1" applyAlignment="1">
      <alignment horizontal="center" vertical="center"/>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17" fillId="6" borderId="88" xfId="0" applyFont="1" applyFill="1" applyBorder="1" applyAlignment="1">
      <alignment vertical="center"/>
    </xf>
    <xf numFmtId="0" fontId="17" fillId="6" borderId="88" xfId="0" applyFont="1" applyFill="1" applyBorder="1" applyAlignment="1">
      <alignment horizontal="justify" vertical="center"/>
    </xf>
    <xf numFmtId="9" fontId="17" fillId="6" borderId="88" xfId="3" applyFont="1" applyFill="1" applyBorder="1" applyAlignment="1">
      <alignment vertical="center"/>
    </xf>
    <xf numFmtId="0" fontId="36" fillId="0" borderId="55" xfId="0" applyFont="1" applyFill="1" applyBorder="1" applyAlignment="1">
      <alignment horizontal="left"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46"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49" fillId="17" borderId="43" xfId="0" applyFont="1" applyFill="1" applyBorder="1" applyAlignment="1">
      <alignment horizontal="center" vertical="center" wrapText="1"/>
    </xf>
    <xf numFmtId="0" fontId="49" fillId="17" borderId="41" xfId="0" applyFont="1" applyFill="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0" fillId="0" borderId="39" xfId="0" applyFont="1" applyBorder="1" applyAlignment="1">
      <alignment horizontal="justify" vertical="center" wrapText="1"/>
    </xf>
    <xf numFmtId="0" fontId="52"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49" fillId="17" borderId="62"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0" fillId="17" borderId="39" xfId="0" applyFont="1" applyFill="1" applyBorder="1" applyAlignment="1">
      <alignment horizontal="justify" vertical="center" wrapText="1"/>
    </xf>
    <xf numFmtId="0" fontId="52" fillId="17" borderId="39" xfId="0" applyFont="1" applyFill="1" applyBorder="1" applyAlignment="1">
      <alignment horizontal="justify" vertical="center" wrapText="1"/>
    </xf>
    <xf numFmtId="0" fontId="52"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2" fillId="0" borderId="41" xfId="0" applyFont="1" applyBorder="1" applyAlignment="1">
      <alignment horizontal="justify" vertical="center" wrapText="1"/>
    </xf>
    <xf numFmtId="0" fontId="49"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0" fillId="17" borderId="41" xfId="0" applyFont="1" applyFill="1" applyBorder="1" applyAlignment="1">
      <alignment horizontal="justify" vertical="center" wrapText="1"/>
    </xf>
    <xf numFmtId="0" fontId="50" fillId="0" borderId="41" xfId="0" applyFont="1" applyBorder="1" applyAlignment="1">
      <alignment horizontal="justify" vertical="center" wrapText="1"/>
    </xf>
    <xf numFmtId="0" fontId="44" fillId="0" borderId="0" xfId="0" applyFont="1" applyAlignment="1">
      <alignment vertical="center"/>
    </xf>
    <xf numFmtId="0" fontId="49" fillId="17" borderId="1" xfId="0" applyFont="1" applyFill="1" applyBorder="1" applyAlignment="1">
      <alignment horizontal="center" vertical="center" wrapText="1"/>
    </xf>
    <xf numFmtId="0" fontId="50" fillId="0" borderId="1" xfId="0" applyFont="1" applyBorder="1" applyAlignment="1">
      <alignment vertical="center" wrapText="1"/>
    </xf>
    <xf numFmtId="0" fontId="50" fillId="17" borderId="1" xfId="0" applyFont="1" applyFill="1" applyBorder="1" applyAlignment="1">
      <alignment vertical="center" wrapText="1"/>
    </xf>
    <xf numFmtId="0" fontId="50" fillId="0" borderId="1" xfId="0" applyFont="1" applyBorder="1" applyAlignment="1">
      <alignment horizontal="justify" vertical="center" wrapText="1"/>
    </xf>
    <xf numFmtId="0" fontId="49" fillId="17" borderId="1" xfId="0" applyFont="1" applyFill="1" applyBorder="1" applyAlignment="1">
      <alignment vertical="center" wrapText="1"/>
    </xf>
    <xf numFmtId="0" fontId="49" fillId="0" borderId="1" xfId="0" applyFont="1" applyBorder="1" applyAlignment="1">
      <alignment vertical="center" wrapText="1"/>
    </xf>
    <xf numFmtId="0" fontId="49" fillId="17" borderId="1" xfId="0" applyFont="1" applyFill="1" applyBorder="1" applyAlignment="1">
      <alignment horizontal="justify" vertical="center" wrapText="1"/>
    </xf>
    <xf numFmtId="0" fontId="50" fillId="17" borderId="1" xfId="0" applyFont="1" applyFill="1" applyBorder="1" applyAlignment="1">
      <alignment horizontal="justify" vertical="center" wrapText="1"/>
    </xf>
    <xf numFmtId="9" fontId="18" fillId="6" borderId="0" xfId="3" applyFont="1" applyFill="1" applyBorder="1" applyAlignment="1">
      <alignment horizontal="center" vertical="center"/>
    </xf>
    <xf numFmtId="9" fontId="18" fillId="6" borderId="0" xfId="3" applyFont="1" applyFill="1" applyBorder="1" applyAlignment="1">
      <alignment horizontal="left" vertical="center"/>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0" fontId="17" fillId="0" borderId="0" xfId="0" applyFont="1" applyFill="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Border="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66"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9" fontId="38" fillId="6" borderId="47" xfId="3" applyFont="1" applyFill="1" applyBorder="1" applyAlignment="1">
      <alignment horizontal="left" vertical="center"/>
    </xf>
    <xf numFmtId="1" fontId="38" fillId="0" borderId="0" xfId="0" applyNumberFormat="1" applyFont="1" applyFill="1" applyAlignment="1">
      <alignment horizontal="left" vertical="center"/>
    </xf>
    <xf numFmtId="166" fontId="38" fillId="0" borderId="0" xfId="0" applyNumberFormat="1" applyFont="1" applyFill="1" applyAlignment="1">
      <alignment horizontal="left" vertical="center"/>
    </xf>
    <xf numFmtId="0" fontId="38" fillId="0" borderId="0" xfId="0" applyFont="1" applyFill="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17" fillId="12" borderId="47" xfId="0" applyFont="1" applyFill="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0" fontId="17" fillId="0" borderId="0" xfId="0" applyFont="1" applyFill="1" applyBorder="1" applyAlignment="1">
      <alignment horizontal="left" vertical="center"/>
    </xf>
    <xf numFmtId="0" fontId="17" fillId="6" borderId="45"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Fill="1" applyBorder="1" applyAlignment="1">
      <alignment horizontal="center" vertical="center" wrapText="1"/>
    </xf>
    <xf numFmtId="0" fontId="45" fillId="12" borderId="69" xfId="0" applyFont="1" applyFill="1" applyBorder="1" applyAlignment="1">
      <alignment horizontal="center" vertical="center" wrapText="1"/>
    </xf>
    <xf numFmtId="0" fontId="45" fillId="0" borderId="57" xfId="0" applyFont="1" applyFill="1" applyBorder="1" applyAlignment="1">
      <alignment horizontal="center" vertical="center" wrapText="1"/>
    </xf>
    <xf numFmtId="0" fontId="45" fillId="12" borderId="57" xfId="0" applyFont="1" applyFill="1" applyBorder="1" applyAlignment="1">
      <alignment horizontal="center" vertical="center" wrapText="1"/>
    </xf>
    <xf numFmtId="0" fontId="45" fillId="0" borderId="69" xfId="0" applyFont="1" applyFill="1" applyBorder="1" applyAlignment="1">
      <alignment horizontal="center" vertical="center" wrapText="1"/>
    </xf>
    <xf numFmtId="9" fontId="45" fillId="0" borderId="69" xfId="0" applyNumberFormat="1" applyFont="1" applyFill="1" applyBorder="1" applyAlignment="1">
      <alignment horizontal="center" vertical="center" wrapText="1"/>
    </xf>
    <xf numFmtId="9" fontId="45" fillId="0" borderId="57" xfId="0"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8" fillId="13" borderId="63" xfId="0" applyFont="1" applyFill="1" applyBorder="1" applyAlignment="1" applyProtection="1">
      <alignment horizontal="justify" vertical="center" wrapText="1"/>
    </xf>
    <xf numFmtId="0" fontId="36" fillId="0" borderId="54" xfId="0" applyFont="1" applyFill="1" applyBorder="1" applyAlignment="1">
      <alignment wrapText="1"/>
    </xf>
    <xf numFmtId="1" fontId="34" fillId="0" borderId="0" xfId="0" applyNumberFormat="1" applyFont="1" applyFill="1" applyBorder="1" applyAlignment="1">
      <alignment horizontal="center" vertical="center" wrapText="1"/>
    </xf>
    <xf numFmtId="0" fontId="36" fillId="0" borderId="55" xfId="0" applyFont="1" applyFill="1" applyBorder="1" applyAlignment="1">
      <alignment horizontal="left" vertical="center" wrapText="1"/>
    </xf>
    <xf numFmtId="0" fontId="56" fillId="0" borderId="0" xfId="0" applyFont="1" applyAlignment="1">
      <alignment vertical="center"/>
    </xf>
    <xf numFmtId="0" fontId="57" fillId="0" borderId="93" xfId="0" applyFont="1" applyBorder="1" applyAlignment="1">
      <alignment horizontal="center" vertical="center" wrapText="1"/>
    </xf>
    <xf numFmtId="0" fontId="57" fillId="0" borderId="94" xfId="0" applyFont="1" applyBorder="1" applyAlignment="1">
      <alignment horizontal="center" vertical="center" wrapText="1"/>
    </xf>
    <xf numFmtId="0" fontId="56" fillId="0" borderId="96" xfId="0" applyFont="1" applyBorder="1" applyAlignment="1">
      <alignment vertical="center" wrapText="1"/>
    </xf>
    <xf numFmtId="0" fontId="0" fillId="0" borderId="96" xfId="0" applyBorder="1" applyAlignment="1">
      <alignment vertical="center" wrapText="1"/>
    </xf>
    <xf numFmtId="0" fontId="0" fillId="0" borderId="95" xfId="0" applyBorder="1" applyAlignment="1">
      <alignment vertical="center" wrapText="1"/>
    </xf>
    <xf numFmtId="0" fontId="58" fillId="0" borderId="10" xfId="0" applyFont="1" applyBorder="1" applyAlignment="1">
      <alignment horizontal="justify" vertical="center" wrapText="1"/>
    </xf>
    <xf numFmtId="0" fontId="56" fillId="0" borderId="17" xfId="0" applyFont="1" applyBorder="1" applyAlignment="1">
      <alignment horizontal="justify" vertical="center" wrapText="1"/>
    </xf>
    <xf numFmtId="0" fontId="0" fillId="0" borderId="10" xfId="0" applyBorder="1" applyAlignment="1">
      <alignment vertical="top" wrapText="1"/>
    </xf>
    <xf numFmtId="0" fontId="0" fillId="0" borderId="17" xfId="0" applyBorder="1" applyAlignment="1">
      <alignment vertical="top" wrapText="1"/>
    </xf>
    <xf numFmtId="0" fontId="57" fillId="0" borderId="17" xfId="0" applyFont="1" applyBorder="1" applyAlignment="1">
      <alignment horizontal="justify" vertical="center" wrapText="1"/>
    </xf>
    <xf numFmtId="0" fontId="59" fillId="0" borderId="17" xfId="0" applyFont="1" applyBorder="1" applyAlignment="1">
      <alignment vertical="center" wrapText="1"/>
    </xf>
    <xf numFmtId="0" fontId="59" fillId="0" borderId="10" xfId="0" applyFont="1"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59" fillId="0" borderId="10" xfId="0" applyFont="1" applyBorder="1" applyAlignment="1">
      <alignment horizontal="justify" vertical="center" wrapText="1"/>
    </xf>
    <xf numFmtId="0" fontId="60" fillId="0" borderId="0" xfId="0" applyFont="1" applyAlignment="1">
      <alignment vertical="center"/>
    </xf>
    <xf numFmtId="0" fontId="57" fillId="0" borderId="97" xfId="0" applyFont="1" applyBorder="1" applyAlignment="1">
      <alignment vertical="center" wrapText="1"/>
    </xf>
    <xf numFmtId="0" fontId="57" fillId="0" borderId="96" xfId="0" applyFont="1" applyBorder="1" applyAlignment="1">
      <alignment vertical="center" wrapText="1"/>
    </xf>
    <xf numFmtId="0" fontId="57" fillId="0" borderId="95" xfId="0" applyFont="1" applyBorder="1" applyAlignment="1">
      <alignment vertical="center" wrapText="1"/>
    </xf>
    <xf numFmtId="0" fontId="56" fillId="18" borderId="17" xfId="0" applyFont="1" applyFill="1" applyBorder="1" applyAlignment="1">
      <alignment horizontal="justify" vertical="center" wrapText="1"/>
    </xf>
    <xf numFmtId="0" fontId="45" fillId="12" borderId="87" xfId="0" applyFont="1" applyFill="1" applyBorder="1" applyAlignment="1">
      <alignment horizontal="center" vertical="center" wrapText="1"/>
    </xf>
    <xf numFmtId="1" fontId="38" fillId="0" borderId="54" xfId="0" applyNumberFormat="1" applyFont="1" applyFill="1" applyBorder="1" applyAlignment="1">
      <alignment horizontal="left" vertical="center"/>
    </xf>
    <xf numFmtId="0" fontId="36" fillId="0" borderId="55" xfId="0" applyFont="1" applyFill="1" applyBorder="1" applyAlignment="1">
      <alignment vertical="center" wrapText="1"/>
    </xf>
    <xf numFmtId="0" fontId="10" fillId="12" borderId="57" xfId="0" applyFont="1" applyFill="1" applyBorder="1" applyAlignment="1" applyProtection="1">
      <alignment horizontal="justify" vertical="center" wrapText="1"/>
    </xf>
    <xf numFmtId="0" fontId="4" fillId="0" borderId="55" xfId="0" applyFont="1" applyFill="1" applyBorder="1" applyAlignment="1">
      <alignment vertical="center"/>
    </xf>
    <xf numFmtId="1" fontId="29" fillId="9" borderId="0" xfId="0" applyNumberFormat="1" applyFont="1" applyFill="1" applyBorder="1" applyAlignment="1">
      <alignment horizontal="center" vertical="center"/>
    </xf>
    <xf numFmtId="1" fontId="29" fillId="9" borderId="56" xfId="0" applyNumberFormat="1" applyFont="1" applyFill="1" applyBorder="1" applyAlignment="1" applyProtection="1">
      <alignment horizontal="center" vertical="center"/>
      <protection locked="0"/>
    </xf>
    <xf numFmtId="0" fontId="17" fillId="6" borderId="18" xfId="0" applyFont="1" applyFill="1" applyBorder="1" applyAlignment="1">
      <alignment vertical="center"/>
    </xf>
    <xf numFmtId="0" fontId="17" fillId="6" borderId="19" xfId="0" applyFont="1" applyFill="1" applyBorder="1" applyAlignment="1">
      <alignment vertical="center"/>
    </xf>
    <xf numFmtId="0" fontId="17" fillId="6" borderId="19" xfId="0" applyFont="1" applyFill="1" applyBorder="1" applyAlignment="1">
      <alignment horizontal="justify" vertical="center"/>
    </xf>
    <xf numFmtId="9" fontId="17" fillId="6" borderId="19" xfId="3" applyFont="1" applyFill="1" applyBorder="1" applyAlignment="1">
      <alignment vertical="center"/>
    </xf>
    <xf numFmtId="9" fontId="17" fillId="6" borderId="20" xfId="3" applyFont="1" applyFill="1" applyBorder="1" applyAlignment="1">
      <alignment vertical="center"/>
    </xf>
    <xf numFmtId="0" fontId="20" fillId="6" borderId="3" xfId="0" applyFont="1" applyFill="1" applyBorder="1" applyAlignment="1">
      <alignment vertical="center"/>
    </xf>
    <xf numFmtId="1" fontId="21" fillId="0" borderId="2" xfId="3" applyNumberFormat="1" applyFont="1" applyFill="1" applyBorder="1" applyAlignment="1">
      <alignment vertical="center"/>
    </xf>
    <xf numFmtId="9" fontId="17" fillId="6" borderId="10" xfId="3" applyFont="1" applyFill="1" applyBorder="1" applyAlignment="1">
      <alignment vertical="center"/>
    </xf>
    <xf numFmtId="0" fontId="17" fillId="6" borderId="3" xfId="0" applyFont="1" applyFill="1" applyBorder="1" applyAlignment="1">
      <alignment vertical="center"/>
    </xf>
    <xf numFmtId="0" fontId="18" fillId="20" borderId="107" xfId="0" applyFont="1" applyFill="1" applyBorder="1" applyAlignment="1">
      <alignment horizontal="center" vertical="center" wrapText="1"/>
    </xf>
    <xf numFmtId="0" fontId="17" fillId="0" borderId="1" xfId="0" applyFont="1" applyFill="1" applyBorder="1" applyAlignment="1">
      <alignment vertical="center"/>
    </xf>
    <xf numFmtId="0" fontId="17" fillId="20" borderId="26" xfId="0" applyFont="1" applyFill="1" applyBorder="1" applyAlignment="1">
      <alignment vertical="center"/>
    </xf>
    <xf numFmtId="0" fontId="17" fillId="20" borderId="11" xfId="0" applyFont="1" applyFill="1" applyBorder="1" applyAlignment="1">
      <alignment vertical="center"/>
    </xf>
    <xf numFmtId="0" fontId="8" fillId="13" borderId="27" xfId="0" applyFont="1" applyFill="1" applyBorder="1" applyAlignment="1" applyProtection="1">
      <alignment vertical="center" wrapText="1"/>
    </xf>
    <xf numFmtId="0" fontId="8" fillId="13" borderId="2" xfId="0" applyFont="1" applyFill="1" applyBorder="1" applyAlignment="1" applyProtection="1">
      <alignment horizontal="left" vertical="center" wrapText="1"/>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4" fillId="0" borderId="55" xfId="0" applyFont="1" applyFill="1" applyBorder="1" applyAlignment="1">
      <alignment horizontal="justify"/>
    </xf>
    <xf numFmtId="1" fontId="17" fillId="0" borderId="54" xfId="0" applyNumberFormat="1" applyFont="1" applyFill="1" applyBorder="1" applyAlignment="1">
      <alignment horizontal="center" vertical="center"/>
    </xf>
    <xf numFmtId="0" fontId="17" fillId="0" borderId="54" xfId="0" applyFont="1" applyFill="1" applyBorder="1" applyAlignment="1">
      <alignment horizontal="center" vertical="center"/>
    </xf>
    <xf numFmtId="0" fontId="39" fillId="12" borderId="75" xfId="0" applyFont="1" applyFill="1" applyBorder="1" applyAlignment="1">
      <alignment horizontal="center" vertical="center"/>
    </xf>
    <xf numFmtId="0" fontId="39" fillId="12" borderId="50" xfId="0" applyFont="1" applyFill="1" applyBorder="1" applyAlignment="1">
      <alignment horizontal="center" vertical="center"/>
    </xf>
    <xf numFmtId="0" fontId="39" fillId="12" borderId="56" xfId="0" applyFont="1" applyFill="1" applyBorder="1" applyAlignment="1">
      <alignment horizontal="center" vertical="center"/>
    </xf>
    <xf numFmtId="0" fontId="17" fillId="6" borderId="0" xfId="0" applyFont="1" applyFill="1" applyBorder="1" applyAlignment="1">
      <alignment horizontal="center" vertical="center"/>
    </xf>
    <xf numFmtId="0" fontId="40" fillId="0" borderId="75" xfId="0" applyFont="1" applyFill="1" applyBorder="1" applyAlignment="1">
      <alignment horizontal="center" vertical="center"/>
    </xf>
    <xf numFmtId="0" fontId="40" fillId="0" borderId="50" xfId="0" applyFont="1" applyFill="1" applyBorder="1" applyAlignment="1">
      <alignment horizontal="center" vertical="center"/>
    </xf>
    <xf numFmtId="0" fontId="40" fillId="0" borderId="56" xfId="0" applyFont="1" applyFill="1" applyBorder="1" applyAlignment="1">
      <alignment horizontal="center" vertical="center"/>
    </xf>
    <xf numFmtId="0" fontId="17" fillId="19" borderId="54" xfId="0" applyFont="1" applyFill="1" applyBorder="1" applyAlignment="1">
      <alignment horizontal="center" vertical="center"/>
    </xf>
    <xf numFmtId="0" fontId="43" fillId="12" borderId="54" xfId="0" applyFont="1" applyFill="1" applyBorder="1" applyAlignment="1">
      <alignment horizontal="center" vertical="center" wrapText="1"/>
    </xf>
    <xf numFmtId="0" fontId="43" fillId="12" borderId="44"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20" fillId="12" borderId="54" xfId="0" applyFont="1" applyFill="1" applyBorder="1" applyAlignment="1">
      <alignment horizontal="center" vertical="center" wrapText="1"/>
    </xf>
    <xf numFmtId="0" fontId="20" fillId="12" borderId="75" xfId="0" applyFont="1" applyFill="1" applyBorder="1" applyAlignment="1">
      <alignment horizontal="center" vertical="center" wrapText="1"/>
    </xf>
    <xf numFmtId="0" fontId="42" fillId="12" borderId="75"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20" fillId="12" borderId="45" xfId="0" applyFont="1" applyFill="1" applyBorder="1" applyAlignment="1">
      <alignment horizontal="center" vertical="center" wrapText="1"/>
    </xf>
    <xf numFmtId="0" fontId="20" fillId="12" borderId="46" xfId="0" applyFont="1" applyFill="1" applyBorder="1" applyAlignment="1">
      <alignment horizontal="center" vertical="center" wrapText="1"/>
    </xf>
    <xf numFmtId="0" fontId="20" fillId="12" borderId="47" xfId="0" applyFont="1" applyFill="1" applyBorder="1" applyAlignment="1">
      <alignment horizontal="center" vertical="center" wrapText="1"/>
    </xf>
    <xf numFmtId="0" fontId="20" fillId="12" borderId="0" xfId="0" applyFont="1" applyFill="1" applyBorder="1" applyAlignment="1">
      <alignment horizontal="center" vertical="center" wrapText="1"/>
    </xf>
    <xf numFmtId="0" fontId="20" fillId="12" borderId="49"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0" fillId="12" borderId="48" xfId="0" applyFont="1" applyFill="1" applyBorder="1" applyAlignment="1">
      <alignment horizontal="center" vertical="center" wrapText="1"/>
    </xf>
    <xf numFmtId="0" fontId="20" fillId="12" borderId="52" xfId="0" applyFont="1" applyFill="1" applyBorder="1" applyAlignment="1">
      <alignment horizontal="center" vertical="center" wrapText="1"/>
    </xf>
    <xf numFmtId="9" fontId="18" fillId="6" borderId="0" xfId="3" applyFont="1" applyFill="1" applyBorder="1" applyAlignment="1">
      <alignment horizontal="left" vertical="center"/>
    </xf>
    <xf numFmtId="9" fontId="17" fillId="14" borderId="72" xfId="3" applyFont="1" applyFill="1" applyBorder="1" applyAlignment="1">
      <alignment horizontal="left" vertical="center"/>
    </xf>
    <xf numFmtId="9" fontId="17" fillId="14" borderId="73"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76" xfId="0" applyFont="1" applyFill="1" applyBorder="1" applyAlignment="1">
      <alignment horizontal="center" vertical="center" wrapText="1"/>
    </xf>
    <xf numFmtId="0" fontId="17" fillId="12" borderId="77" xfId="0" applyFont="1" applyFill="1" applyBorder="1" applyAlignment="1">
      <alignment horizontal="center" vertical="center" wrapText="1"/>
    </xf>
    <xf numFmtId="0" fontId="17" fillId="12" borderId="63" xfId="0" applyFont="1" applyFill="1" applyBorder="1" applyAlignment="1">
      <alignment horizontal="center" vertical="center" wrapText="1"/>
    </xf>
    <xf numFmtId="0" fontId="17" fillId="12" borderId="79" xfId="0" applyFont="1" applyFill="1" applyBorder="1" applyAlignment="1">
      <alignment horizontal="center" vertical="center" wrapText="1"/>
    </xf>
    <xf numFmtId="0" fontId="17" fillId="12" borderId="80" xfId="0" applyFont="1" applyFill="1" applyBorder="1" applyAlignment="1">
      <alignment horizontal="center" vertical="center" wrapText="1"/>
    </xf>
    <xf numFmtId="0" fontId="17" fillId="12" borderId="67" xfId="0" applyFont="1" applyFill="1" applyBorder="1" applyAlignment="1">
      <alignment horizontal="center" vertical="center" wrapText="1"/>
    </xf>
    <xf numFmtId="0" fontId="17" fillId="12" borderId="78" xfId="0" applyFont="1" applyFill="1" applyBorder="1" applyAlignment="1">
      <alignment horizontal="center" vertical="center" wrapText="1"/>
    </xf>
    <xf numFmtId="0" fontId="17" fillId="12" borderId="81" xfId="0" applyFont="1" applyFill="1" applyBorder="1" applyAlignment="1">
      <alignment horizontal="center" vertical="center" wrapText="1"/>
    </xf>
    <xf numFmtId="0" fontId="17" fillId="12" borderId="54" xfId="0" applyFont="1" applyFill="1" applyBorder="1" applyAlignment="1">
      <alignment horizontal="center" vertical="center" wrapText="1"/>
    </xf>
    <xf numFmtId="0" fontId="39" fillId="12" borderId="54" xfId="0" applyFont="1" applyFill="1" applyBorder="1" applyAlignment="1">
      <alignment horizontal="center" vertical="center"/>
    </xf>
    <xf numFmtId="0" fontId="39" fillId="8" borderId="92" xfId="0" applyFont="1" applyFill="1" applyBorder="1" applyAlignment="1">
      <alignment horizontal="center" vertical="center"/>
    </xf>
    <xf numFmtId="0" fontId="39" fillId="8" borderId="74" xfId="0" applyFont="1" applyFill="1" applyBorder="1" applyAlignment="1">
      <alignment horizontal="center" vertical="center"/>
    </xf>
    <xf numFmtId="0" fontId="41" fillId="12" borderId="54" xfId="0" applyFont="1" applyFill="1" applyBorder="1" applyAlignment="1">
      <alignment horizontal="center" vertical="center" wrapText="1"/>
    </xf>
    <xf numFmtId="0" fontId="3" fillId="0" borderId="0" xfId="0" applyFont="1" applyAlignment="1">
      <alignment horizontal="center"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1"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2" fillId="5" borderId="2" xfId="0" applyFont="1" applyFill="1" applyBorder="1" applyAlignment="1">
      <alignment horizontal="center" vertical="center" wrapText="1"/>
    </xf>
    <xf numFmtId="165" fontId="0" fillId="7" borderId="2" xfId="5" applyNumberFormat="1" applyFont="1" applyFill="1" applyBorder="1" applyAlignment="1">
      <alignment horizontal="center" vertical="center"/>
    </xf>
    <xf numFmtId="9" fontId="0" fillId="5" borderId="2" xfId="3" applyFont="1" applyFill="1" applyBorder="1" applyAlignment="1">
      <alignment horizontal="center" vertical="center"/>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Border="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39"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2" xfId="0" applyFont="1" applyFill="1" applyBorder="1" applyAlignment="1">
      <alignment horizontal="center" vertical="center" wrapText="1"/>
    </xf>
    <xf numFmtId="0" fontId="10" fillId="11" borderId="57" xfId="0" applyFont="1" applyFill="1" applyBorder="1" applyAlignment="1">
      <alignment horizontal="center" vertical="center"/>
    </xf>
    <xf numFmtId="0" fontId="29" fillId="12" borderId="57" xfId="0" applyFont="1" applyFill="1" applyBorder="1" applyAlignment="1">
      <alignment horizontal="center" vertical="center" wrapText="1"/>
    </xf>
    <xf numFmtId="10" fontId="19" fillId="12" borderId="57" xfId="4" applyNumberFormat="1" applyFont="1" applyFill="1" applyBorder="1" applyAlignment="1">
      <alignment horizontal="center" vertical="center"/>
    </xf>
    <xf numFmtId="0" fontId="20" fillId="12" borderId="57" xfId="0" applyFont="1" applyFill="1" applyBorder="1" applyAlignment="1">
      <alignment horizontal="center" vertical="center" wrapText="1"/>
    </xf>
    <xf numFmtId="0" fontId="17" fillId="12" borderId="57" xfId="0" applyFont="1" applyFill="1" applyBorder="1" applyAlignment="1">
      <alignment horizontal="center" vertical="center" textRotation="90" wrapText="1"/>
    </xf>
    <xf numFmtId="9" fontId="17" fillId="12" borderId="57" xfId="3" applyFont="1" applyFill="1" applyBorder="1" applyAlignment="1">
      <alignment horizontal="center" vertical="center" textRotation="90" wrapText="1"/>
    </xf>
    <xf numFmtId="0" fontId="17" fillId="12" borderId="57" xfId="0" applyFont="1" applyFill="1" applyBorder="1" applyAlignment="1">
      <alignment horizontal="center" vertical="center" wrapText="1"/>
    </xf>
    <xf numFmtId="9" fontId="17" fillId="12" borderId="57" xfId="3" applyFont="1" applyFill="1" applyBorder="1" applyAlignment="1">
      <alignment horizontal="center" vertical="center"/>
    </xf>
    <xf numFmtId="0" fontId="20" fillId="12" borderId="64" xfId="0" applyFont="1" applyFill="1" applyBorder="1" applyAlignment="1">
      <alignment horizontal="center" vertical="center" wrapText="1"/>
    </xf>
    <xf numFmtId="0" fontId="20" fillId="12" borderId="66" xfId="0" applyFont="1" applyFill="1" applyBorder="1" applyAlignment="1">
      <alignment horizontal="center" vertical="center" wrapText="1"/>
    </xf>
    <xf numFmtId="0" fontId="20" fillId="12" borderId="68" xfId="0" applyFont="1" applyFill="1" applyBorder="1" applyAlignment="1">
      <alignment horizontal="center" vertical="center" wrapText="1"/>
    </xf>
    <xf numFmtId="0" fontId="29" fillId="12" borderId="87" xfId="0" applyFont="1" applyFill="1" applyBorder="1" applyAlignment="1">
      <alignment horizontal="center" vertical="center" wrapText="1"/>
    </xf>
    <xf numFmtId="0" fontId="29" fillId="12" borderId="98" xfId="0" applyFont="1" applyFill="1" applyBorder="1" applyAlignment="1">
      <alignment horizontal="center" vertical="center" wrapText="1"/>
    </xf>
    <xf numFmtId="0" fontId="29" fillId="12" borderId="69"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0" fontId="17" fillId="6" borderId="57" xfId="0" applyFont="1" applyFill="1" applyBorder="1" applyAlignment="1">
      <alignment horizontal="center" vertical="center" textRotation="90" wrapText="1"/>
    </xf>
    <xf numFmtId="167" fontId="17" fillId="12" borderId="57" xfId="0" applyNumberFormat="1" applyFont="1" applyFill="1" applyBorder="1" applyAlignment="1">
      <alignment horizontal="center" vertical="center" textRotation="90" wrapText="1"/>
    </xf>
    <xf numFmtId="1" fontId="10" fillId="12" borderId="57" xfId="0" applyNumberFormat="1" applyFont="1" applyFill="1" applyBorder="1" applyAlignment="1">
      <alignment horizontal="center" vertical="center" wrapText="1"/>
    </xf>
    <xf numFmtId="0" fontId="20" fillId="12" borderId="78" xfId="0" applyFont="1" applyFill="1" applyBorder="1" applyAlignment="1">
      <alignment horizontal="center" vertical="center" wrapText="1"/>
    </xf>
    <xf numFmtId="0" fontId="20" fillId="12" borderId="77" xfId="0" applyFont="1" applyFill="1" applyBorder="1" applyAlignment="1">
      <alignment horizontal="center" vertical="center" wrapText="1"/>
    </xf>
    <xf numFmtId="0" fontId="20" fillId="12" borderId="63" xfId="0" applyFont="1" applyFill="1" applyBorder="1" applyAlignment="1">
      <alignment horizontal="center" vertical="center" wrapText="1"/>
    </xf>
    <xf numFmtId="0" fontId="20" fillId="12" borderId="81" xfId="0" applyFont="1" applyFill="1" applyBorder="1" applyAlignment="1">
      <alignment horizontal="center" vertical="center" wrapText="1"/>
    </xf>
    <xf numFmtId="0" fontId="20" fillId="12" borderId="80" xfId="0" applyFont="1" applyFill="1" applyBorder="1" applyAlignment="1">
      <alignment horizontal="center" vertical="center" wrapText="1"/>
    </xf>
    <xf numFmtId="0" fontId="20" fillId="12" borderId="67" xfId="0" applyFont="1" applyFill="1" applyBorder="1" applyAlignment="1">
      <alignment horizontal="center" vertical="center" wrapText="1"/>
    </xf>
    <xf numFmtId="0" fontId="17" fillId="11" borderId="57" xfId="0" applyFont="1" applyFill="1" applyBorder="1" applyAlignment="1">
      <alignment horizontal="center" vertical="center" wrapText="1"/>
    </xf>
    <xf numFmtId="1" fontId="25" fillId="11" borderId="57" xfId="0" applyNumberFormat="1" applyFont="1" applyFill="1" applyBorder="1" applyAlignment="1">
      <alignment horizontal="center" vertical="center"/>
    </xf>
    <xf numFmtId="0" fontId="20" fillId="12" borderId="78" xfId="0" applyFont="1" applyFill="1" applyBorder="1" applyAlignment="1" applyProtection="1">
      <alignment horizontal="center" vertical="center" wrapText="1"/>
      <protection locked="0"/>
    </xf>
    <xf numFmtId="0" fontId="20" fillId="12" borderId="77" xfId="0" applyFont="1" applyFill="1" applyBorder="1" applyAlignment="1" applyProtection="1">
      <alignment horizontal="center" vertical="center" wrapText="1"/>
      <protection locked="0"/>
    </xf>
    <xf numFmtId="0" fontId="20" fillId="12" borderId="63" xfId="0" applyFont="1" applyFill="1" applyBorder="1" applyAlignment="1" applyProtection="1">
      <alignment horizontal="center" vertical="center" wrapText="1"/>
      <protection locked="0"/>
    </xf>
    <xf numFmtId="0" fontId="20" fillId="12" borderId="91" xfId="0" applyFont="1" applyFill="1" applyBorder="1" applyAlignment="1" applyProtection="1">
      <alignment horizontal="center" vertical="center" wrapText="1"/>
      <protection locked="0"/>
    </xf>
    <xf numFmtId="0" fontId="20" fillId="12" borderId="0" xfId="0" applyFont="1" applyFill="1" applyBorder="1" applyAlignment="1" applyProtection="1">
      <alignment horizontal="center" vertical="center" wrapText="1"/>
      <protection locked="0"/>
    </xf>
    <xf numFmtId="0" fontId="20" fillId="12" borderId="65" xfId="0" applyFont="1" applyFill="1" applyBorder="1" applyAlignment="1" applyProtection="1">
      <alignment horizontal="center" vertical="center" wrapText="1"/>
      <protection locked="0"/>
    </xf>
    <xf numFmtId="0" fontId="20" fillId="12" borderId="81" xfId="0" applyFont="1" applyFill="1" applyBorder="1" applyAlignment="1" applyProtection="1">
      <alignment horizontal="center" vertical="center" wrapText="1"/>
      <protection locked="0"/>
    </xf>
    <xf numFmtId="0" fontId="20" fillId="12" borderId="80" xfId="0" applyFont="1" applyFill="1" applyBorder="1" applyAlignment="1" applyProtection="1">
      <alignment horizontal="center" vertical="center" wrapText="1"/>
      <protection locked="0"/>
    </xf>
    <xf numFmtId="0" fontId="20" fillId="12" borderId="67" xfId="0" applyFont="1" applyFill="1" applyBorder="1" applyAlignment="1" applyProtection="1">
      <alignment horizontal="center" vertical="center" wrapText="1"/>
      <protection locked="0"/>
    </xf>
    <xf numFmtId="9" fontId="17" fillId="12" borderId="89" xfId="3" applyFont="1" applyFill="1" applyBorder="1" applyAlignment="1">
      <alignment horizontal="center" vertical="center"/>
    </xf>
    <xf numFmtId="9" fontId="17" fillId="12" borderId="90" xfId="3" applyFont="1" applyFill="1" applyBorder="1" applyAlignment="1">
      <alignment horizontal="center" vertical="center"/>
    </xf>
    <xf numFmtId="9" fontId="20" fillId="6" borderId="0" xfId="3" applyFont="1" applyFill="1" applyBorder="1" applyAlignment="1">
      <alignment horizontal="right" vertical="center"/>
    </xf>
    <xf numFmtId="9" fontId="20" fillId="6" borderId="39" xfId="3" applyFont="1" applyFill="1" applyBorder="1" applyAlignment="1">
      <alignment horizontal="right" vertical="center"/>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Border="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17" fillId="12" borderId="53" xfId="0" applyFont="1" applyFill="1" applyBorder="1" applyAlignment="1">
      <alignment horizontal="center" vertical="center"/>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Border="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49" fillId="16" borderId="33" xfId="0" applyFont="1" applyFill="1" applyBorder="1" applyAlignment="1">
      <alignment horizontal="center" vertical="center" wrapText="1"/>
    </xf>
    <xf numFmtId="0" fontId="49" fillId="16" borderId="34" xfId="0" applyFont="1" applyFill="1" applyBorder="1" applyAlignment="1">
      <alignment horizontal="center" vertical="center" wrapText="1"/>
    </xf>
    <xf numFmtId="0" fontId="49" fillId="16" borderId="35" xfId="0" applyFont="1" applyFill="1" applyBorder="1" applyAlignment="1">
      <alignment horizontal="center" vertical="center" wrapText="1"/>
    </xf>
    <xf numFmtId="0" fontId="50" fillId="0" borderId="27" xfId="0" applyFont="1" applyBorder="1" applyAlignment="1">
      <alignment horizontal="justify" vertical="center" wrapText="1"/>
    </xf>
    <xf numFmtId="0" fontId="50" fillId="0" borderId="62" xfId="0" applyFont="1" applyBorder="1" applyAlignment="1">
      <alignment horizontal="justify" vertical="center" wrapText="1"/>
    </xf>
    <xf numFmtId="0" fontId="50" fillId="0" borderId="43" xfId="0" applyFont="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49" fillId="17" borderId="27" xfId="0" applyFont="1" applyFill="1" applyBorder="1" applyAlignment="1">
      <alignment horizontal="justify" vertical="center" wrapText="1"/>
    </xf>
    <xf numFmtId="0" fontId="49" fillId="17" borderId="62" xfId="0" applyFont="1" applyFill="1" applyBorder="1" applyAlignment="1">
      <alignment horizontal="justify" vertical="center" wrapText="1"/>
    </xf>
    <xf numFmtId="0" fontId="49" fillId="17" borderId="43" xfId="0" applyFont="1" applyFill="1" applyBorder="1" applyAlignment="1">
      <alignment horizontal="justify" vertical="center" wrapText="1"/>
    </xf>
    <xf numFmtId="0" fontId="49" fillId="0" borderId="27" xfId="0" applyFont="1" applyBorder="1" applyAlignment="1">
      <alignment horizontal="justify" vertical="center" wrapText="1"/>
    </xf>
    <xf numFmtId="0" fontId="49" fillId="0" borderId="43" xfId="0" applyFont="1" applyBorder="1" applyAlignment="1">
      <alignment horizontal="justify" vertical="center" wrapText="1"/>
    </xf>
    <xf numFmtId="0" fontId="50" fillId="0" borderId="27"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43" xfId="0" applyFont="1" applyBorder="1" applyAlignment="1">
      <alignment horizontal="center" vertical="center" wrapText="1"/>
    </xf>
    <xf numFmtId="0" fontId="49" fillId="0" borderId="62" xfId="0" applyFont="1" applyBorder="1" applyAlignment="1">
      <alignment horizontal="justify" vertical="center" wrapText="1"/>
    </xf>
    <xf numFmtId="0" fontId="56" fillId="0" borderId="97" xfId="0" applyFont="1" applyBorder="1" applyAlignment="1">
      <alignment vertical="center" wrapText="1"/>
    </xf>
    <xf numFmtId="0" fontId="56" fillId="0" borderId="96" xfId="0" applyFont="1" applyBorder="1" applyAlignment="1">
      <alignment vertical="center" wrapText="1"/>
    </xf>
    <xf numFmtId="0" fontId="56" fillId="0" borderId="95" xfId="0" applyFont="1" applyBorder="1" applyAlignment="1">
      <alignment vertical="center" wrapText="1"/>
    </xf>
    <xf numFmtId="0" fontId="58" fillId="0" borderId="97" xfId="0" applyFont="1" applyBorder="1" applyAlignment="1">
      <alignment vertical="center" wrapText="1"/>
    </xf>
    <xf numFmtId="0" fontId="58" fillId="0" borderId="96" xfId="0" applyFont="1" applyBorder="1" applyAlignment="1">
      <alignment vertical="center" wrapText="1"/>
    </xf>
    <xf numFmtId="0" fontId="58" fillId="0" borderId="95" xfId="0" applyFont="1" applyBorder="1" applyAlignment="1">
      <alignment vertical="center" wrapText="1"/>
    </xf>
    <xf numFmtId="0" fontId="57" fillId="0" borderId="97" xfId="0" applyFont="1" applyBorder="1" applyAlignment="1">
      <alignment horizontal="justify" vertical="center" wrapText="1"/>
    </xf>
    <xf numFmtId="0" fontId="57" fillId="0" borderId="96" xfId="0" applyFont="1" applyBorder="1" applyAlignment="1">
      <alignment horizontal="justify" vertical="center" wrapText="1"/>
    </xf>
    <xf numFmtId="0" fontId="57" fillId="0" borderId="95" xfId="0" applyFont="1" applyBorder="1" applyAlignment="1">
      <alignment horizontal="justify" vertical="center" wrapText="1"/>
    </xf>
    <xf numFmtId="0" fontId="58" fillId="0" borderId="97" xfId="0" applyFont="1" applyBorder="1" applyAlignment="1">
      <alignment horizontal="justify" vertical="center" wrapText="1"/>
    </xf>
    <xf numFmtId="0" fontId="58" fillId="0" borderId="96" xfId="0" applyFont="1" applyBorder="1" applyAlignment="1">
      <alignment horizontal="justify" vertical="center" wrapText="1"/>
    </xf>
    <xf numFmtId="0" fontId="58" fillId="0" borderId="95" xfId="0" applyFont="1" applyBorder="1" applyAlignment="1">
      <alignment horizontal="justify" vertical="center" wrapText="1"/>
    </xf>
    <xf numFmtId="2" fontId="8" fillId="13" borderId="33" xfId="2" quotePrefix="1" applyNumberFormat="1" applyFont="1" applyFill="1" applyBorder="1" applyAlignment="1">
      <alignment horizontal="center" vertical="center" wrapText="1"/>
    </xf>
    <xf numFmtId="2" fontId="8" fillId="13" borderId="34" xfId="2" quotePrefix="1" applyNumberFormat="1" applyFont="1" applyFill="1" applyBorder="1" applyAlignment="1">
      <alignment horizontal="center" vertical="center" wrapText="1"/>
    </xf>
    <xf numFmtId="2" fontId="8" fillId="13" borderId="35" xfId="2" quotePrefix="1" applyNumberFormat="1" applyFont="1" applyFill="1" applyBorder="1" applyAlignment="1">
      <alignment horizontal="center" vertical="center" wrapText="1"/>
    </xf>
    <xf numFmtId="0" fontId="17" fillId="20" borderId="2" xfId="0" applyFont="1" applyFill="1" applyBorder="1" applyAlignment="1">
      <alignment horizontal="center" vertical="center"/>
    </xf>
    <xf numFmtId="0" fontId="17" fillId="20" borderId="43" xfId="0" applyFont="1" applyFill="1" applyBorder="1" applyAlignment="1">
      <alignment horizontal="center" vertical="center"/>
    </xf>
    <xf numFmtId="0" fontId="10" fillId="13" borderId="2" xfId="0" applyFont="1" applyFill="1" applyBorder="1" applyAlignment="1" applyProtection="1">
      <alignment horizontal="center" vertical="center"/>
      <protection locked="0"/>
    </xf>
    <xf numFmtId="0" fontId="18" fillId="20" borderId="99" xfId="0" applyFont="1" applyFill="1" applyBorder="1" applyAlignment="1">
      <alignment horizontal="center" vertical="center" wrapText="1"/>
    </xf>
    <xf numFmtId="0" fontId="18" fillId="20" borderId="100" xfId="0" applyFont="1" applyFill="1" applyBorder="1" applyAlignment="1">
      <alignment horizontal="center" vertical="center" wrapText="1"/>
    </xf>
    <xf numFmtId="0" fontId="18" fillId="20" borderId="101" xfId="0" applyFont="1" applyFill="1" applyBorder="1" applyAlignment="1">
      <alignment horizontal="center" vertical="center" wrapText="1"/>
    </xf>
    <xf numFmtId="0" fontId="18" fillId="20" borderId="102"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18" fillId="20" borderId="103" xfId="0" applyFont="1" applyFill="1" applyBorder="1" applyAlignment="1">
      <alignment horizontal="center" vertical="center" wrapText="1"/>
    </xf>
    <xf numFmtId="0" fontId="18" fillId="20" borderId="104" xfId="0" applyFont="1" applyFill="1" applyBorder="1" applyAlignment="1">
      <alignment horizontal="center" vertical="center" wrapText="1"/>
    </xf>
    <xf numFmtId="0" fontId="18" fillId="20" borderId="105" xfId="0" applyFont="1" applyFill="1" applyBorder="1" applyAlignment="1">
      <alignment horizontal="center" vertical="center" wrapText="1"/>
    </xf>
    <xf numFmtId="0" fontId="18" fillId="20" borderId="106" xfId="0" applyFont="1" applyFill="1" applyBorder="1" applyAlignment="1">
      <alignment horizontal="center" vertical="center" wrapText="1"/>
    </xf>
    <xf numFmtId="0" fontId="18" fillId="20" borderId="36" xfId="0" applyFont="1" applyFill="1" applyBorder="1" applyAlignment="1">
      <alignment horizontal="center" vertical="center" wrapText="1"/>
    </xf>
    <xf numFmtId="0" fontId="18" fillId="20" borderId="42" xfId="0" applyFont="1" applyFill="1" applyBorder="1" applyAlignment="1">
      <alignment horizontal="center" vertical="center" wrapText="1"/>
    </xf>
    <xf numFmtId="0" fontId="18" fillId="20" borderId="40" xfId="0" applyFont="1" applyFill="1" applyBorder="1" applyAlignment="1">
      <alignment horizontal="center" vertical="center" wrapText="1"/>
    </xf>
    <xf numFmtId="0" fontId="18" fillId="20" borderId="41" xfId="0" applyFont="1" applyFill="1" applyBorder="1" applyAlignment="1">
      <alignment horizontal="center" vertical="center" wrapText="1"/>
    </xf>
    <xf numFmtId="0" fontId="17" fillId="20" borderId="36" xfId="0" applyFont="1" applyFill="1" applyBorder="1" applyAlignment="1">
      <alignment horizontal="center" vertical="center"/>
    </xf>
    <xf numFmtId="0" fontId="17" fillId="20" borderId="37" xfId="0" applyFont="1" applyFill="1" applyBorder="1" applyAlignment="1">
      <alignment horizontal="center" vertical="center"/>
    </xf>
    <xf numFmtId="0" fontId="17" fillId="20" borderId="38" xfId="0" applyFont="1" applyFill="1" applyBorder="1" applyAlignment="1">
      <alignment horizontal="center" vertical="center"/>
    </xf>
    <xf numFmtId="0" fontId="17" fillId="20" borderId="0" xfId="0" applyFont="1" applyFill="1" applyBorder="1" applyAlignment="1">
      <alignment horizontal="center" vertical="center"/>
    </xf>
    <xf numFmtId="0" fontId="17" fillId="20" borderId="40" xfId="0" applyFont="1" applyFill="1" applyBorder="1" applyAlignment="1">
      <alignment horizontal="center" vertical="center"/>
    </xf>
    <xf numFmtId="0" fontId="17" fillId="20" borderId="26" xfId="0" applyFont="1" applyFill="1" applyBorder="1" applyAlignment="1">
      <alignment horizontal="center" vertical="center"/>
    </xf>
    <xf numFmtId="0" fontId="18" fillId="20" borderId="37" xfId="0" applyFont="1" applyFill="1" applyBorder="1" applyAlignment="1">
      <alignment horizontal="center" vertical="center" wrapText="1"/>
    </xf>
    <xf numFmtId="0" fontId="18" fillId="20" borderId="0" xfId="0" applyFont="1" applyFill="1" applyBorder="1" applyAlignment="1">
      <alignment horizontal="center" vertical="center" wrapText="1"/>
    </xf>
    <xf numFmtId="0" fontId="18" fillId="20" borderId="39" xfId="0" applyFont="1" applyFill="1" applyBorder="1" applyAlignment="1">
      <alignment horizontal="center" vertical="center" wrapText="1"/>
    </xf>
    <xf numFmtId="0" fontId="18" fillId="20" borderId="26" xfId="0" applyFont="1" applyFill="1" applyBorder="1" applyAlignment="1">
      <alignment horizontal="center" vertical="center" wrapText="1"/>
    </xf>
    <xf numFmtId="0" fontId="17" fillId="20" borderId="2" xfId="0" applyFont="1" applyFill="1" applyBorder="1" applyAlignment="1">
      <alignment horizontal="center" vertical="center" wrapText="1"/>
    </xf>
  </cellXfs>
  <cellStyles count="7">
    <cellStyle name="Collegamento ipertestuale" xfId="1" builtinId="8"/>
    <cellStyle name="Migliaia" xfId="2" builtinId="3"/>
    <cellStyle name="Migliaia [0]" xfId="6" builtinId="6"/>
    <cellStyle name="Normale" xfId="0" builtinId="0"/>
    <cellStyle name="Percentuale" xfId="3" builtinId="5"/>
    <cellStyle name="Percentuale 2" xfId="4" xr:uid="{00000000-0005-0000-0000-000005000000}"/>
    <cellStyle name="Valuta" xfId="5" builtinId="4"/>
  </cellStyles>
  <dxfs count="359">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479-4125-A7FE-87E415B77E23}"/>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479-4125-A7FE-87E415B77E23}"/>
            </c:ext>
          </c:extLst>
        </c:ser>
        <c:dLbls>
          <c:showLegendKey val="0"/>
          <c:showVal val="1"/>
          <c:showCatName val="0"/>
          <c:showSerName val="0"/>
          <c:showPercent val="0"/>
          <c:showBubbleSize val="0"/>
        </c:dLbls>
        <c:gapWidth val="95"/>
        <c:gapDepth val="95"/>
        <c:shape val="box"/>
        <c:axId val="205054720"/>
        <c:axId val="205056256"/>
        <c:axId val="0"/>
      </c:bar3DChart>
      <c:catAx>
        <c:axId val="205054720"/>
        <c:scaling>
          <c:orientation val="minMax"/>
        </c:scaling>
        <c:delete val="0"/>
        <c:axPos val="b"/>
        <c:numFmt formatCode="General" sourceLinked="1"/>
        <c:majorTickMark val="none"/>
        <c:minorTickMark val="none"/>
        <c:tickLblPos val="nextTo"/>
        <c:crossAx val="205056256"/>
        <c:crosses val="autoZero"/>
        <c:auto val="1"/>
        <c:lblAlgn val="ctr"/>
        <c:lblOffset val="100"/>
        <c:noMultiLvlLbl val="0"/>
      </c:catAx>
      <c:valAx>
        <c:axId val="205056256"/>
        <c:scaling>
          <c:orientation val="minMax"/>
        </c:scaling>
        <c:delete val="1"/>
        <c:axPos val="l"/>
        <c:numFmt formatCode="General" sourceLinked="1"/>
        <c:majorTickMark val="none"/>
        <c:minorTickMark val="none"/>
        <c:tickLblPos val="nextTo"/>
        <c:crossAx val="205054720"/>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a:extLst>
            <a:ext uri="{FF2B5EF4-FFF2-40B4-BE49-F238E27FC236}">
              <a16:creationId xmlns:a16="http://schemas.microsoft.com/office/drawing/2014/main" id="{00000000-0008-0000-1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a:extLst>
            <a:ext uri="{FF2B5EF4-FFF2-40B4-BE49-F238E27FC236}">
              <a16:creationId xmlns:a16="http://schemas.microsoft.com/office/drawing/2014/main" id="{00000000-0008-0000-1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a:extLst>
            <a:ext uri="{FF2B5EF4-FFF2-40B4-BE49-F238E27FC236}">
              <a16:creationId xmlns:a16="http://schemas.microsoft.com/office/drawing/2014/main" id="{00000000-0008-0000-1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a:extLst>
            <a:ext uri="{FF2B5EF4-FFF2-40B4-BE49-F238E27FC236}">
              <a16:creationId xmlns:a16="http://schemas.microsoft.com/office/drawing/2014/main" id="{00000000-0008-0000-1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a:extLst>
            <a:ext uri="{FF2B5EF4-FFF2-40B4-BE49-F238E27FC236}">
              <a16:creationId xmlns:a16="http://schemas.microsoft.com/office/drawing/2014/main" id="{00000000-0008-0000-1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a:extLst>
            <a:ext uri="{FF2B5EF4-FFF2-40B4-BE49-F238E27FC236}">
              <a16:creationId xmlns:a16="http://schemas.microsoft.com/office/drawing/2014/main" id="{00000000-0008-0000-1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a:extLst>
            <a:ext uri="{FF2B5EF4-FFF2-40B4-BE49-F238E27FC236}">
              <a16:creationId xmlns:a16="http://schemas.microsoft.com/office/drawing/2014/main" id="{00000000-0008-0000-1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a:extLst>
            <a:ext uri="{FF2B5EF4-FFF2-40B4-BE49-F238E27FC236}">
              <a16:creationId xmlns:a16="http://schemas.microsoft.com/office/drawing/2014/main" id="{00000000-0008-0000-1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a:extLst>
            <a:ext uri="{FF2B5EF4-FFF2-40B4-BE49-F238E27FC236}">
              <a16:creationId xmlns:a16="http://schemas.microsoft.com/office/drawing/2014/main" id="{00000000-0008-0000-1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a:extLst>
            <a:ext uri="{FF2B5EF4-FFF2-40B4-BE49-F238E27FC236}">
              <a16:creationId xmlns:a16="http://schemas.microsoft.com/office/drawing/2014/main" id="{00000000-0008-0000-1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a:extLst>
            <a:ext uri="{FF2B5EF4-FFF2-40B4-BE49-F238E27FC236}">
              <a16:creationId xmlns:a16="http://schemas.microsoft.com/office/drawing/2014/main" id="{00000000-0008-0000-1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a:extLst>
            <a:ext uri="{FF2B5EF4-FFF2-40B4-BE49-F238E27FC236}">
              <a16:creationId xmlns:a16="http://schemas.microsoft.com/office/drawing/2014/main" id="{00000000-0008-0000-1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a:extLst>
            <a:ext uri="{FF2B5EF4-FFF2-40B4-BE49-F238E27FC236}">
              <a16:creationId xmlns:a16="http://schemas.microsoft.com/office/drawing/2014/main" id="{00000000-0008-0000-1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a:extLst>
            <a:ext uri="{FF2B5EF4-FFF2-40B4-BE49-F238E27FC236}">
              <a16:creationId xmlns:a16="http://schemas.microsoft.com/office/drawing/2014/main" id="{00000000-0008-0000-1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a:extLst>
            <a:ext uri="{FF2B5EF4-FFF2-40B4-BE49-F238E27FC236}">
              <a16:creationId xmlns:a16="http://schemas.microsoft.com/office/drawing/2014/main" id="{00000000-0008-0000-1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a:extLst>
            <a:ext uri="{FF2B5EF4-FFF2-40B4-BE49-F238E27FC236}">
              <a16:creationId xmlns:a16="http://schemas.microsoft.com/office/drawing/2014/main" id="{00000000-0008-0000-1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a:extLst>
            <a:ext uri="{FF2B5EF4-FFF2-40B4-BE49-F238E27FC236}">
              <a16:creationId xmlns:a16="http://schemas.microsoft.com/office/drawing/2014/main" id="{00000000-0008-0000-1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a:extLst>
            <a:ext uri="{FF2B5EF4-FFF2-40B4-BE49-F238E27FC236}">
              <a16:creationId xmlns:a16="http://schemas.microsoft.com/office/drawing/2014/main" id="{00000000-0008-0000-1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a:extLst>
            <a:ext uri="{FF2B5EF4-FFF2-40B4-BE49-F238E27FC236}">
              <a16:creationId xmlns:a16="http://schemas.microsoft.com/office/drawing/2014/main" id="{00000000-0008-0000-1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a:extLst>
            <a:ext uri="{FF2B5EF4-FFF2-40B4-BE49-F238E27FC236}">
              <a16:creationId xmlns:a16="http://schemas.microsoft.com/office/drawing/2014/main" id="{00000000-0008-0000-1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a:extLst>
            <a:ext uri="{FF2B5EF4-FFF2-40B4-BE49-F238E27FC236}">
              <a16:creationId xmlns:a16="http://schemas.microsoft.com/office/drawing/2014/main" id="{00000000-0008-0000-1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a:extLst>
            <a:ext uri="{FF2B5EF4-FFF2-40B4-BE49-F238E27FC236}">
              <a16:creationId xmlns:a16="http://schemas.microsoft.com/office/drawing/2014/main" id="{00000000-0008-0000-1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a:extLst>
            <a:ext uri="{FF2B5EF4-FFF2-40B4-BE49-F238E27FC236}">
              <a16:creationId xmlns:a16="http://schemas.microsoft.com/office/drawing/2014/main" id="{00000000-0008-0000-1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a:extLst>
            <a:ext uri="{FF2B5EF4-FFF2-40B4-BE49-F238E27FC236}">
              <a16:creationId xmlns:a16="http://schemas.microsoft.com/office/drawing/2014/main" id="{00000000-0008-0000-1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a:extLst>
            <a:ext uri="{FF2B5EF4-FFF2-40B4-BE49-F238E27FC236}">
              <a16:creationId xmlns:a16="http://schemas.microsoft.com/office/drawing/2014/main" id="{00000000-0008-0000-1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a:extLst>
            <a:ext uri="{FF2B5EF4-FFF2-40B4-BE49-F238E27FC236}">
              <a16:creationId xmlns:a16="http://schemas.microsoft.com/office/drawing/2014/main" id="{00000000-0008-0000-1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a:extLst>
            <a:ext uri="{FF2B5EF4-FFF2-40B4-BE49-F238E27FC236}">
              <a16:creationId xmlns:a16="http://schemas.microsoft.com/office/drawing/2014/main" id="{00000000-0008-0000-1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a:extLst>
            <a:ext uri="{FF2B5EF4-FFF2-40B4-BE49-F238E27FC236}">
              <a16:creationId xmlns:a16="http://schemas.microsoft.com/office/drawing/2014/main" id="{00000000-0008-0000-1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a:extLst>
            <a:ext uri="{FF2B5EF4-FFF2-40B4-BE49-F238E27FC236}">
              <a16:creationId xmlns:a16="http://schemas.microsoft.com/office/drawing/2014/main" id="{00000000-0008-0000-1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a:extLst>
            <a:ext uri="{FF2B5EF4-FFF2-40B4-BE49-F238E27FC236}">
              <a16:creationId xmlns:a16="http://schemas.microsoft.com/office/drawing/2014/main" id="{00000000-0008-0000-1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a:extLst>
            <a:ext uri="{FF2B5EF4-FFF2-40B4-BE49-F238E27FC236}">
              <a16:creationId xmlns:a16="http://schemas.microsoft.com/office/drawing/2014/main" id="{00000000-0008-0000-15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a:extLst>
            <a:ext uri="{FF2B5EF4-FFF2-40B4-BE49-F238E27FC236}">
              <a16:creationId xmlns:a16="http://schemas.microsoft.com/office/drawing/2014/main" id="{00000000-0008-0000-1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a:extLst>
            <a:ext uri="{FF2B5EF4-FFF2-40B4-BE49-F238E27FC236}">
              <a16:creationId xmlns:a16="http://schemas.microsoft.com/office/drawing/2014/main" id="{00000000-0008-0000-15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a:extLst>
            <a:ext uri="{FF2B5EF4-FFF2-40B4-BE49-F238E27FC236}">
              <a16:creationId xmlns:a16="http://schemas.microsoft.com/office/drawing/2014/main" id="{00000000-0008-0000-15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a:extLst>
            <a:ext uri="{FF2B5EF4-FFF2-40B4-BE49-F238E27FC236}">
              <a16:creationId xmlns:a16="http://schemas.microsoft.com/office/drawing/2014/main" id="{00000000-0008-0000-15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a:extLst>
            <a:ext uri="{FF2B5EF4-FFF2-40B4-BE49-F238E27FC236}">
              <a16:creationId xmlns:a16="http://schemas.microsoft.com/office/drawing/2014/main" id="{00000000-0008-0000-15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a:extLst>
            <a:ext uri="{FF2B5EF4-FFF2-40B4-BE49-F238E27FC236}">
              <a16:creationId xmlns:a16="http://schemas.microsoft.com/office/drawing/2014/main" id="{00000000-0008-0000-15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a:extLst>
            <a:ext uri="{FF2B5EF4-FFF2-40B4-BE49-F238E27FC236}">
              <a16:creationId xmlns:a16="http://schemas.microsoft.com/office/drawing/2014/main" id="{00000000-0008-0000-15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a:extLst>
            <a:ext uri="{FF2B5EF4-FFF2-40B4-BE49-F238E27FC236}">
              <a16:creationId xmlns:a16="http://schemas.microsoft.com/office/drawing/2014/main" id="{00000000-0008-0000-15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a:extLst>
            <a:ext uri="{FF2B5EF4-FFF2-40B4-BE49-F238E27FC236}">
              <a16:creationId xmlns:a16="http://schemas.microsoft.com/office/drawing/2014/main" id="{00000000-0008-0000-15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a:extLst>
            <a:ext uri="{FF2B5EF4-FFF2-40B4-BE49-F238E27FC236}">
              <a16:creationId xmlns:a16="http://schemas.microsoft.com/office/drawing/2014/main" id="{00000000-0008-0000-15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a:extLst>
            <a:ext uri="{FF2B5EF4-FFF2-40B4-BE49-F238E27FC236}">
              <a16:creationId xmlns:a16="http://schemas.microsoft.com/office/drawing/2014/main" id="{00000000-0008-0000-15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a:extLst>
            <a:ext uri="{FF2B5EF4-FFF2-40B4-BE49-F238E27FC236}">
              <a16:creationId xmlns:a16="http://schemas.microsoft.com/office/drawing/2014/main" id="{00000000-0008-0000-15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a:extLst>
            <a:ext uri="{FF2B5EF4-FFF2-40B4-BE49-F238E27FC236}">
              <a16:creationId xmlns:a16="http://schemas.microsoft.com/office/drawing/2014/main" id="{00000000-0008-0000-15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a:extLst>
            <a:ext uri="{FF2B5EF4-FFF2-40B4-BE49-F238E27FC236}">
              <a16:creationId xmlns:a16="http://schemas.microsoft.com/office/drawing/2014/main" id="{00000000-0008-0000-15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a:extLst>
            <a:ext uri="{FF2B5EF4-FFF2-40B4-BE49-F238E27FC236}">
              <a16:creationId xmlns:a16="http://schemas.microsoft.com/office/drawing/2014/main" id="{00000000-0008-0000-15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a:extLst>
            <a:ext uri="{FF2B5EF4-FFF2-40B4-BE49-F238E27FC236}">
              <a16:creationId xmlns:a16="http://schemas.microsoft.com/office/drawing/2014/main" id="{00000000-0008-0000-15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a:extLst>
            <a:ext uri="{FF2B5EF4-FFF2-40B4-BE49-F238E27FC236}">
              <a16:creationId xmlns:a16="http://schemas.microsoft.com/office/drawing/2014/main" id="{00000000-0008-0000-15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a:extLst>
            <a:ext uri="{FF2B5EF4-FFF2-40B4-BE49-F238E27FC236}">
              <a16:creationId xmlns:a16="http://schemas.microsoft.com/office/drawing/2014/main" id="{00000000-0008-0000-15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a:extLst>
            <a:ext uri="{FF2B5EF4-FFF2-40B4-BE49-F238E27FC236}">
              <a16:creationId xmlns:a16="http://schemas.microsoft.com/office/drawing/2014/main" id="{00000000-0008-0000-15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a:extLst>
            <a:ext uri="{FF2B5EF4-FFF2-40B4-BE49-F238E27FC236}">
              <a16:creationId xmlns:a16="http://schemas.microsoft.com/office/drawing/2014/main" id="{00000000-0008-0000-15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a:extLst>
            <a:ext uri="{FF2B5EF4-FFF2-40B4-BE49-F238E27FC236}">
              <a16:creationId xmlns:a16="http://schemas.microsoft.com/office/drawing/2014/main" id="{00000000-0008-0000-15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a:extLst>
            <a:ext uri="{FF2B5EF4-FFF2-40B4-BE49-F238E27FC236}">
              <a16:creationId xmlns:a16="http://schemas.microsoft.com/office/drawing/2014/main" id="{00000000-0008-0000-15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19/Scheda%20Dipendenti/Scheda%20dipendenti%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Programmazione%20Obiettivi%20%202021%20Serv.%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20/Programmazione/Programmazione%20Obiettivi%20%202020%20-%20Cd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Obiettivi%20Perf.%20Individuale%202021_SERV2_finale%20FINANZI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P.I."/>
      <sheetName val="Elenco P.O."/>
      <sheetName val="8vuota"/>
      <sheetName val="9vuota"/>
      <sheetName val="10vuota"/>
      <sheetName val="Resp. 1"/>
      <sheetName val="Dip. "/>
      <sheetName val="Dip. 2"/>
      <sheetName val="Dip. 3"/>
      <sheetName val="Dip.3"/>
      <sheetName val="Dip. 4"/>
      <sheetName val="Dip. 5"/>
      <sheetName val="Dip. 6"/>
      <sheetName val="Dip. 7"/>
      <sheetName val="Dip. 8"/>
      <sheetName val="Dip. 9"/>
      <sheetName val="Dip.10"/>
      <sheetName val="Report"/>
      <sheetName val="Grafici"/>
      <sheetName val="Foglio1"/>
      <sheetName val="Comp."/>
      <sheetName val="Foglio2"/>
      <sheetName val="Foglio4"/>
      <sheetName val="Foglio3"/>
      <sheetName val="Foglio5"/>
      <sheetName val="Foglio6"/>
    </sheetNames>
    <sheetDataSet>
      <sheetData sheetId="0"/>
      <sheetData sheetId="1">
        <row r="11">
          <cell r="B11" t="str">
            <v xml:space="preserve">Prevenzione della Corruzione e della Trasparenza –  Revisione del PTPCT alla luce del PNA 2019. Aggiornamento e integrazione al PTPCT del Codice di comportamento dell’Ente </v>
          </cell>
          <cell r="C11" t="str">
            <v>Vedi scheda di programmazione</v>
          </cell>
        </row>
        <row r="12">
          <cell r="C12" t="str">
            <v>Vedi scheda di programmazione</v>
          </cell>
        </row>
        <row r="13">
          <cell r="C13" t="str">
            <v>Vedi scheda di programmazione</v>
          </cell>
        </row>
        <row r="14">
          <cell r="C14" t="str">
            <v>Vedi scheda di programmazione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sheetName val="a"/>
      <sheetName val="b"/>
      <sheetName val="c"/>
      <sheetName val="e"/>
      <sheetName val="d"/>
      <sheetName val="f"/>
      <sheetName val="g"/>
      <sheetName val="h"/>
      <sheetName val="i"/>
      <sheetName val="l"/>
      <sheetName val="m"/>
      <sheetName val="n"/>
      <sheetName val="o"/>
      <sheetName val="p"/>
      <sheetName val="Report"/>
    </sheetNames>
    <sheetDataSet>
      <sheetData sheetId="0">
        <row r="1">
          <cell r="C1" t="str">
            <v>GOLFO ARANCI</v>
          </cell>
        </row>
        <row r="2">
          <cell r="D2" t="str">
            <v>Garantire il controllo effettivo da parte della stazione appaltante sull’esecuzione delle prestazioni in attuazione dell’art. 31 c. 12 del D.Lgs 50/2016</v>
          </cell>
          <cell r="F2" t="str">
            <v>SERVIZIO 2</v>
          </cell>
        </row>
        <row r="3">
          <cell r="D3" t="str">
            <v>predisposizione di nuovi regolamenti per i concorsi e per l'utilizzo di graduatorie di altri Enti. Gestione procedure concorsuli sulla base del Piano del Fabbisogno del personale approvato con del.   N. 50 del 14/05/202</v>
          </cell>
        </row>
        <row r="4">
          <cell r="D4" t="str">
            <v>Rendicontazione del Fondone Covid-19</v>
          </cell>
        </row>
        <row r="5">
          <cell r="D5" t="str">
            <v>Predisposione atti regolamentari in materia tributaria</v>
          </cell>
        </row>
        <row r="6">
          <cell r="D6" t="str">
            <v>Istituzione Servizio Patrimonio ed Antiabuso</v>
          </cell>
        </row>
        <row r="7">
          <cell r="D7" t="str">
            <v>Recupero  Tari ed IMU relativi alle annualità 2017/2020</v>
          </cell>
        </row>
        <row r="8">
          <cell r="D8" t="str">
            <v>Censimento strutture ricettive ai fine della regolarizzazione dell'imposta di soggiorno</v>
          </cell>
        </row>
        <row r="9">
          <cell r="D9" t="str">
            <v>Rendicontazione dei proventi delle sanzioni al Codice della strada</v>
          </cell>
        </row>
      </sheetData>
      <sheetData sheetId="1">
        <row r="14">
          <cell r="E14" t="str">
            <v>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v>
          </cell>
        </row>
      </sheetData>
      <sheetData sheetId="2">
        <row r="14">
          <cell r="E14" t="str">
            <v>L'obiettivo attiene alla predisposizione di nuovi regolamenti per i concorsi e per l'utilizzo di graduatorie di altri Enti oltre la predisposizione dei bandi per le seguenti figure:
o	2 istruttori direttivi amministrativi contabili categoria D (1 concorso + 1 progressione verticale);
o	3 istruttori amministrativi categoria C (2 concorso + 1 progressione verticale);
o	1 operaio specializzato con mansioni di necrofono categoria B3 (1 concorso);
o	1 categoria protetta collaboratore amministrativo categoria B3 (1 concorso riservato alle categorie protette);
o	1 vigile categoria C (1 concorso, a tempo determinato x 3 anni).</v>
          </cell>
        </row>
      </sheetData>
      <sheetData sheetId="3"/>
      <sheetData sheetId="4">
        <row r="14">
          <cell r="E14" t="str">
            <v>Approvazione delibera G.C. che istituisce i Servizio Vigilanza Edilizia e gestione patrimonio immobiliare</v>
          </cell>
        </row>
      </sheetData>
      <sheetData sheetId="5">
        <row r="14">
          <cell r="E14" t="str">
            <v>PREDISPOSIZIONE REGOLAMENTO CANONE UNICO PATRIMONIALE,NUOVO REGOLAMENTO TARI.</v>
          </cell>
        </row>
      </sheetData>
      <sheetData sheetId="6">
        <row r="14">
          <cell r="E14" t="str">
            <v>RECUPERO ANNUALITA' 2016 IMU
RECUPERO ANNUALITA' 2018 TARI</v>
          </cell>
        </row>
      </sheetData>
      <sheetData sheetId="7">
        <row r="14">
          <cell r="E14" t="str">
            <v>Obiettivo biennale 2021/2022
Risultato atteso per il 2021 - 30%  censimento</v>
          </cell>
        </row>
      </sheetData>
      <sheetData sheetId="8">
        <row r="14">
          <cell r="E14" t="str">
            <v>L'obiettivo è rendicontare al Ministero dell'interno le 8 annualità dal 2012 al 2018 e il 2020 (il 2019 è stato rendicontato nel 2020).
Tutte le annualità esclusa il 2018 vanno rendicontate e trasmesse entro il 31/12/2021. 
L'annualità 2018 va rendicontata e trasmessa entro il 31/03/2022.</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T41"/>
  <sheetViews>
    <sheetView topLeftCell="A14" zoomScale="90" zoomScaleNormal="90" workbookViewId="0">
      <selection activeCell="Q16" sqref="Q16"/>
    </sheetView>
  </sheetViews>
  <sheetFormatPr defaultRowHeight="15.75" x14ac:dyDescent="0.25"/>
  <cols>
    <col min="1" max="1" width="1.28515625" style="287" customWidth="1"/>
    <col min="2" max="2" width="53.5703125" style="287" customWidth="1"/>
    <col min="3" max="3" width="57.42578125" style="287" customWidth="1"/>
    <col min="4" max="4" width="68.28515625" style="287" hidden="1" customWidth="1"/>
    <col min="5" max="18" width="6.28515625" style="323" customWidth="1"/>
    <col min="19" max="44" width="9.140625" style="287" customWidth="1"/>
    <col min="45" max="45" width="64" style="311" customWidth="1"/>
    <col min="46" max="46" width="97.85546875" style="311" customWidth="1"/>
    <col min="47" max="49" width="9.140625" style="287" customWidth="1"/>
    <col min="50" max="240" width="9.140625" style="287"/>
    <col min="241" max="241" width="1.28515625" style="287" customWidth="1"/>
    <col min="242" max="242" width="44.85546875" style="287" customWidth="1"/>
    <col min="243" max="243" width="47.28515625" style="287" customWidth="1"/>
    <col min="244" max="244" width="8.140625" style="287" customWidth="1"/>
    <col min="245" max="245" width="8.28515625" style="287" customWidth="1"/>
    <col min="246" max="246" width="5.42578125" style="287" customWidth="1"/>
    <col min="247" max="247" width="8.5703125" style="287" customWidth="1"/>
    <col min="248" max="248" width="13.7109375" style="287" customWidth="1"/>
    <col min="249" max="249" width="15.7109375" style="287" customWidth="1"/>
    <col min="250" max="250" width="14.7109375" style="287" customWidth="1"/>
    <col min="251" max="251" width="15" style="287" customWidth="1"/>
    <col min="252" max="253" width="14.28515625" style="287" customWidth="1"/>
    <col min="254" max="254" width="0" style="287" hidden="1" customWidth="1"/>
    <col min="255" max="255" width="18.85546875" style="287" customWidth="1"/>
    <col min="256" max="268" width="8" style="287" customWidth="1"/>
    <col min="269" max="272" width="9.28515625" style="287" customWidth="1"/>
    <col min="273" max="300" width="9.140625" style="287"/>
    <col min="301" max="301" width="64" style="287" customWidth="1"/>
    <col min="302" max="302" width="97.85546875" style="287" customWidth="1"/>
    <col min="303" max="496" width="9.140625" style="287"/>
    <col min="497" max="497" width="1.28515625" style="287" customWidth="1"/>
    <col min="498" max="498" width="44.85546875" style="287" customWidth="1"/>
    <col min="499" max="499" width="47.28515625" style="287" customWidth="1"/>
    <col min="500" max="500" width="8.140625" style="287" customWidth="1"/>
    <col min="501" max="501" width="8.28515625" style="287" customWidth="1"/>
    <col min="502" max="502" width="5.42578125" style="287" customWidth="1"/>
    <col min="503" max="503" width="8.5703125" style="287" customWidth="1"/>
    <col min="504" max="504" width="13.7109375" style="287" customWidth="1"/>
    <col min="505" max="505" width="15.7109375" style="287" customWidth="1"/>
    <col min="506" max="506" width="14.7109375" style="287" customWidth="1"/>
    <col min="507" max="507" width="15" style="287" customWidth="1"/>
    <col min="508" max="509" width="14.28515625" style="287" customWidth="1"/>
    <col min="510" max="510" width="0" style="287" hidden="1" customWidth="1"/>
    <col min="511" max="511" width="18.85546875" style="287" customWidth="1"/>
    <col min="512" max="524" width="8" style="287" customWidth="1"/>
    <col min="525" max="528" width="9.28515625" style="287" customWidth="1"/>
    <col min="529" max="556" width="9.140625" style="287"/>
    <col min="557" max="557" width="64" style="287" customWidth="1"/>
    <col min="558" max="558" width="97.85546875" style="287" customWidth="1"/>
    <col min="559" max="752" width="9.140625" style="287"/>
    <col min="753" max="753" width="1.28515625" style="287" customWidth="1"/>
    <col min="754" max="754" width="44.85546875" style="287" customWidth="1"/>
    <col min="755" max="755" width="47.28515625" style="287" customWidth="1"/>
    <col min="756" max="756" width="8.140625" style="287" customWidth="1"/>
    <col min="757" max="757" width="8.28515625" style="287" customWidth="1"/>
    <col min="758" max="758" width="5.42578125" style="287" customWidth="1"/>
    <col min="759" max="759" width="8.5703125" style="287" customWidth="1"/>
    <col min="760" max="760" width="13.7109375" style="287" customWidth="1"/>
    <col min="761" max="761" width="15.7109375" style="287" customWidth="1"/>
    <col min="762" max="762" width="14.7109375" style="287" customWidth="1"/>
    <col min="763" max="763" width="15" style="287" customWidth="1"/>
    <col min="764" max="765" width="14.28515625" style="287" customWidth="1"/>
    <col min="766" max="766" width="0" style="287" hidden="1" customWidth="1"/>
    <col min="767" max="767" width="18.85546875" style="287" customWidth="1"/>
    <col min="768" max="780" width="8" style="287" customWidth="1"/>
    <col min="781" max="784" width="9.28515625" style="287" customWidth="1"/>
    <col min="785" max="812" width="9.140625" style="287"/>
    <col min="813" max="813" width="64" style="287" customWidth="1"/>
    <col min="814" max="814" width="97.85546875" style="287" customWidth="1"/>
    <col min="815" max="1008" width="9.140625" style="287"/>
    <col min="1009" max="1009" width="1.28515625" style="287" customWidth="1"/>
    <col min="1010" max="1010" width="44.85546875" style="287" customWidth="1"/>
    <col min="1011" max="1011" width="47.28515625" style="287" customWidth="1"/>
    <col min="1012" max="1012" width="8.140625" style="287" customWidth="1"/>
    <col min="1013" max="1013" width="8.28515625" style="287" customWidth="1"/>
    <col min="1014" max="1014" width="5.42578125" style="287" customWidth="1"/>
    <col min="1015" max="1015" width="8.5703125" style="287" customWidth="1"/>
    <col min="1016" max="1016" width="13.7109375" style="287" customWidth="1"/>
    <col min="1017" max="1017" width="15.7109375" style="287" customWidth="1"/>
    <col min="1018" max="1018" width="14.7109375" style="287" customWidth="1"/>
    <col min="1019" max="1019" width="15" style="287" customWidth="1"/>
    <col min="1020" max="1021" width="14.28515625" style="287" customWidth="1"/>
    <col min="1022" max="1022" width="0" style="287" hidden="1" customWidth="1"/>
    <col min="1023" max="1023" width="18.85546875" style="287" customWidth="1"/>
    <col min="1024" max="1036" width="8" style="287" customWidth="1"/>
    <col min="1037" max="1040" width="9.28515625" style="287" customWidth="1"/>
    <col min="1041" max="1068" width="9.140625" style="287"/>
    <col min="1069" max="1069" width="64" style="287" customWidth="1"/>
    <col min="1070" max="1070" width="97.85546875" style="287" customWidth="1"/>
    <col min="1071" max="1264" width="9.140625" style="287"/>
    <col min="1265" max="1265" width="1.28515625" style="287" customWidth="1"/>
    <col min="1266" max="1266" width="44.85546875" style="287" customWidth="1"/>
    <col min="1267" max="1267" width="47.28515625" style="287" customWidth="1"/>
    <col min="1268" max="1268" width="8.140625" style="287" customWidth="1"/>
    <col min="1269" max="1269" width="8.28515625" style="287" customWidth="1"/>
    <col min="1270" max="1270" width="5.42578125" style="287" customWidth="1"/>
    <col min="1271" max="1271" width="8.5703125" style="287" customWidth="1"/>
    <col min="1272" max="1272" width="13.7109375" style="287" customWidth="1"/>
    <col min="1273" max="1273" width="15.7109375" style="287" customWidth="1"/>
    <col min="1274" max="1274" width="14.7109375" style="287" customWidth="1"/>
    <col min="1275" max="1275" width="15" style="287" customWidth="1"/>
    <col min="1276" max="1277" width="14.28515625" style="287" customWidth="1"/>
    <col min="1278" max="1278" width="0" style="287" hidden="1" customWidth="1"/>
    <col min="1279" max="1279" width="18.85546875" style="287" customWidth="1"/>
    <col min="1280" max="1292" width="8" style="287" customWidth="1"/>
    <col min="1293" max="1296" width="9.28515625" style="287" customWidth="1"/>
    <col min="1297" max="1324" width="9.140625" style="287"/>
    <col min="1325" max="1325" width="64" style="287" customWidth="1"/>
    <col min="1326" max="1326" width="97.85546875" style="287" customWidth="1"/>
    <col min="1327" max="1520" width="9.140625" style="287"/>
    <col min="1521" max="1521" width="1.28515625" style="287" customWidth="1"/>
    <col min="1522" max="1522" width="44.85546875" style="287" customWidth="1"/>
    <col min="1523" max="1523" width="47.28515625" style="287" customWidth="1"/>
    <col min="1524" max="1524" width="8.140625" style="287" customWidth="1"/>
    <col min="1525" max="1525" width="8.28515625" style="287" customWidth="1"/>
    <col min="1526" max="1526" width="5.42578125" style="287" customWidth="1"/>
    <col min="1527" max="1527" width="8.5703125" style="287" customWidth="1"/>
    <col min="1528" max="1528" width="13.7109375" style="287" customWidth="1"/>
    <col min="1529" max="1529" width="15.7109375" style="287" customWidth="1"/>
    <col min="1530" max="1530" width="14.7109375" style="287" customWidth="1"/>
    <col min="1531" max="1531" width="15" style="287" customWidth="1"/>
    <col min="1532" max="1533" width="14.28515625" style="287" customWidth="1"/>
    <col min="1534" max="1534" width="0" style="287" hidden="1" customWidth="1"/>
    <col min="1535" max="1535" width="18.85546875" style="287" customWidth="1"/>
    <col min="1536" max="1548" width="8" style="287" customWidth="1"/>
    <col min="1549" max="1552" width="9.28515625" style="287" customWidth="1"/>
    <col min="1553" max="1580" width="9.140625" style="287"/>
    <col min="1581" max="1581" width="64" style="287" customWidth="1"/>
    <col min="1582" max="1582" width="97.85546875" style="287" customWidth="1"/>
    <col min="1583" max="1776" width="9.140625" style="287"/>
    <col min="1777" max="1777" width="1.28515625" style="287" customWidth="1"/>
    <col min="1778" max="1778" width="44.85546875" style="287" customWidth="1"/>
    <col min="1779" max="1779" width="47.28515625" style="287" customWidth="1"/>
    <col min="1780" max="1780" width="8.140625" style="287" customWidth="1"/>
    <col min="1781" max="1781" width="8.28515625" style="287" customWidth="1"/>
    <col min="1782" max="1782" width="5.42578125" style="287" customWidth="1"/>
    <col min="1783" max="1783" width="8.5703125" style="287" customWidth="1"/>
    <col min="1784" max="1784" width="13.7109375" style="287" customWidth="1"/>
    <col min="1785" max="1785" width="15.7109375" style="287" customWidth="1"/>
    <col min="1786" max="1786" width="14.7109375" style="287" customWidth="1"/>
    <col min="1787" max="1787" width="15" style="287" customWidth="1"/>
    <col min="1788" max="1789" width="14.28515625" style="287" customWidth="1"/>
    <col min="1790" max="1790" width="0" style="287" hidden="1" customWidth="1"/>
    <col min="1791" max="1791" width="18.85546875" style="287" customWidth="1"/>
    <col min="1792" max="1804" width="8" style="287" customWidth="1"/>
    <col min="1805" max="1808" width="9.28515625" style="287" customWidth="1"/>
    <col min="1809" max="1836" width="9.140625" style="287"/>
    <col min="1837" max="1837" width="64" style="287" customWidth="1"/>
    <col min="1838" max="1838" width="97.85546875" style="287" customWidth="1"/>
    <col min="1839" max="2032" width="9.140625" style="287"/>
    <col min="2033" max="2033" width="1.28515625" style="287" customWidth="1"/>
    <col min="2034" max="2034" width="44.85546875" style="287" customWidth="1"/>
    <col min="2035" max="2035" width="47.28515625" style="287" customWidth="1"/>
    <col min="2036" max="2036" width="8.140625" style="287" customWidth="1"/>
    <col min="2037" max="2037" width="8.28515625" style="287" customWidth="1"/>
    <col min="2038" max="2038" width="5.42578125" style="287" customWidth="1"/>
    <col min="2039" max="2039" width="8.5703125" style="287" customWidth="1"/>
    <col min="2040" max="2040" width="13.7109375" style="287" customWidth="1"/>
    <col min="2041" max="2041" width="15.7109375" style="287" customWidth="1"/>
    <col min="2042" max="2042" width="14.7109375" style="287" customWidth="1"/>
    <col min="2043" max="2043" width="15" style="287" customWidth="1"/>
    <col min="2044" max="2045" width="14.28515625" style="287" customWidth="1"/>
    <col min="2046" max="2046" width="0" style="287" hidden="1" customWidth="1"/>
    <col min="2047" max="2047" width="18.85546875" style="287" customWidth="1"/>
    <col min="2048" max="2060" width="8" style="287" customWidth="1"/>
    <col min="2061" max="2064" width="9.28515625" style="287" customWidth="1"/>
    <col min="2065" max="2092" width="9.140625" style="287"/>
    <col min="2093" max="2093" width="64" style="287" customWidth="1"/>
    <col min="2094" max="2094" width="97.85546875" style="287" customWidth="1"/>
    <col min="2095" max="2288" width="9.140625" style="287"/>
    <col min="2289" max="2289" width="1.28515625" style="287" customWidth="1"/>
    <col min="2290" max="2290" width="44.85546875" style="287" customWidth="1"/>
    <col min="2291" max="2291" width="47.28515625" style="287" customWidth="1"/>
    <col min="2292" max="2292" width="8.140625" style="287" customWidth="1"/>
    <col min="2293" max="2293" width="8.28515625" style="287" customWidth="1"/>
    <col min="2294" max="2294" width="5.42578125" style="287" customWidth="1"/>
    <col min="2295" max="2295" width="8.5703125" style="287" customWidth="1"/>
    <col min="2296" max="2296" width="13.7109375" style="287" customWidth="1"/>
    <col min="2297" max="2297" width="15.7109375" style="287" customWidth="1"/>
    <col min="2298" max="2298" width="14.7109375" style="287" customWidth="1"/>
    <col min="2299" max="2299" width="15" style="287" customWidth="1"/>
    <col min="2300" max="2301" width="14.28515625" style="287" customWidth="1"/>
    <col min="2302" max="2302" width="0" style="287" hidden="1" customWidth="1"/>
    <col min="2303" max="2303" width="18.85546875" style="287" customWidth="1"/>
    <col min="2304" max="2316" width="8" style="287" customWidth="1"/>
    <col min="2317" max="2320" width="9.28515625" style="287" customWidth="1"/>
    <col min="2321" max="2348" width="9.140625" style="287"/>
    <col min="2349" max="2349" width="64" style="287" customWidth="1"/>
    <col min="2350" max="2350" width="97.85546875" style="287" customWidth="1"/>
    <col min="2351" max="2544" width="9.140625" style="287"/>
    <col min="2545" max="2545" width="1.28515625" style="287" customWidth="1"/>
    <col min="2546" max="2546" width="44.85546875" style="287" customWidth="1"/>
    <col min="2547" max="2547" width="47.28515625" style="287" customWidth="1"/>
    <col min="2548" max="2548" width="8.140625" style="287" customWidth="1"/>
    <col min="2549" max="2549" width="8.28515625" style="287" customWidth="1"/>
    <col min="2550" max="2550" width="5.42578125" style="287" customWidth="1"/>
    <col min="2551" max="2551" width="8.5703125" style="287" customWidth="1"/>
    <col min="2552" max="2552" width="13.7109375" style="287" customWidth="1"/>
    <col min="2553" max="2553" width="15.7109375" style="287" customWidth="1"/>
    <col min="2554" max="2554" width="14.7109375" style="287" customWidth="1"/>
    <col min="2555" max="2555" width="15" style="287" customWidth="1"/>
    <col min="2556" max="2557" width="14.28515625" style="287" customWidth="1"/>
    <col min="2558" max="2558" width="0" style="287" hidden="1" customWidth="1"/>
    <col min="2559" max="2559" width="18.85546875" style="287" customWidth="1"/>
    <col min="2560" max="2572" width="8" style="287" customWidth="1"/>
    <col min="2573" max="2576" width="9.28515625" style="287" customWidth="1"/>
    <col min="2577" max="2604" width="9.140625" style="287"/>
    <col min="2605" max="2605" width="64" style="287" customWidth="1"/>
    <col min="2606" max="2606" width="97.85546875" style="287" customWidth="1"/>
    <col min="2607" max="2800" width="9.140625" style="287"/>
    <col min="2801" max="2801" width="1.28515625" style="287" customWidth="1"/>
    <col min="2802" max="2802" width="44.85546875" style="287" customWidth="1"/>
    <col min="2803" max="2803" width="47.28515625" style="287" customWidth="1"/>
    <col min="2804" max="2804" width="8.140625" style="287" customWidth="1"/>
    <col min="2805" max="2805" width="8.28515625" style="287" customWidth="1"/>
    <col min="2806" max="2806" width="5.42578125" style="287" customWidth="1"/>
    <col min="2807" max="2807" width="8.5703125" style="287" customWidth="1"/>
    <col min="2808" max="2808" width="13.7109375" style="287" customWidth="1"/>
    <col min="2809" max="2809" width="15.7109375" style="287" customWidth="1"/>
    <col min="2810" max="2810" width="14.7109375" style="287" customWidth="1"/>
    <col min="2811" max="2811" width="15" style="287" customWidth="1"/>
    <col min="2812" max="2813" width="14.28515625" style="287" customWidth="1"/>
    <col min="2814" max="2814" width="0" style="287" hidden="1" customWidth="1"/>
    <col min="2815" max="2815" width="18.85546875" style="287" customWidth="1"/>
    <col min="2816" max="2828" width="8" style="287" customWidth="1"/>
    <col min="2829" max="2832" width="9.28515625" style="287" customWidth="1"/>
    <col min="2833" max="2860" width="9.140625" style="287"/>
    <col min="2861" max="2861" width="64" style="287" customWidth="1"/>
    <col min="2862" max="2862" width="97.85546875" style="287" customWidth="1"/>
    <col min="2863" max="3056" width="9.140625" style="287"/>
    <col min="3057" max="3057" width="1.28515625" style="287" customWidth="1"/>
    <col min="3058" max="3058" width="44.85546875" style="287" customWidth="1"/>
    <col min="3059" max="3059" width="47.28515625" style="287" customWidth="1"/>
    <col min="3060" max="3060" width="8.140625" style="287" customWidth="1"/>
    <col min="3061" max="3061" width="8.28515625" style="287" customWidth="1"/>
    <col min="3062" max="3062" width="5.42578125" style="287" customWidth="1"/>
    <col min="3063" max="3063" width="8.5703125" style="287" customWidth="1"/>
    <col min="3064" max="3064" width="13.7109375" style="287" customWidth="1"/>
    <col min="3065" max="3065" width="15.7109375" style="287" customWidth="1"/>
    <col min="3066" max="3066" width="14.7109375" style="287" customWidth="1"/>
    <col min="3067" max="3067" width="15" style="287" customWidth="1"/>
    <col min="3068" max="3069" width="14.28515625" style="287" customWidth="1"/>
    <col min="3070" max="3070" width="0" style="287" hidden="1" customWidth="1"/>
    <col min="3071" max="3071" width="18.85546875" style="287" customWidth="1"/>
    <col min="3072" max="3084" width="8" style="287" customWidth="1"/>
    <col min="3085" max="3088" width="9.28515625" style="287" customWidth="1"/>
    <col min="3089" max="3116" width="9.140625" style="287"/>
    <col min="3117" max="3117" width="64" style="287" customWidth="1"/>
    <col min="3118" max="3118" width="97.85546875" style="287" customWidth="1"/>
    <col min="3119" max="3312" width="9.140625" style="287"/>
    <col min="3313" max="3313" width="1.28515625" style="287" customWidth="1"/>
    <col min="3314" max="3314" width="44.85546875" style="287" customWidth="1"/>
    <col min="3315" max="3315" width="47.28515625" style="287" customWidth="1"/>
    <col min="3316" max="3316" width="8.140625" style="287" customWidth="1"/>
    <col min="3317" max="3317" width="8.28515625" style="287" customWidth="1"/>
    <col min="3318" max="3318" width="5.42578125" style="287" customWidth="1"/>
    <col min="3319" max="3319" width="8.5703125" style="287" customWidth="1"/>
    <col min="3320" max="3320" width="13.7109375" style="287" customWidth="1"/>
    <col min="3321" max="3321" width="15.7109375" style="287" customWidth="1"/>
    <col min="3322" max="3322" width="14.7109375" style="287" customWidth="1"/>
    <col min="3323" max="3323" width="15" style="287" customWidth="1"/>
    <col min="3324" max="3325" width="14.28515625" style="287" customWidth="1"/>
    <col min="3326" max="3326" width="0" style="287" hidden="1" customWidth="1"/>
    <col min="3327" max="3327" width="18.85546875" style="287" customWidth="1"/>
    <col min="3328" max="3340" width="8" style="287" customWidth="1"/>
    <col min="3341" max="3344" width="9.28515625" style="287" customWidth="1"/>
    <col min="3345" max="3372" width="9.140625" style="287"/>
    <col min="3373" max="3373" width="64" style="287" customWidth="1"/>
    <col min="3374" max="3374" width="97.85546875" style="287" customWidth="1"/>
    <col min="3375" max="3568" width="9.140625" style="287"/>
    <col min="3569" max="3569" width="1.28515625" style="287" customWidth="1"/>
    <col min="3570" max="3570" width="44.85546875" style="287" customWidth="1"/>
    <col min="3571" max="3571" width="47.28515625" style="287" customWidth="1"/>
    <col min="3572" max="3572" width="8.140625" style="287" customWidth="1"/>
    <col min="3573" max="3573" width="8.28515625" style="287" customWidth="1"/>
    <col min="3574" max="3574" width="5.42578125" style="287" customWidth="1"/>
    <col min="3575" max="3575" width="8.5703125" style="287" customWidth="1"/>
    <col min="3576" max="3576" width="13.7109375" style="287" customWidth="1"/>
    <col min="3577" max="3577" width="15.7109375" style="287" customWidth="1"/>
    <col min="3578" max="3578" width="14.7109375" style="287" customWidth="1"/>
    <col min="3579" max="3579" width="15" style="287" customWidth="1"/>
    <col min="3580" max="3581" width="14.28515625" style="287" customWidth="1"/>
    <col min="3582" max="3582" width="0" style="287" hidden="1" customWidth="1"/>
    <col min="3583" max="3583" width="18.85546875" style="287" customWidth="1"/>
    <col min="3584" max="3596" width="8" style="287" customWidth="1"/>
    <col min="3597" max="3600" width="9.28515625" style="287" customWidth="1"/>
    <col min="3601" max="3628" width="9.140625" style="287"/>
    <col min="3629" max="3629" width="64" style="287" customWidth="1"/>
    <col min="3630" max="3630" width="97.85546875" style="287" customWidth="1"/>
    <col min="3631" max="3824" width="9.140625" style="287"/>
    <col min="3825" max="3825" width="1.28515625" style="287" customWidth="1"/>
    <col min="3826" max="3826" width="44.85546875" style="287" customWidth="1"/>
    <col min="3827" max="3827" width="47.28515625" style="287" customWidth="1"/>
    <col min="3828" max="3828" width="8.140625" style="287" customWidth="1"/>
    <col min="3829" max="3829" width="8.28515625" style="287" customWidth="1"/>
    <col min="3830" max="3830" width="5.42578125" style="287" customWidth="1"/>
    <col min="3831" max="3831" width="8.5703125" style="287" customWidth="1"/>
    <col min="3832" max="3832" width="13.7109375" style="287" customWidth="1"/>
    <col min="3833" max="3833" width="15.7109375" style="287" customWidth="1"/>
    <col min="3834" max="3834" width="14.7109375" style="287" customWidth="1"/>
    <col min="3835" max="3835" width="15" style="287" customWidth="1"/>
    <col min="3836" max="3837" width="14.28515625" style="287" customWidth="1"/>
    <col min="3838" max="3838" width="0" style="287" hidden="1" customWidth="1"/>
    <col min="3839" max="3839" width="18.85546875" style="287" customWidth="1"/>
    <col min="3840" max="3852" width="8" style="287" customWidth="1"/>
    <col min="3853" max="3856" width="9.28515625" style="287" customWidth="1"/>
    <col min="3857" max="3884" width="9.140625" style="287"/>
    <col min="3885" max="3885" width="64" style="287" customWidth="1"/>
    <col min="3886" max="3886" width="97.85546875" style="287" customWidth="1"/>
    <col min="3887" max="4080" width="9.140625" style="287"/>
    <col min="4081" max="4081" width="1.28515625" style="287" customWidth="1"/>
    <col min="4082" max="4082" width="44.85546875" style="287" customWidth="1"/>
    <col min="4083" max="4083" width="47.28515625" style="287" customWidth="1"/>
    <col min="4084" max="4084" width="8.140625" style="287" customWidth="1"/>
    <col min="4085" max="4085" width="8.28515625" style="287" customWidth="1"/>
    <col min="4086" max="4086" width="5.42578125" style="287" customWidth="1"/>
    <col min="4087" max="4087" width="8.5703125" style="287" customWidth="1"/>
    <col min="4088" max="4088" width="13.7109375" style="287" customWidth="1"/>
    <col min="4089" max="4089" width="15.7109375" style="287" customWidth="1"/>
    <col min="4090" max="4090" width="14.7109375" style="287" customWidth="1"/>
    <col min="4091" max="4091" width="15" style="287" customWidth="1"/>
    <col min="4092" max="4093" width="14.28515625" style="287" customWidth="1"/>
    <col min="4094" max="4094" width="0" style="287" hidden="1" customWidth="1"/>
    <col min="4095" max="4095" width="18.85546875" style="287" customWidth="1"/>
    <col min="4096" max="4108" width="8" style="287" customWidth="1"/>
    <col min="4109" max="4112" width="9.28515625" style="287" customWidth="1"/>
    <col min="4113" max="4140" width="9.140625" style="287"/>
    <col min="4141" max="4141" width="64" style="287" customWidth="1"/>
    <col min="4142" max="4142" width="97.85546875" style="287" customWidth="1"/>
    <col min="4143" max="4336" width="9.140625" style="287"/>
    <col min="4337" max="4337" width="1.28515625" style="287" customWidth="1"/>
    <col min="4338" max="4338" width="44.85546875" style="287" customWidth="1"/>
    <col min="4339" max="4339" width="47.28515625" style="287" customWidth="1"/>
    <col min="4340" max="4340" width="8.140625" style="287" customWidth="1"/>
    <col min="4341" max="4341" width="8.28515625" style="287" customWidth="1"/>
    <col min="4342" max="4342" width="5.42578125" style="287" customWidth="1"/>
    <col min="4343" max="4343" width="8.5703125" style="287" customWidth="1"/>
    <col min="4344" max="4344" width="13.7109375" style="287" customWidth="1"/>
    <col min="4345" max="4345" width="15.7109375" style="287" customWidth="1"/>
    <col min="4346" max="4346" width="14.7109375" style="287" customWidth="1"/>
    <col min="4347" max="4347" width="15" style="287" customWidth="1"/>
    <col min="4348" max="4349" width="14.28515625" style="287" customWidth="1"/>
    <col min="4350" max="4350" width="0" style="287" hidden="1" customWidth="1"/>
    <col min="4351" max="4351" width="18.85546875" style="287" customWidth="1"/>
    <col min="4352" max="4364" width="8" style="287" customWidth="1"/>
    <col min="4365" max="4368" width="9.28515625" style="287" customWidth="1"/>
    <col min="4369" max="4396" width="9.140625" style="287"/>
    <col min="4397" max="4397" width="64" style="287" customWidth="1"/>
    <col min="4398" max="4398" width="97.85546875" style="287" customWidth="1"/>
    <col min="4399" max="4592" width="9.140625" style="287"/>
    <col min="4593" max="4593" width="1.28515625" style="287" customWidth="1"/>
    <col min="4594" max="4594" width="44.85546875" style="287" customWidth="1"/>
    <col min="4595" max="4595" width="47.28515625" style="287" customWidth="1"/>
    <col min="4596" max="4596" width="8.140625" style="287" customWidth="1"/>
    <col min="4597" max="4597" width="8.28515625" style="287" customWidth="1"/>
    <col min="4598" max="4598" width="5.42578125" style="287" customWidth="1"/>
    <col min="4599" max="4599" width="8.5703125" style="287" customWidth="1"/>
    <col min="4600" max="4600" width="13.7109375" style="287" customWidth="1"/>
    <col min="4601" max="4601" width="15.7109375" style="287" customWidth="1"/>
    <col min="4602" max="4602" width="14.7109375" style="287" customWidth="1"/>
    <col min="4603" max="4603" width="15" style="287" customWidth="1"/>
    <col min="4604" max="4605" width="14.28515625" style="287" customWidth="1"/>
    <col min="4606" max="4606" width="0" style="287" hidden="1" customWidth="1"/>
    <col min="4607" max="4607" width="18.85546875" style="287" customWidth="1"/>
    <col min="4608" max="4620" width="8" style="287" customWidth="1"/>
    <col min="4621" max="4624" width="9.28515625" style="287" customWidth="1"/>
    <col min="4625" max="4652" width="9.140625" style="287"/>
    <col min="4653" max="4653" width="64" style="287" customWidth="1"/>
    <col min="4654" max="4654" width="97.85546875" style="287" customWidth="1"/>
    <col min="4655" max="4848" width="9.140625" style="287"/>
    <col min="4849" max="4849" width="1.28515625" style="287" customWidth="1"/>
    <col min="4850" max="4850" width="44.85546875" style="287" customWidth="1"/>
    <col min="4851" max="4851" width="47.28515625" style="287" customWidth="1"/>
    <col min="4852" max="4852" width="8.140625" style="287" customWidth="1"/>
    <col min="4853" max="4853" width="8.28515625" style="287" customWidth="1"/>
    <col min="4854" max="4854" width="5.42578125" style="287" customWidth="1"/>
    <col min="4855" max="4855" width="8.5703125" style="287" customWidth="1"/>
    <col min="4856" max="4856" width="13.7109375" style="287" customWidth="1"/>
    <col min="4857" max="4857" width="15.7109375" style="287" customWidth="1"/>
    <col min="4858" max="4858" width="14.7109375" style="287" customWidth="1"/>
    <col min="4859" max="4859" width="15" style="287" customWidth="1"/>
    <col min="4860" max="4861" width="14.28515625" style="287" customWidth="1"/>
    <col min="4862" max="4862" width="0" style="287" hidden="1" customWidth="1"/>
    <col min="4863" max="4863" width="18.85546875" style="287" customWidth="1"/>
    <col min="4864" max="4876" width="8" style="287" customWidth="1"/>
    <col min="4877" max="4880" width="9.28515625" style="287" customWidth="1"/>
    <col min="4881" max="4908" width="9.140625" style="287"/>
    <col min="4909" max="4909" width="64" style="287" customWidth="1"/>
    <col min="4910" max="4910" width="97.85546875" style="287" customWidth="1"/>
    <col min="4911" max="5104" width="9.140625" style="287"/>
    <col min="5105" max="5105" width="1.28515625" style="287" customWidth="1"/>
    <col min="5106" max="5106" width="44.85546875" style="287" customWidth="1"/>
    <col min="5107" max="5107" width="47.28515625" style="287" customWidth="1"/>
    <col min="5108" max="5108" width="8.140625" style="287" customWidth="1"/>
    <col min="5109" max="5109" width="8.28515625" style="287" customWidth="1"/>
    <col min="5110" max="5110" width="5.42578125" style="287" customWidth="1"/>
    <col min="5111" max="5111" width="8.5703125" style="287" customWidth="1"/>
    <col min="5112" max="5112" width="13.7109375" style="287" customWidth="1"/>
    <col min="5113" max="5113" width="15.7109375" style="287" customWidth="1"/>
    <col min="5114" max="5114" width="14.7109375" style="287" customWidth="1"/>
    <col min="5115" max="5115" width="15" style="287" customWidth="1"/>
    <col min="5116" max="5117" width="14.28515625" style="287" customWidth="1"/>
    <col min="5118" max="5118" width="0" style="287" hidden="1" customWidth="1"/>
    <col min="5119" max="5119" width="18.85546875" style="287" customWidth="1"/>
    <col min="5120" max="5132" width="8" style="287" customWidth="1"/>
    <col min="5133" max="5136" width="9.28515625" style="287" customWidth="1"/>
    <col min="5137" max="5164" width="9.140625" style="287"/>
    <col min="5165" max="5165" width="64" style="287" customWidth="1"/>
    <col min="5166" max="5166" width="97.85546875" style="287" customWidth="1"/>
    <col min="5167" max="5360" width="9.140625" style="287"/>
    <col min="5361" max="5361" width="1.28515625" style="287" customWidth="1"/>
    <col min="5362" max="5362" width="44.85546875" style="287" customWidth="1"/>
    <col min="5363" max="5363" width="47.28515625" style="287" customWidth="1"/>
    <col min="5364" max="5364" width="8.140625" style="287" customWidth="1"/>
    <col min="5365" max="5365" width="8.28515625" style="287" customWidth="1"/>
    <col min="5366" max="5366" width="5.42578125" style="287" customWidth="1"/>
    <col min="5367" max="5367" width="8.5703125" style="287" customWidth="1"/>
    <col min="5368" max="5368" width="13.7109375" style="287" customWidth="1"/>
    <col min="5369" max="5369" width="15.7109375" style="287" customWidth="1"/>
    <col min="5370" max="5370" width="14.7109375" style="287" customWidth="1"/>
    <col min="5371" max="5371" width="15" style="287" customWidth="1"/>
    <col min="5372" max="5373" width="14.28515625" style="287" customWidth="1"/>
    <col min="5374" max="5374" width="0" style="287" hidden="1" customWidth="1"/>
    <col min="5375" max="5375" width="18.85546875" style="287" customWidth="1"/>
    <col min="5376" max="5388" width="8" style="287" customWidth="1"/>
    <col min="5389" max="5392" width="9.28515625" style="287" customWidth="1"/>
    <col min="5393" max="5420" width="9.140625" style="287"/>
    <col min="5421" max="5421" width="64" style="287" customWidth="1"/>
    <col min="5422" max="5422" width="97.85546875" style="287" customWidth="1"/>
    <col min="5423" max="5616" width="9.140625" style="287"/>
    <col min="5617" max="5617" width="1.28515625" style="287" customWidth="1"/>
    <col min="5618" max="5618" width="44.85546875" style="287" customWidth="1"/>
    <col min="5619" max="5619" width="47.28515625" style="287" customWidth="1"/>
    <col min="5620" max="5620" width="8.140625" style="287" customWidth="1"/>
    <col min="5621" max="5621" width="8.28515625" style="287" customWidth="1"/>
    <col min="5622" max="5622" width="5.42578125" style="287" customWidth="1"/>
    <col min="5623" max="5623" width="8.5703125" style="287" customWidth="1"/>
    <col min="5624" max="5624" width="13.7109375" style="287" customWidth="1"/>
    <col min="5625" max="5625" width="15.7109375" style="287" customWidth="1"/>
    <col min="5626" max="5626" width="14.7109375" style="287" customWidth="1"/>
    <col min="5627" max="5627" width="15" style="287" customWidth="1"/>
    <col min="5628" max="5629" width="14.28515625" style="287" customWidth="1"/>
    <col min="5630" max="5630" width="0" style="287" hidden="1" customWidth="1"/>
    <col min="5631" max="5631" width="18.85546875" style="287" customWidth="1"/>
    <col min="5632" max="5644" width="8" style="287" customWidth="1"/>
    <col min="5645" max="5648" width="9.28515625" style="287" customWidth="1"/>
    <col min="5649" max="5676" width="9.140625" style="287"/>
    <col min="5677" max="5677" width="64" style="287" customWidth="1"/>
    <col min="5678" max="5678" width="97.85546875" style="287" customWidth="1"/>
    <col min="5679" max="5872" width="9.140625" style="287"/>
    <col min="5873" max="5873" width="1.28515625" style="287" customWidth="1"/>
    <col min="5874" max="5874" width="44.85546875" style="287" customWidth="1"/>
    <col min="5875" max="5875" width="47.28515625" style="287" customWidth="1"/>
    <col min="5876" max="5876" width="8.140625" style="287" customWidth="1"/>
    <col min="5877" max="5877" width="8.28515625" style="287" customWidth="1"/>
    <col min="5878" max="5878" width="5.42578125" style="287" customWidth="1"/>
    <col min="5879" max="5879" width="8.5703125" style="287" customWidth="1"/>
    <col min="5880" max="5880" width="13.7109375" style="287" customWidth="1"/>
    <col min="5881" max="5881" width="15.7109375" style="287" customWidth="1"/>
    <col min="5882" max="5882" width="14.7109375" style="287" customWidth="1"/>
    <col min="5883" max="5883" width="15" style="287" customWidth="1"/>
    <col min="5884" max="5885" width="14.28515625" style="287" customWidth="1"/>
    <col min="5886" max="5886" width="0" style="287" hidden="1" customWidth="1"/>
    <col min="5887" max="5887" width="18.85546875" style="287" customWidth="1"/>
    <col min="5888" max="5900" width="8" style="287" customWidth="1"/>
    <col min="5901" max="5904" width="9.28515625" style="287" customWidth="1"/>
    <col min="5905" max="5932" width="9.140625" style="287"/>
    <col min="5933" max="5933" width="64" style="287" customWidth="1"/>
    <col min="5934" max="5934" width="97.85546875" style="287" customWidth="1"/>
    <col min="5935" max="6128" width="9.140625" style="287"/>
    <col min="6129" max="6129" width="1.28515625" style="287" customWidth="1"/>
    <col min="6130" max="6130" width="44.85546875" style="287" customWidth="1"/>
    <col min="6131" max="6131" width="47.28515625" style="287" customWidth="1"/>
    <col min="6132" max="6132" width="8.140625" style="287" customWidth="1"/>
    <col min="6133" max="6133" width="8.28515625" style="287" customWidth="1"/>
    <col min="6134" max="6134" width="5.42578125" style="287" customWidth="1"/>
    <col min="6135" max="6135" width="8.5703125" style="287" customWidth="1"/>
    <col min="6136" max="6136" width="13.7109375" style="287" customWidth="1"/>
    <col min="6137" max="6137" width="15.7109375" style="287" customWidth="1"/>
    <col min="6138" max="6138" width="14.7109375" style="287" customWidth="1"/>
    <col min="6139" max="6139" width="15" style="287" customWidth="1"/>
    <col min="6140" max="6141" width="14.28515625" style="287" customWidth="1"/>
    <col min="6142" max="6142" width="0" style="287" hidden="1" customWidth="1"/>
    <col min="6143" max="6143" width="18.85546875" style="287" customWidth="1"/>
    <col min="6144" max="6156" width="8" style="287" customWidth="1"/>
    <col min="6157" max="6160" width="9.28515625" style="287" customWidth="1"/>
    <col min="6161" max="6188" width="9.140625" style="287"/>
    <col min="6189" max="6189" width="64" style="287" customWidth="1"/>
    <col min="6190" max="6190" width="97.85546875" style="287" customWidth="1"/>
    <col min="6191" max="6384" width="9.140625" style="287"/>
    <col min="6385" max="6385" width="1.28515625" style="287" customWidth="1"/>
    <col min="6386" max="6386" width="44.85546875" style="287" customWidth="1"/>
    <col min="6387" max="6387" width="47.28515625" style="287" customWidth="1"/>
    <col min="6388" max="6388" width="8.140625" style="287" customWidth="1"/>
    <col min="6389" max="6389" width="8.28515625" style="287" customWidth="1"/>
    <col min="6390" max="6390" width="5.42578125" style="287" customWidth="1"/>
    <col min="6391" max="6391" width="8.5703125" style="287" customWidth="1"/>
    <col min="6392" max="6392" width="13.7109375" style="287" customWidth="1"/>
    <col min="6393" max="6393" width="15.7109375" style="287" customWidth="1"/>
    <col min="6394" max="6394" width="14.7109375" style="287" customWidth="1"/>
    <col min="6395" max="6395" width="15" style="287" customWidth="1"/>
    <col min="6396" max="6397" width="14.28515625" style="287" customWidth="1"/>
    <col min="6398" max="6398" width="0" style="287" hidden="1" customWidth="1"/>
    <col min="6399" max="6399" width="18.85546875" style="287" customWidth="1"/>
    <col min="6400" max="6412" width="8" style="287" customWidth="1"/>
    <col min="6413" max="6416" width="9.28515625" style="287" customWidth="1"/>
    <col min="6417" max="6444" width="9.140625" style="287"/>
    <col min="6445" max="6445" width="64" style="287" customWidth="1"/>
    <col min="6446" max="6446" width="97.85546875" style="287" customWidth="1"/>
    <col min="6447" max="6640" width="9.140625" style="287"/>
    <col min="6641" max="6641" width="1.28515625" style="287" customWidth="1"/>
    <col min="6642" max="6642" width="44.85546875" style="287" customWidth="1"/>
    <col min="6643" max="6643" width="47.28515625" style="287" customWidth="1"/>
    <col min="6644" max="6644" width="8.140625" style="287" customWidth="1"/>
    <col min="6645" max="6645" width="8.28515625" style="287" customWidth="1"/>
    <col min="6646" max="6646" width="5.42578125" style="287" customWidth="1"/>
    <col min="6647" max="6647" width="8.5703125" style="287" customWidth="1"/>
    <col min="6648" max="6648" width="13.7109375" style="287" customWidth="1"/>
    <col min="6649" max="6649" width="15.7109375" style="287" customWidth="1"/>
    <col min="6650" max="6650" width="14.7109375" style="287" customWidth="1"/>
    <col min="6651" max="6651" width="15" style="287" customWidth="1"/>
    <col min="6652" max="6653" width="14.28515625" style="287" customWidth="1"/>
    <col min="6654" max="6654" width="0" style="287" hidden="1" customWidth="1"/>
    <col min="6655" max="6655" width="18.85546875" style="287" customWidth="1"/>
    <col min="6656" max="6668" width="8" style="287" customWidth="1"/>
    <col min="6669" max="6672" width="9.28515625" style="287" customWidth="1"/>
    <col min="6673" max="6700" width="9.140625" style="287"/>
    <col min="6701" max="6701" width="64" style="287" customWidth="1"/>
    <col min="6702" max="6702" width="97.85546875" style="287" customWidth="1"/>
    <col min="6703" max="6896" width="9.140625" style="287"/>
    <col min="6897" max="6897" width="1.28515625" style="287" customWidth="1"/>
    <col min="6898" max="6898" width="44.85546875" style="287" customWidth="1"/>
    <col min="6899" max="6899" width="47.28515625" style="287" customWidth="1"/>
    <col min="6900" max="6900" width="8.140625" style="287" customWidth="1"/>
    <col min="6901" max="6901" width="8.28515625" style="287" customWidth="1"/>
    <col min="6902" max="6902" width="5.42578125" style="287" customWidth="1"/>
    <col min="6903" max="6903" width="8.5703125" style="287" customWidth="1"/>
    <col min="6904" max="6904" width="13.7109375" style="287" customWidth="1"/>
    <col min="6905" max="6905" width="15.7109375" style="287" customWidth="1"/>
    <col min="6906" max="6906" width="14.7109375" style="287" customWidth="1"/>
    <col min="6907" max="6907" width="15" style="287" customWidth="1"/>
    <col min="6908" max="6909" width="14.28515625" style="287" customWidth="1"/>
    <col min="6910" max="6910" width="0" style="287" hidden="1" customWidth="1"/>
    <col min="6911" max="6911" width="18.85546875" style="287" customWidth="1"/>
    <col min="6912" max="6924" width="8" style="287" customWidth="1"/>
    <col min="6925" max="6928" width="9.28515625" style="287" customWidth="1"/>
    <col min="6929" max="6956" width="9.140625" style="287"/>
    <col min="6957" max="6957" width="64" style="287" customWidth="1"/>
    <col min="6958" max="6958" width="97.85546875" style="287" customWidth="1"/>
    <col min="6959" max="7152" width="9.140625" style="287"/>
    <col min="7153" max="7153" width="1.28515625" style="287" customWidth="1"/>
    <col min="7154" max="7154" width="44.85546875" style="287" customWidth="1"/>
    <col min="7155" max="7155" width="47.28515625" style="287" customWidth="1"/>
    <col min="7156" max="7156" width="8.140625" style="287" customWidth="1"/>
    <col min="7157" max="7157" width="8.28515625" style="287" customWidth="1"/>
    <col min="7158" max="7158" width="5.42578125" style="287" customWidth="1"/>
    <col min="7159" max="7159" width="8.5703125" style="287" customWidth="1"/>
    <col min="7160" max="7160" width="13.7109375" style="287" customWidth="1"/>
    <col min="7161" max="7161" width="15.7109375" style="287" customWidth="1"/>
    <col min="7162" max="7162" width="14.7109375" style="287" customWidth="1"/>
    <col min="7163" max="7163" width="15" style="287" customWidth="1"/>
    <col min="7164" max="7165" width="14.28515625" style="287" customWidth="1"/>
    <col min="7166" max="7166" width="0" style="287" hidden="1" customWidth="1"/>
    <col min="7167" max="7167" width="18.85546875" style="287" customWidth="1"/>
    <col min="7168" max="7180" width="8" style="287" customWidth="1"/>
    <col min="7181" max="7184" width="9.28515625" style="287" customWidth="1"/>
    <col min="7185" max="7212" width="9.140625" style="287"/>
    <col min="7213" max="7213" width="64" style="287" customWidth="1"/>
    <col min="7214" max="7214" width="97.85546875" style="287" customWidth="1"/>
    <col min="7215" max="7408" width="9.140625" style="287"/>
    <col min="7409" max="7409" width="1.28515625" style="287" customWidth="1"/>
    <col min="7410" max="7410" width="44.85546875" style="287" customWidth="1"/>
    <col min="7411" max="7411" width="47.28515625" style="287" customWidth="1"/>
    <col min="7412" max="7412" width="8.140625" style="287" customWidth="1"/>
    <col min="7413" max="7413" width="8.28515625" style="287" customWidth="1"/>
    <col min="7414" max="7414" width="5.42578125" style="287" customWidth="1"/>
    <col min="7415" max="7415" width="8.5703125" style="287" customWidth="1"/>
    <col min="7416" max="7416" width="13.7109375" style="287" customWidth="1"/>
    <col min="7417" max="7417" width="15.7109375" style="287" customWidth="1"/>
    <col min="7418" max="7418" width="14.7109375" style="287" customWidth="1"/>
    <col min="7419" max="7419" width="15" style="287" customWidth="1"/>
    <col min="7420" max="7421" width="14.28515625" style="287" customWidth="1"/>
    <col min="7422" max="7422" width="0" style="287" hidden="1" customWidth="1"/>
    <col min="7423" max="7423" width="18.85546875" style="287" customWidth="1"/>
    <col min="7424" max="7436" width="8" style="287" customWidth="1"/>
    <col min="7437" max="7440" width="9.28515625" style="287" customWidth="1"/>
    <col min="7441" max="7468" width="9.140625" style="287"/>
    <col min="7469" max="7469" width="64" style="287" customWidth="1"/>
    <col min="7470" max="7470" width="97.85546875" style="287" customWidth="1"/>
    <col min="7471" max="7664" width="9.140625" style="287"/>
    <col min="7665" max="7665" width="1.28515625" style="287" customWidth="1"/>
    <col min="7666" max="7666" width="44.85546875" style="287" customWidth="1"/>
    <col min="7667" max="7667" width="47.28515625" style="287" customWidth="1"/>
    <col min="7668" max="7668" width="8.140625" style="287" customWidth="1"/>
    <col min="7669" max="7669" width="8.28515625" style="287" customWidth="1"/>
    <col min="7670" max="7670" width="5.42578125" style="287" customWidth="1"/>
    <col min="7671" max="7671" width="8.5703125" style="287" customWidth="1"/>
    <col min="7672" max="7672" width="13.7109375" style="287" customWidth="1"/>
    <col min="7673" max="7673" width="15.7109375" style="287" customWidth="1"/>
    <col min="7674" max="7674" width="14.7109375" style="287" customWidth="1"/>
    <col min="7675" max="7675" width="15" style="287" customWidth="1"/>
    <col min="7676" max="7677" width="14.28515625" style="287" customWidth="1"/>
    <col min="7678" max="7678" width="0" style="287" hidden="1" customWidth="1"/>
    <col min="7679" max="7679" width="18.85546875" style="287" customWidth="1"/>
    <col min="7680" max="7692" width="8" style="287" customWidth="1"/>
    <col min="7693" max="7696" width="9.28515625" style="287" customWidth="1"/>
    <col min="7697" max="7724" width="9.140625" style="287"/>
    <col min="7725" max="7725" width="64" style="287" customWidth="1"/>
    <col min="7726" max="7726" width="97.85546875" style="287" customWidth="1"/>
    <col min="7727" max="7920" width="9.140625" style="287"/>
    <col min="7921" max="7921" width="1.28515625" style="287" customWidth="1"/>
    <col min="7922" max="7922" width="44.85546875" style="287" customWidth="1"/>
    <col min="7923" max="7923" width="47.28515625" style="287" customWidth="1"/>
    <col min="7924" max="7924" width="8.140625" style="287" customWidth="1"/>
    <col min="7925" max="7925" width="8.28515625" style="287" customWidth="1"/>
    <col min="7926" max="7926" width="5.42578125" style="287" customWidth="1"/>
    <col min="7927" max="7927" width="8.5703125" style="287" customWidth="1"/>
    <col min="7928" max="7928" width="13.7109375" style="287" customWidth="1"/>
    <col min="7929" max="7929" width="15.7109375" style="287" customWidth="1"/>
    <col min="7930" max="7930" width="14.7109375" style="287" customWidth="1"/>
    <col min="7931" max="7931" width="15" style="287" customWidth="1"/>
    <col min="7932" max="7933" width="14.28515625" style="287" customWidth="1"/>
    <col min="7934" max="7934" width="0" style="287" hidden="1" customWidth="1"/>
    <col min="7935" max="7935" width="18.85546875" style="287" customWidth="1"/>
    <col min="7936" max="7948" width="8" style="287" customWidth="1"/>
    <col min="7949" max="7952" width="9.28515625" style="287" customWidth="1"/>
    <col min="7953" max="7980" width="9.140625" style="287"/>
    <col min="7981" max="7981" width="64" style="287" customWidth="1"/>
    <col min="7982" max="7982" width="97.85546875" style="287" customWidth="1"/>
    <col min="7983" max="8176" width="9.140625" style="287"/>
    <col min="8177" max="8177" width="1.28515625" style="287" customWidth="1"/>
    <col min="8178" max="8178" width="44.85546875" style="287" customWidth="1"/>
    <col min="8179" max="8179" width="47.28515625" style="287" customWidth="1"/>
    <col min="8180" max="8180" width="8.140625" style="287" customWidth="1"/>
    <col min="8181" max="8181" width="8.28515625" style="287" customWidth="1"/>
    <col min="8182" max="8182" width="5.42578125" style="287" customWidth="1"/>
    <col min="8183" max="8183" width="8.5703125" style="287" customWidth="1"/>
    <col min="8184" max="8184" width="13.7109375" style="287" customWidth="1"/>
    <col min="8185" max="8185" width="15.7109375" style="287" customWidth="1"/>
    <col min="8186" max="8186" width="14.7109375" style="287" customWidth="1"/>
    <col min="8187" max="8187" width="15" style="287" customWidth="1"/>
    <col min="8188" max="8189" width="14.28515625" style="287" customWidth="1"/>
    <col min="8190" max="8190" width="0" style="287" hidden="1" customWidth="1"/>
    <col min="8191" max="8191" width="18.85546875" style="287" customWidth="1"/>
    <col min="8192" max="8204" width="8" style="287" customWidth="1"/>
    <col min="8205" max="8208" width="9.28515625" style="287" customWidth="1"/>
    <col min="8209" max="8236" width="9.140625" style="287"/>
    <col min="8237" max="8237" width="64" style="287" customWidth="1"/>
    <col min="8238" max="8238" width="97.85546875" style="287" customWidth="1"/>
    <col min="8239" max="8432" width="9.140625" style="287"/>
    <col min="8433" max="8433" width="1.28515625" style="287" customWidth="1"/>
    <col min="8434" max="8434" width="44.85546875" style="287" customWidth="1"/>
    <col min="8435" max="8435" width="47.28515625" style="287" customWidth="1"/>
    <col min="8436" max="8436" width="8.140625" style="287" customWidth="1"/>
    <col min="8437" max="8437" width="8.28515625" style="287" customWidth="1"/>
    <col min="8438" max="8438" width="5.42578125" style="287" customWidth="1"/>
    <col min="8439" max="8439" width="8.5703125" style="287" customWidth="1"/>
    <col min="8440" max="8440" width="13.7109375" style="287" customWidth="1"/>
    <col min="8441" max="8441" width="15.7109375" style="287" customWidth="1"/>
    <col min="8442" max="8442" width="14.7109375" style="287" customWidth="1"/>
    <col min="8443" max="8443" width="15" style="287" customWidth="1"/>
    <col min="8444" max="8445" width="14.28515625" style="287" customWidth="1"/>
    <col min="8446" max="8446" width="0" style="287" hidden="1" customWidth="1"/>
    <col min="8447" max="8447" width="18.85546875" style="287" customWidth="1"/>
    <col min="8448" max="8460" width="8" style="287" customWidth="1"/>
    <col min="8461" max="8464" width="9.28515625" style="287" customWidth="1"/>
    <col min="8465" max="8492" width="9.140625" style="287"/>
    <col min="8493" max="8493" width="64" style="287" customWidth="1"/>
    <col min="8494" max="8494" width="97.85546875" style="287" customWidth="1"/>
    <col min="8495" max="8688" width="9.140625" style="287"/>
    <col min="8689" max="8689" width="1.28515625" style="287" customWidth="1"/>
    <col min="8690" max="8690" width="44.85546875" style="287" customWidth="1"/>
    <col min="8691" max="8691" width="47.28515625" style="287" customWidth="1"/>
    <col min="8692" max="8692" width="8.140625" style="287" customWidth="1"/>
    <col min="8693" max="8693" width="8.28515625" style="287" customWidth="1"/>
    <col min="8694" max="8694" width="5.42578125" style="287" customWidth="1"/>
    <col min="8695" max="8695" width="8.5703125" style="287" customWidth="1"/>
    <col min="8696" max="8696" width="13.7109375" style="287" customWidth="1"/>
    <col min="8697" max="8697" width="15.7109375" style="287" customWidth="1"/>
    <col min="8698" max="8698" width="14.7109375" style="287" customWidth="1"/>
    <col min="8699" max="8699" width="15" style="287" customWidth="1"/>
    <col min="8700" max="8701" width="14.28515625" style="287" customWidth="1"/>
    <col min="8702" max="8702" width="0" style="287" hidden="1" customWidth="1"/>
    <col min="8703" max="8703" width="18.85546875" style="287" customWidth="1"/>
    <col min="8704" max="8716" width="8" style="287" customWidth="1"/>
    <col min="8717" max="8720" width="9.28515625" style="287" customWidth="1"/>
    <col min="8721" max="8748" width="9.140625" style="287"/>
    <col min="8749" max="8749" width="64" style="287" customWidth="1"/>
    <col min="8750" max="8750" width="97.85546875" style="287" customWidth="1"/>
    <col min="8751" max="8944" width="9.140625" style="287"/>
    <col min="8945" max="8945" width="1.28515625" style="287" customWidth="1"/>
    <col min="8946" max="8946" width="44.85546875" style="287" customWidth="1"/>
    <col min="8947" max="8947" width="47.28515625" style="287" customWidth="1"/>
    <col min="8948" max="8948" width="8.140625" style="287" customWidth="1"/>
    <col min="8949" max="8949" width="8.28515625" style="287" customWidth="1"/>
    <col min="8950" max="8950" width="5.42578125" style="287" customWidth="1"/>
    <col min="8951" max="8951" width="8.5703125" style="287" customWidth="1"/>
    <col min="8952" max="8952" width="13.7109375" style="287" customWidth="1"/>
    <col min="8953" max="8953" width="15.7109375" style="287" customWidth="1"/>
    <col min="8954" max="8954" width="14.7109375" style="287" customWidth="1"/>
    <col min="8955" max="8955" width="15" style="287" customWidth="1"/>
    <col min="8956" max="8957" width="14.28515625" style="287" customWidth="1"/>
    <col min="8958" max="8958" width="0" style="287" hidden="1" customWidth="1"/>
    <col min="8959" max="8959" width="18.85546875" style="287" customWidth="1"/>
    <col min="8960" max="8972" width="8" style="287" customWidth="1"/>
    <col min="8973" max="8976" width="9.28515625" style="287" customWidth="1"/>
    <col min="8977" max="9004" width="9.140625" style="287"/>
    <col min="9005" max="9005" width="64" style="287" customWidth="1"/>
    <col min="9006" max="9006" width="97.85546875" style="287" customWidth="1"/>
    <col min="9007" max="9200" width="9.140625" style="287"/>
    <col min="9201" max="9201" width="1.28515625" style="287" customWidth="1"/>
    <col min="9202" max="9202" width="44.85546875" style="287" customWidth="1"/>
    <col min="9203" max="9203" width="47.28515625" style="287" customWidth="1"/>
    <col min="9204" max="9204" width="8.140625" style="287" customWidth="1"/>
    <col min="9205" max="9205" width="8.28515625" style="287" customWidth="1"/>
    <col min="9206" max="9206" width="5.42578125" style="287" customWidth="1"/>
    <col min="9207" max="9207" width="8.5703125" style="287" customWidth="1"/>
    <col min="9208" max="9208" width="13.7109375" style="287" customWidth="1"/>
    <col min="9209" max="9209" width="15.7109375" style="287" customWidth="1"/>
    <col min="9210" max="9210" width="14.7109375" style="287" customWidth="1"/>
    <col min="9211" max="9211" width="15" style="287" customWidth="1"/>
    <col min="9212" max="9213" width="14.28515625" style="287" customWidth="1"/>
    <col min="9214" max="9214" width="0" style="287" hidden="1" customWidth="1"/>
    <col min="9215" max="9215" width="18.85546875" style="287" customWidth="1"/>
    <col min="9216" max="9228" width="8" style="287" customWidth="1"/>
    <col min="9229" max="9232" width="9.28515625" style="287" customWidth="1"/>
    <col min="9233" max="9260" width="9.140625" style="287"/>
    <col min="9261" max="9261" width="64" style="287" customWidth="1"/>
    <col min="9262" max="9262" width="97.85546875" style="287" customWidth="1"/>
    <col min="9263" max="9456" width="9.140625" style="287"/>
    <col min="9457" max="9457" width="1.28515625" style="287" customWidth="1"/>
    <col min="9458" max="9458" width="44.85546875" style="287" customWidth="1"/>
    <col min="9459" max="9459" width="47.28515625" style="287" customWidth="1"/>
    <col min="9460" max="9460" width="8.140625" style="287" customWidth="1"/>
    <col min="9461" max="9461" width="8.28515625" style="287" customWidth="1"/>
    <col min="9462" max="9462" width="5.42578125" style="287" customWidth="1"/>
    <col min="9463" max="9463" width="8.5703125" style="287" customWidth="1"/>
    <col min="9464" max="9464" width="13.7109375" style="287" customWidth="1"/>
    <col min="9465" max="9465" width="15.7109375" style="287" customWidth="1"/>
    <col min="9466" max="9466" width="14.7109375" style="287" customWidth="1"/>
    <col min="9467" max="9467" width="15" style="287" customWidth="1"/>
    <col min="9468" max="9469" width="14.28515625" style="287" customWidth="1"/>
    <col min="9470" max="9470" width="0" style="287" hidden="1" customWidth="1"/>
    <col min="9471" max="9471" width="18.85546875" style="287" customWidth="1"/>
    <col min="9472" max="9484" width="8" style="287" customWidth="1"/>
    <col min="9485" max="9488" width="9.28515625" style="287" customWidth="1"/>
    <col min="9489" max="9516" width="9.140625" style="287"/>
    <col min="9517" max="9517" width="64" style="287" customWidth="1"/>
    <col min="9518" max="9518" width="97.85546875" style="287" customWidth="1"/>
    <col min="9519" max="9712" width="9.140625" style="287"/>
    <col min="9713" max="9713" width="1.28515625" style="287" customWidth="1"/>
    <col min="9714" max="9714" width="44.85546875" style="287" customWidth="1"/>
    <col min="9715" max="9715" width="47.28515625" style="287" customWidth="1"/>
    <col min="9716" max="9716" width="8.140625" style="287" customWidth="1"/>
    <col min="9717" max="9717" width="8.28515625" style="287" customWidth="1"/>
    <col min="9718" max="9718" width="5.42578125" style="287" customWidth="1"/>
    <col min="9719" max="9719" width="8.5703125" style="287" customWidth="1"/>
    <col min="9720" max="9720" width="13.7109375" style="287" customWidth="1"/>
    <col min="9721" max="9721" width="15.7109375" style="287" customWidth="1"/>
    <col min="9722" max="9722" width="14.7109375" style="287" customWidth="1"/>
    <col min="9723" max="9723" width="15" style="287" customWidth="1"/>
    <col min="9724" max="9725" width="14.28515625" style="287" customWidth="1"/>
    <col min="9726" max="9726" width="0" style="287" hidden="1" customWidth="1"/>
    <col min="9727" max="9727" width="18.85546875" style="287" customWidth="1"/>
    <col min="9728" max="9740" width="8" style="287" customWidth="1"/>
    <col min="9741" max="9744" width="9.28515625" style="287" customWidth="1"/>
    <col min="9745" max="9772" width="9.140625" style="287"/>
    <col min="9773" max="9773" width="64" style="287" customWidth="1"/>
    <col min="9774" max="9774" width="97.85546875" style="287" customWidth="1"/>
    <col min="9775" max="9968" width="9.140625" style="287"/>
    <col min="9969" max="9969" width="1.28515625" style="287" customWidth="1"/>
    <col min="9970" max="9970" width="44.85546875" style="287" customWidth="1"/>
    <col min="9971" max="9971" width="47.28515625" style="287" customWidth="1"/>
    <col min="9972" max="9972" width="8.140625" style="287" customWidth="1"/>
    <col min="9973" max="9973" width="8.28515625" style="287" customWidth="1"/>
    <col min="9974" max="9974" width="5.42578125" style="287" customWidth="1"/>
    <col min="9975" max="9975" width="8.5703125" style="287" customWidth="1"/>
    <col min="9976" max="9976" width="13.7109375" style="287" customWidth="1"/>
    <col min="9977" max="9977" width="15.7109375" style="287" customWidth="1"/>
    <col min="9978" max="9978" width="14.7109375" style="287" customWidth="1"/>
    <col min="9979" max="9979" width="15" style="287" customWidth="1"/>
    <col min="9980" max="9981" width="14.28515625" style="287" customWidth="1"/>
    <col min="9982" max="9982" width="0" style="287" hidden="1" customWidth="1"/>
    <col min="9983" max="9983" width="18.85546875" style="287" customWidth="1"/>
    <col min="9984" max="9996" width="8" style="287" customWidth="1"/>
    <col min="9997" max="10000" width="9.28515625" style="287" customWidth="1"/>
    <col min="10001" max="10028" width="9.140625" style="287"/>
    <col min="10029" max="10029" width="64" style="287" customWidth="1"/>
    <col min="10030" max="10030" width="97.85546875" style="287" customWidth="1"/>
    <col min="10031" max="10224" width="9.140625" style="287"/>
    <col min="10225" max="10225" width="1.28515625" style="287" customWidth="1"/>
    <col min="10226" max="10226" width="44.85546875" style="287" customWidth="1"/>
    <col min="10227" max="10227" width="47.28515625" style="287" customWidth="1"/>
    <col min="10228" max="10228" width="8.140625" style="287" customWidth="1"/>
    <col min="10229" max="10229" width="8.28515625" style="287" customWidth="1"/>
    <col min="10230" max="10230" width="5.42578125" style="287" customWidth="1"/>
    <col min="10231" max="10231" width="8.5703125" style="287" customWidth="1"/>
    <col min="10232" max="10232" width="13.7109375" style="287" customWidth="1"/>
    <col min="10233" max="10233" width="15.7109375" style="287" customWidth="1"/>
    <col min="10234" max="10234" width="14.7109375" style="287" customWidth="1"/>
    <col min="10235" max="10235" width="15" style="287" customWidth="1"/>
    <col min="10236" max="10237" width="14.28515625" style="287" customWidth="1"/>
    <col min="10238" max="10238" width="0" style="287" hidden="1" customWidth="1"/>
    <col min="10239" max="10239" width="18.85546875" style="287" customWidth="1"/>
    <col min="10240" max="10252" width="8" style="287" customWidth="1"/>
    <col min="10253" max="10256" width="9.28515625" style="287" customWidth="1"/>
    <col min="10257" max="10284" width="9.140625" style="287"/>
    <col min="10285" max="10285" width="64" style="287" customWidth="1"/>
    <col min="10286" max="10286" width="97.85546875" style="287" customWidth="1"/>
    <col min="10287" max="10480" width="9.140625" style="287"/>
    <col min="10481" max="10481" width="1.28515625" style="287" customWidth="1"/>
    <col min="10482" max="10482" width="44.85546875" style="287" customWidth="1"/>
    <col min="10483" max="10483" width="47.28515625" style="287" customWidth="1"/>
    <col min="10484" max="10484" width="8.140625" style="287" customWidth="1"/>
    <col min="10485" max="10485" width="8.28515625" style="287" customWidth="1"/>
    <col min="10486" max="10486" width="5.42578125" style="287" customWidth="1"/>
    <col min="10487" max="10487" width="8.5703125" style="287" customWidth="1"/>
    <col min="10488" max="10488" width="13.7109375" style="287" customWidth="1"/>
    <col min="10489" max="10489" width="15.7109375" style="287" customWidth="1"/>
    <col min="10490" max="10490" width="14.7109375" style="287" customWidth="1"/>
    <col min="10491" max="10491" width="15" style="287" customWidth="1"/>
    <col min="10492" max="10493" width="14.28515625" style="287" customWidth="1"/>
    <col min="10494" max="10494" width="0" style="287" hidden="1" customWidth="1"/>
    <col min="10495" max="10495" width="18.85546875" style="287" customWidth="1"/>
    <col min="10496" max="10508" width="8" style="287" customWidth="1"/>
    <col min="10509" max="10512" width="9.28515625" style="287" customWidth="1"/>
    <col min="10513" max="10540" width="9.140625" style="287"/>
    <col min="10541" max="10541" width="64" style="287" customWidth="1"/>
    <col min="10542" max="10542" width="97.85546875" style="287" customWidth="1"/>
    <col min="10543" max="10736" width="9.140625" style="287"/>
    <col min="10737" max="10737" width="1.28515625" style="287" customWidth="1"/>
    <col min="10738" max="10738" width="44.85546875" style="287" customWidth="1"/>
    <col min="10739" max="10739" width="47.28515625" style="287" customWidth="1"/>
    <col min="10740" max="10740" width="8.140625" style="287" customWidth="1"/>
    <col min="10741" max="10741" width="8.28515625" style="287" customWidth="1"/>
    <col min="10742" max="10742" width="5.42578125" style="287" customWidth="1"/>
    <col min="10743" max="10743" width="8.5703125" style="287" customWidth="1"/>
    <col min="10744" max="10744" width="13.7109375" style="287" customWidth="1"/>
    <col min="10745" max="10745" width="15.7109375" style="287" customWidth="1"/>
    <col min="10746" max="10746" width="14.7109375" style="287" customWidth="1"/>
    <col min="10747" max="10747" width="15" style="287" customWidth="1"/>
    <col min="10748" max="10749" width="14.28515625" style="287" customWidth="1"/>
    <col min="10750" max="10750" width="0" style="287" hidden="1" customWidth="1"/>
    <col min="10751" max="10751" width="18.85546875" style="287" customWidth="1"/>
    <col min="10752" max="10764" width="8" style="287" customWidth="1"/>
    <col min="10765" max="10768" width="9.28515625" style="287" customWidth="1"/>
    <col min="10769" max="10796" width="9.140625" style="287"/>
    <col min="10797" max="10797" width="64" style="287" customWidth="1"/>
    <col min="10798" max="10798" width="97.85546875" style="287" customWidth="1"/>
    <col min="10799" max="10992" width="9.140625" style="287"/>
    <col min="10993" max="10993" width="1.28515625" style="287" customWidth="1"/>
    <col min="10994" max="10994" width="44.85546875" style="287" customWidth="1"/>
    <col min="10995" max="10995" width="47.28515625" style="287" customWidth="1"/>
    <col min="10996" max="10996" width="8.140625" style="287" customWidth="1"/>
    <col min="10997" max="10997" width="8.28515625" style="287" customWidth="1"/>
    <col min="10998" max="10998" width="5.42578125" style="287" customWidth="1"/>
    <col min="10999" max="10999" width="8.5703125" style="287" customWidth="1"/>
    <col min="11000" max="11000" width="13.7109375" style="287" customWidth="1"/>
    <col min="11001" max="11001" width="15.7109375" style="287" customWidth="1"/>
    <col min="11002" max="11002" width="14.7109375" style="287" customWidth="1"/>
    <col min="11003" max="11003" width="15" style="287" customWidth="1"/>
    <col min="11004" max="11005" width="14.28515625" style="287" customWidth="1"/>
    <col min="11006" max="11006" width="0" style="287" hidden="1" customWidth="1"/>
    <col min="11007" max="11007" width="18.85546875" style="287" customWidth="1"/>
    <col min="11008" max="11020" width="8" style="287" customWidth="1"/>
    <col min="11021" max="11024" width="9.28515625" style="287" customWidth="1"/>
    <col min="11025" max="11052" width="9.140625" style="287"/>
    <col min="11053" max="11053" width="64" style="287" customWidth="1"/>
    <col min="11054" max="11054" width="97.85546875" style="287" customWidth="1"/>
    <col min="11055" max="11248" width="9.140625" style="287"/>
    <col min="11249" max="11249" width="1.28515625" style="287" customWidth="1"/>
    <col min="11250" max="11250" width="44.85546875" style="287" customWidth="1"/>
    <col min="11251" max="11251" width="47.28515625" style="287" customWidth="1"/>
    <col min="11252" max="11252" width="8.140625" style="287" customWidth="1"/>
    <col min="11253" max="11253" width="8.28515625" style="287" customWidth="1"/>
    <col min="11254" max="11254" width="5.42578125" style="287" customWidth="1"/>
    <col min="11255" max="11255" width="8.5703125" style="287" customWidth="1"/>
    <col min="11256" max="11256" width="13.7109375" style="287" customWidth="1"/>
    <col min="11257" max="11257" width="15.7109375" style="287" customWidth="1"/>
    <col min="11258" max="11258" width="14.7109375" style="287" customWidth="1"/>
    <col min="11259" max="11259" width="15" style="287" customWidth="1"/>
    <col min="11260" max="11261" width="14.28515625" style="287" customWidth="1"/>
    <col min="11262" max="11262" width="0" style="287" hidden="1" customWidth="1"/>
    <col min="11263" max="11263" width="18.85546875" style="287" customWidth="1"/>
    <col min="11264" max="11276" width="8" style="287" customWidth="1"/>
    <col min="11277" max="11280" width="9.28515625" style="287" customWidth="1"/>
    <col min="11281" max="11308" width="9.140625" style="287"/>
    <col min="11309" max="11309" width="64" style="287" customWidth="1"/>
    <col min="11310" max="11310" width="97.85546875" style="287" customWidth="1"/>
    <col min="11311" max="11504" width="9.140625" style="287"/>
    <col min="11505" max="11505" width="1.28515625" style="287" customWidth="1"/>
    <col min="11506" max="11506" width="44.85546875" style="287" customWidth="1"/>
    <col min="11507" max="11507" width="47.28515625" style="287" customWidth="1"/>
    <col min="11508" max="11508" width="8.140625" style="287" customWidth="1"/>
    <col min="11509" max="11509" width="8.28515625" style="287" customWidth="1"/>
    <col min="11510" max="11510" width="5.42578125" style="287" customWidth="1"/>
    <col min="11511" max="11511" width="8.5703125" style="287" customWidth="1"/>
    <col min="11512" max="11512" width="13.7109375" style="287" customWidth="1"/>
    <col min="11513" max="11513" width="15.7109375" style="287" customWidth="1"/>
    <col min="11514" max="11514" width="14.7109375" style="287" customWidth="1"/>
    <col min="11515" max="11515" width="15" style="287" customWidth="1"/>
    <col min="11516" max="11517" width="14.28515625" style="287" customWidth="1"/>
    <col min="11518" max="11518" width="0" style="287" hidden="1" customWidth="1"/>
    <col min="11519" max="11519" width="18.85546875" style="287" customWidth="1"/>
    <col min="11520" max="11532" width="8" style="287" customWidth="1"/>
    <col min="11533" max="11536" width="9.28515625" style="287" customWidth="1"/>
    <col min="11537" max="11564" width="9.140625" style="287"/>
    <col min="11565" max="11565" width="64" style="287" customWidth="1"/>
    <col min="11566" max="11566" width="97.85546875" style="287" customWidth="1"/>
    <col min="11567" max="11760" width="9.140625" style="287"/>
    <col min="11761" max="11761" width="1.28515625" style="287" customWidth="1"/>
    <col min="11762" max="11762" width="44.85546875" style="287" customWidth="1"/>
    <col min="11763" max="11763" width="47.28515625" style="287" customWidth="1"/>
    <col min="11764" max="11764" width="8.140625" style="287" customWidth="1"/>
    <col min="11765" max="11765" width="8.28515625" style="287" customWidth="1"/>
    <col min="11766" max="11766" width="5.42578125" style="287" customWidth="1"/>
    <col min="11767" max="11767" width="8.5703125" style="287" customWidth="1"/>
    <col min="11768" max="11768" width="13.7109375" style="287" customWidth="1"/>
    <col min="11769" max="11769" width="15.7109375" style="287" customWidth="1"/>
    <col min="11770" max="11770" width="14.7109375" style="287" customWidth="1"/>
    <col min="11771" max="11771" width="15" style="287" customWidth="1"/>
    <col min="11772" max="11773" width="14.28515625" style="287" customWidth="1"/>
    <col min="11774" max="11774" width="0" style="287" hidden="1" customWidth="1"/>
    <col min="11775" max="11775" width="18.85546875" style="287" customWidth="1"/>
    <col min="11776" max="11788" width="8" style="287" customWidth="1"/>
    <col min="11789" max="11792" width="9.28515625" style="287" customWidth="1"/>
    <col min="11793" max="11820" width="9.140625" style="287"/>
    <col min="11821" max="11821" width="64" style="287" customWidth="1"/>
    <col min="11822" max="11822" width="97.85546875" style="287" customWidth="1"/>
    <col min="11823" max="12016" width="9.140625" style="287"/>
    <col min="12017" max="12017" width="1.28515625" style="287" customWidth="1"/>
    <col min="12018" max="12018" width="44.85546875" style="287" customWidth="1"/>
    <col min="12019" max="12019" width="47.28515625" style="287" customWidth="1"/>
    <col min="12020" max="12020" width="8.140625" style="287" customWidth="1"/>
    <col min="12021" max="12021" width="8.28515625" style="287" customWidth="1"/>
    <col min="12022" max="12022" width="5.42578125" style="287" customWidth="1"/>
    <col min="12023" max="12023" width="8.5703125" style="287" customWidth="1"/>
    <col min="12024" max="12024" width="13.7109375" style="287" customWidth="1"/>
    <col min="12025" max="12025" width="15.7109375" style="287" customWidth="1"/>
    <col min="12026" max="12026" width="14.7109375" style="287" customWidth="1"/>
    <col min="12027" max="12027" width="15" style="287" customWidth="1"/>
    <col min="12028" max="12029" width="14.28515625" style="287" customWidth="1"/>
    <col min="12030" max="12030" width="0" style="287" hidden="1" customWidth="1"/>
    <col min="12031" max="12031" width="18.85546875" style="287" customWidth="1"/>
    <col min="12032" max="12044" width="8" style="287" customWidth="1"/>
    <col min="12045" max="12048" width="9.28515625" style="287" customWidth="1"/>
    <col min="12049" max="12076" width="9.140625" style="287"/>
    <col min="12077" max="12077" width="64" style="287" customWidth="1"/>
    <col min="12078" max="12078" width="97.85546875" style="287" customWidth="1"/>
    <col min="12079" max="12272" width="9.140625" style="287"/>
    <col min="12273" max="12273" width="1.28515625" style="287" customWidth="1"/>
    <col min="12274" max="12274" width="44.85546875" style="287" customWidth="1"/>
    <col min="12275" max="12275" width="47.28515625" style="287" customWidth="1"/>
    <col min="12276" max="12276" width="8.140625" style="287" customWidth="1"/>
    <col min="12277" max="12277" width="8.28515625" style="287" customWidth="1"/>
    <col min="12278" max="12278" width="5.42578125" style="287" customWidth="1"/>
    <col min="12279" max="12279" width="8.5703125" style="287" customWidth="1"/>
    <col min="12280" max="12280" width="13.7109375" style="287" customWidth="1"/>
    <col min="12281" max="12281" width="15.7109375" style="287" customWidth="1"/>
    <col min="12282" max="12282" width="14.7109375" style="287" customWidth="1"/>
    <col min="12283" max="12283" width="15" style="287" customWidth="1"/>
    <col min="12284" max="12285" width="14.28515625" style="287" customWidth="1"/>
    <col min="12286" max="12286" width="0" style="287" hidden="1" customWidth="1"/>
    <col min="12287" max="12287" width="18.85546875" style="287" customWidth="1"/>
    <col min="12288" max="12300" width="8" style="287" customWidth="1"/>
    <col min="12301" max="12304" width="9.28515625" style="287" customWidth="1"/>
    <col min="12305" max="12332" width="9.140625" style="287"/>
    <col min="12333" max="12333" width="64" style="287" customWidth="1"/>
    <col min="12334" max="12334" width="97.85546875" style="287" customWidth="1"/>
    <col min="12335" max="12528" width="9.140625" style="287"/>
    <col min="12529" max="12529" width="1.28515625" style="287" customWidth="1"/>
    <col min="12530" max="12530" width="44.85546875" style="287" customWidth="1"/>
    <col min="12531" max="12531" width="47.28515625" style="287" customWidth="1"/>
    <col min="12532" max="12532" width="8.140625" style="287" customWidth="1"/>
    <col min="12533" max="12533" width="8.28515625" style="287" customWidth="1"/>
    <col min="12534" max="12534" width="5.42578125" style="287" customWidth="1"/>
    <col min="12535" max="12535" width="8.5703125" style="287" customWidth="1"/>
    <col min="12536" max="12536" width="13.7109375" style="287" customWidth="1"/>
    <col min="12537" max="12537" width="15.7109375" style="287" customWidth="1"/>
    <col min="12538" max="12538" width="14.7109375" style="287" customWidth="1"/>
    <col min="12539" max="12539" width="15" style="287" customWidth="1"/>
    <col min="12540" max="12541" width="14.28515625" style="287" customWidth="1"/>
    <col min="12542" max="12542" width="0" style="287" hidden="1" customWidth="1"/>
    <col min="12543" max="12543" width="18.85546875" style="287" customWidth="1"/>
    <col min="12544" max="12556" width="8" style="287" customWidth="1"/>
    <col min="12557" max="12560" width="9.28515625" style="287" customWidth="1"/>
    <col min="12561" max="12588" width="9.140625" style="287"/>
    <col min="12589" max="12589" width="64" style="287" customWidth="1"/>
    <col min="12590" max="12590" width="97.85546875" style="287" customWidth="1"/>
    <col min="12591" max="12784" width="9.140625" style="287"/>
    <col min="12785" max="12785" width="1.28515625" style="287" customWidth="1"/>
    <col min="12786" max="12786" width="44.85546875" style="287" customWidth="1"/>
    <col min="12787" max="12787" width="47.28515625" style="287" customWidth="1"/>
    <col min="12788" max="12788" width="8.140625" style="287" customWidth="1"/>
    <col min="12789" max="12789" width="8.28515625" style="287" customWidth="1"/>
    <col min="12790" max="12790" width="5.42578125" style="287" customWidth="1"/>
    <col min="12791" max="12791" width="8.5703125" style="287" customWidth="1"/>
    <col min="12792" max="12792" width="13.7109375" style="287" customWidth="1"/>
    <col min="12793" max="12793" width="15.7109375" style="287" customWidth="1"/>
    <col min="12794" max="12794" width="14.7109375" style="287" customWidth="1"/>
    <col min="12795" max="12795" width="15" style="287" customWidth="1"/>
    <col min="12796" max="12797" width="14.28515625" style="287" customWidth="1"/>
    <col min="12798" max="12798" width="0" style="287" hidden="1" customWidth="1"/>
    <col min="12799" max="12799" width="18.85546875" style="287" customWidth="1"/>
    <col min="12800" max="12812" width="8" style="287" customWidth="1"/>
    <col min="12813" max="12816" width="9.28515625" style="287" customWidth="1"/>
    <col min="12817" max="12844" width="9.140625" style="287"/>
    <col min="12845" max="12845" width="64" style="287" customWidth="1"/>
    <col min="12846" max="12846" width="97.85546875" style="287" customWidth="1"/>
    <col min="12847" max="13040" width="9.140625" style="287"/>
    <col min="13041" max="13041" width="1.28515625" style="287" customWidth="1"/>
    <col min="13042" max="13042" width="44.85546875" style="287" customWidth="1"/>
    <col min="13043" max="13043" width="47.28515625" style="287" customWidth="1"/>
    <col min="13044" max="13044" width="8.140625" style="287" customWidth="1"/>
    <col min="13045" max="13045" width="8.28515625" style="287" customWidth="1"/>
    <col min="13046" max="13046" width="5.42578125" style="287" customWidth="1"/>
    <col min="13047" max="13047" width="8.5703125" style="287" customWidth="1"/>
    <col min="13048" max="13048" width="13.7109375" style="287" customWidth="1"/>
    <col min="13049" max="13049" width="15.7109375" style="287" customWidth="1"/>
    <col min="13050" max="13050" width="14.7109375" style="287" customWidth="1"/>
    <col min="13051" max="13051" width="15" style="287" customWidth="1"/>
    <col min="13052" max="13053" width="14.28515625" style="287" customWidth="1"/>
    <col min="13054" max="13054" width="0" style="287" hidden="1" customWidth="1"/>
    <col min="13055" max="13055" width="18.85546875" style="287" customWidth="1"/>
    <col min="13056" max="13068" width="8" style="287" customWidth="1"/>
    <col min="13069" max="13072" width="9.28515625" style="287" customWidth="1"/>
    <col min="13073" max="13100" width="9.140625" style="287"/>
    <col min="13101" max="13101" width="64" style="287" customWidth="1"/>
    <col min="13102" max="13102" width="97.85546875" style="287" customWidth="1"/>
    <col min="13103" max="13296" width="9.140625" style="287"/>
    <col min="13297" max="13297" width="1.28515625" style="287" customWidth="1"/>
    <col min="13298" max="13298" width="44.85546875" style="287" customWidth="1"/>
    <col min="13299" max="13299" width="47.28515625" style="287" customWidth="1"/>
    <col min="13300" max="13300" width="8.140625" style="287" customWidth="1"/>
    <col min="13301" max="13301" width="8.28515625" style="287" customWidth="1"/>
    <col min="13302" max="13302" width="5.42578125" style="287" customWidth="1"/>
    <col min="13303" max="13303" width="8.5703125" style="287" customWidth="1"/>
    <col min="13304" max="13304" width="13.7109375" style="287" customWidth="1"/>
    <col min="13305" max="13305" width="15.7109375" style="287" customWidth="1"/>
    <col min="13306" max="13306" width="14.7109375" style="287" customWidth="1"/>
    <col min="13307" max="13307" width="15" style="287" customWidth="1"/>
    <col min="13308" max="13309" width="14.28515625" style="287" customWidth="1"/>
    <col min="13310" max="13310" width="0" style="287" hidden="1" customWidth="1"/>
    <col min="13311" max="13311" width="18.85546875" style="287" customWidth="1"/>
    <col min="13312" max="13324" width="8" style="287" customWidth="1"/>
    <col min="13325" max="13328" width="9.28515625" style="287" customWidth="1"/>
    <col min="13329" max="13356" width="9.140625" style="287"/>
    <col min="13357" max="13357" width="64" style="287" customWidth="1"/>
    <col min="13358" max="13358" width="97.85546875" style="287" customWidth="1"/>
    <col min="13359" max="13552" width="9.140625" style="287"/>
    <col min="13553" max="13553" width="1.28515625" style="287" customWidth="1"/>
    <col min="13554" max="13554" width="44.85546875" style="287" customWidth="1"/>
    <col min="13555" max="13555" width="47.28515625" style="287" customWidth="1"/>
    <col min="13556" max="13556" width="8.140625" style="287" customWidth="1"/>
    <col min="13557" max="13557" width="8.28515625" style="287" customWidth="1"/>
    <col min="13558" max="13558" width="5.42578125" style="287" customWidth="1"/>
    <col min="13559" max="13559" width="8.5703125" style="287" customWidth="1"/>
    <col min="13560" max="13560" width="13.7109375" style="287" customWidth="1"/>
    <col min="13561" max="13561" width="15.7109375" style="287" customWidth="1"/>
    <col min="13562" max="13562" width="14.7109375" style="287" customWidth="1"/>
    <col min="13563" max="13563" width="15" style="287" customWidth="1"/>
    <col min="13564" max="13565" width="14.28515625" style="287" customWidth="1"/>
    <col min="13566" max="13566" width="0" style="287" hidden="1" customWidth="1"/>
    <col min="13567" max="13567" width="18.85546875" style="287" customWidth="1"/>
    <col min="13568" max="13580" width="8" style="287" customWidth="1"/>
    <col min="13581" max="13584" width="9.28515625" style="287" customWidth="1"/>
    <col min="13585" max="13612" width="9.140625" style="287"/>
    <col min="13613" max="13613" width="64" style="287" customWidth="1"/>
    <col min="13614" max="13614" width="97.85546875" style="287" customWidth="1"/>
    <col min="13615" max="13808" width="9.140625" style="287"/>
    <col min="13809" max="13809" width="1.28515625" style="287" customWidth="1"/>
    <col min="13810" max="13810" width="44.85546875" style="287" customWidth="1"/>
    <col min="13811" max="13811" width="47.28515625" style="287" customWidth="1"/>
    <col min="13812" max="13812" width="8.140625" style="287" customWidth="1"/>
    <col min="13813" max="13813" width="8.28515625" style="287" customWidth="1"/>
    <col min="13814" max="13814" width="5.42578125" style="287" customWidth="1"/>
    <col min="13815" max="13815" width="8.5703125" style="287" customWidth="1"/>
    <col min="13816" max="13816" width="13.7109375" style="287" customWidth="1"/>
    <col min="13817" max="13817" width="15.7109375" style="287" customWidth="1"/>
    <col min="13818" max="13818" width="14.7109375" style="287" customWidth="1"/>
    <col min="13819" max="13819" width="15" style="287" customWidth="1"/>
    <col min="13820" max="13821" width="14.28515625" style="287" customWidth="1"/>
    <col min="13822" max="13822" width="0" style="287" hidden="1" customWidth="1"/>
    <col min="13823" max="13823" width="18.85546875" style="287" customWidth="1"/>
    <col min="13824" max="13836" width="8" style="287" customWidth="1"/>
    <col min="13837" max="13840" width="9.28515625" style="287" customWidth="1"/>
    <col min="13841" max="13868" width="9.140625" style="287"/>
    <col min="13869" max="13869" width="64" style="287" customWidth="1"/>
    <col min="13870" max="13870" width="97.85546875" style="287" customWidth="1"/>
    <col min="13871" max="14064" width="9.140625" style="287"/>
    <col min="14065" max="14065" width="1.28515625" style="287" customWidth="1"/>
    <col min="14066" max="14066" width="44.85546875" style="287" customWidth="1"/>
    <col min="14067" max="14067" width="47.28515625" style="287" customWidth="1"/>
    <col min="14068" max="14068" width="8.140625" style="287" customWidth="1"/>
    <col min="14069" max="14069" width="8.28515625" style="287" customWidth="1"/>
    <col min="14070" max="14070" width="5.42578125" style="287" customWidth="1"/>
    <col min="14071" max="14071" width="8.5703125" style="287" customWidth="1"/>
    <col min="14072" max="14072" width="13.7109375" style="287" customWidth="1"/>
    <col min="14073" max="14073" width="15.7109375" style="287" customWidth="1"/>
    <col min="14074" max="14074" width="14.7109375" style="287" customWidth="1"/>
    <col min="14075" max="14075" width="15" style="287" customWidth="1"/>
    <col min="14076" max="14077" width="14.28515625" style="287" customWidth="1"/>
    <col min="14078" max="14078" width="0" style="287" hidden="1" customWidth="1"/>
    <col min="14079" max="14079" width="18.85546875" style="287" customWidth="1"/>
    <col min="14080" max="14092" width="8" style="287" customWidth="1"/>
    <col min="14093" max="14096" width="9.28515625" style="287" customWidth="1"/>
    <col min="14097" max="14124" width="9.140625" style="287"/>
    <col min="14125" max="14125" width="64" style="287" customWidth="1"/>
    <col min="14126" max="14126" width="97.85546875" style="287" customWidth="1"/>
    <col min="14127" max="14320" width="9.140625" style="287"/>
    <col min="14321" max="14321" width="1.28515625" style="287" customWidth="1"/>
    <col min="14322" max="14322" width="44.85546875" style="287" customWidth="1"/>
    <col min="14323" max="14323" width="47.28515625" style="287" customWidth="1"/>
    <col min="14324" max="14324" width="8.140625" style="287" customWidth="1"/>
    <col min="14325" max="14325" width="8.28515625" style="287" customWidth="1"/>
    <col min="14326" max="14326" width="5.42578125" style="287" customWidth="1"/>
    <col min="14327" max="14327" width="8.5703125" style="287" customWidth="1"/>
    <col min="14328" max="14328" width="13.7109375" style="287" customWidth="1"/>
    <col min="14329" max="14329" width="15.7109375" style="287" customWidth="1"/>
    <col min="14330" max="14330" width="14.7109375" style="287" customWidth="1"/>
    <col min="14331" max="14331" width="15" style="287" customWidth="1"/>
    <col min="14332" max="14333" width="14.28515625" style="287" customWidth="1"/>
    <col min="14334" max="14334" width="0" style="287" hidden="1" customWidth="1"/>
    <col min="14335" max="14335" width="18.85546875" style="287" customWidth="1"/>
    <col min="14336" max="14348" width="8" style="287" customWidth="1"/>
    <col min="14349" max="14352" width="9.28515625" style="287" customWidth="1"/>
    <col min="14353" max="14380" width="9.140625" style="287"/>
    <col min="14381" max="14381" width="64" style="287" customWidth="1"/>
    <col min="14382" max="14382" width="97.85546875" style="287" customWidth="1"/>
    <col min="14383" max="14576" width="9.140625" style="287"/>
    <col min="14577" max="14577" width="1.28515625" style="287" customWidth="1"/>
    <col min="14578" max="14578" width="44.85546875" style="287" customWidth="1"/>
    <col min="14579" max="14579" width="47.28515625" style="287" customWidth="1"/>
    <col min="14580" max="14580" width="8.140625" style="287" customWidth="1"/>
    <col min="14581" max="14581" width="8.28515625" style="287" customWidth="1"/>
    <col min="14582" max="14582" width="5.42578125" style="287" customWidth="1"/>
    <col min="14583" max="14583" width="8.5703125" style="287" customWidth="1"/>
    <col min="14584" max="14584" width="13.7109375" style="287" customWidth="1"/>
    <col min="14585" max="14585" width="15.7109375" style="287" customWidth="1"/>
    <col min="14586" max="14586" width="14.7109375" style="287" customWidth="1"/>
    <col min="14587" max="14587" width="15" style="287" customWidth="1"/>
    <col min="14588" max="14589" width="14.28515625" style="287" customWidth="1"/>
    <col min="14590" max="14590" width="0" style="287" hidden="1" customWidth="1"/>
    <col min="14591" max="14591" width="18.85546875" style="287" customWidth="1"/>
    <col min="14592" max="14604" width="8" style="287" customWidth="1"/>
    <col min="14605" max="14608" width="9.28515625" style="287" customWidth="1"/>
    <col min="14609" max="14636" width="9.140625" style="287"/>
    <col min="14637" max="14637" width="64" style="287" customWidth="1"/>
    <col min="14638" max="14638" width="97.85546875" style="287" customWidth="1"/>
    <col min="14639" max="14832" width="9.140625" style="287"/>
    <col min="14833" max="14833" width="1.28515625" style="287" customWidth="1"/>
    <col min="14834" max="14834" width="44.85546875" style="287" customWidth="1"/>
    <col min="14835" max="14835" width="47.28515625" style="287" customWidth="1"/>
    <col min="14836" max="14836" width="8.140625" style="287" customWidth="1"/>
    <col min="14837" max="14837" width="8.28515625" style="287" customWidth="1"/>
    <col min="14838" max="14838" width="5.42578125" style="287" customWidth="1"/>
    <col min="14839" max="14839" width="8.5703125" style="287" customWidth="1"/>
    <col min="14840" max="14840" width="13.7109375" style="287" customWidth="1"/>
    <col min="14841" max="14841" width="15.7109375" style="287" customWidth="1"/>
    <col min="14842" max="14842" width="14.7109375" style="287" customWidth="1"/>
    <col min="14843" max="14843" width="15" style="287" customWidth="1"/>
    <col min="14844" max="14845" width="14.28515625" style="287" customWidth="1"/>
    <col min="14846" max="14846" width="0" style="287" hidden="1" customWidth="1"/>
    <col min="14847" max="14847" width="18.85546875" style="287" customWidth="1"/>
    <col min="14848" max="14860" width="8" style="287" customWidth="1"/>
    <col min="14861" max="14864" width="9.28515625" style="287" customWidth="1"/>
    <col min="14865" max="14892" width="9.140625" style="287"/>
    <col min="14893" max="14893" width="64" style="287" customWidth="1"/>
    <col min="14894" max="14894" width="97.85546875" style="287" customWidth="1"/>
    <col min="14895" max="15088" width="9.140625" style="287"/>
    <col min="15089" max="15089" width="1.28515625" style="287" customWidth="1"/>
    <col min="15090" max="15090" width="44.85546875" style="287" customWidth="1"/>
    <col min="15091" max="15091" width="47.28515625" style="287" customWidth="1"/>
    <col min="15092" max="15092" width="8.140625" style="287" customWidth="1"/>
    <col min="15093" max="15093" width="8.28515625" style="287" customWidth="1"/>
    <col min="15094" max="15094" width="5.42578125" style="287" customWidth="1"/>
    <col min="15095" max="15095" width="8.5703125" style="287" customWidth="1"/>
    <col min="15096" max="15096" width="13.7109375" style="287" customWidth="1"/>
    <col min="15097" max="15097" width="15.7109375" style="287" customWidth="1"/>
    <col min="15098" max="15098" width="14.7109375" style="287" customWidth="1"/>
    <col min="15099" max="15099" width="15" style="287" customWidth="1"/>
    <col min="15100" max="15101" width="14.28515625" style="287" customWidth="1"/>
    <col min="15102" max="15102" width="0" style="287" hidden="1" customWidth="1"/>
    <col min="15103" max="15103" width="18.85546875" style="287" customWidth="1"/>
    <col min="15104" max="15116" width="8" style="287" customWidth="1"/>
    <col min="15117" max="15120" width="9.28515625" style="287" customWidth="1"/>
    <col min="15121" max="15148" width="9.140625" style="287"/>
    <col min="15149" max="15149" width="64" style="287" customWidth="1"/>
    <col min="15150" max="15150" width="97.85546875" style="287" customWidth="1"/>
    <col min="15151" max="15344" width="9.140625" style="287"/>
    <col min="15345" max="15345" width="1.28515625" style="287" customWidth="1"/>
    <col min="15346" max="15346" width="44.85546875" style="287" customWidth="1"/>
    <col min="15347" max="15347" width="47.28515625" style="287" customWidth="1"/>
    <col min="15348" max="15348" width="8.140625" style="287" customWidth="1"/>
    <col min="15349" max="15349" width="8.28515625" style="287" customWidth="1"/>
    <col min="15350" max="15350" width="5.42578125" style="287" customWidth="1"/>
    <col min="15351" max="15351" width="8.5703125" style="287" customWidth="1"/>
    <col min="15352" max="15352" width="13.7109375" style="287" customWidth="1"/>
    <col min="15353" max="15353" width="15.7109375" style="287" customWidth="1"/>
    <col min="15354" max="15354" width="14.7109375" style="287" customWidth="1"/>
    <col min="15355" max="15355" width="15" style="287" customWidth="1"/>
    <col min="15356" max="15357" width="14.28515625" style="287" customWidth="1"/>
    <col min="15358" max="15358" width="0" style="287" hidden="1" customWidth="1"/>
    <col min="15359" max="15359" width="18.85546875" style="287" customWidth="1"/>
    <col min="15360" max="15372" width="8" style="287" customWidth="1"/>
    <col min="15373" max="15376" width="9.28515625" style="287" customWidth="1"/>
    <col min="15377" max="15404" width="9.140625" style="287"/>
    <col min="15405" max="15405" width="64" style="287" customWidth="1"/>
    <col min="15406" max="15406" width="97.85546875" style="287" customWidth="1"/>
    <col min="15407" max="15600" width="9.140625" style="287"/>
    <col min="15601" max="15601" width="1.28515625" style="287" customWidth="1"/>
    <col min="15602" max="15602" width="44.85546875" style="287" customWidth="1"/>
    <col min="15603" max="15603" width="47.28515625" style="287" customWidth="1"/>
    <col min="15604" max="15604" width="8.140625" style="287" customWidth="1"/>
    <col min="15605" max="15605" width="8.28515625" style="287" customWidth="1"/>
    <col min="15606" max="15606" width="5.42578125" style="287" customWidth="1"/>
    <col min="15607" max="15607" width="8.5703125" style="287" customWidth="1"/>
    <col min="15608" max="15608" width="13.7109375" style="287" customWidth="1"/>
    <col min="15609" max="15609" width="15.7109375" style="287" customWidth="1"/>
    <col min="15610" max="15610" width="14.7109375" style="287" customWidth="1"/>
    <col min="15611" max="15611" width="15" style="287" customWidth="1"/>
    <col min="15612" max="15613" width="14.28515625" style="287" customWidth="1"/>
    <col min="15614" max="15614" width="0" style="287" hidden="1" customWidth="1"/>
    <col min="15615" max="15615" width="18.85546875" style="287" customWidth="1"/>
    <col min="15616" max="15628" width="8" style="287" customWidth="1"/>
    <col min="15629" max="15632" width="9.28515625" style="287" customWidth="1"/>
    <col min="15633" max="15660" width="9.140625" style="287"/>
    <col min="15661" max="15661" width="64" style="287" customWidth="1"/>
    <col min="15662" max="15662" width="97.85546875" style="287" customWidth="1"/>
    <col min="15663" max="15856" width="9.140625" style="287"/>
    <col min="15857" max="15857" width="1.28515625" style="287" customWidth="1"/>
    <col min="15858" max="15858" width="44.85546875" style="287" customWidth="1"/>
    <col min="15859" max="15859" width="47.28515625" style="287" customWidth="1"/>
    <col min="15860" max="15860" width="8.140625" style="287" customWidth="1"/>
    <col min="15861" max="15861" width="8.28515625" style="287" customWidth="1"/>
    <col min="15862" max="15862" width="5.42578125" style="287" customWidth="1"/>
    <col min="15863" max="15863" width="8.5703125" style="287" customWidth="1"/>
    <col min="15864" max="15864" width="13.7109375" style="287" customWidth="1"/>
    <col min="15865" max="15865" width="15.7109375" style="287" customWidth="1"/>
    <col min="15866" max="15866" width="14.7109375" style="287" customWidth="1"/>
    <col min="15867" max="15867" width="15" style="287" customWidth="1"/>
    <col min="15868" max="15869" width="14.28515625" style="287" customWidth="1"/>
    <col min="15870" max="15870" width="0" style="287" hidden="1" customWidth="1"/>
    <col min="15871" max="15871" width="18.85546875" style="287" customWidth="1"/>
    <col min="15872" max="15884" width="8" style="287" customWidth="1"/>
    <col min="15885" max="15888" width="9.28515625" style="287" customWidth="1"/>
    <col min="15889" max="15916" width="9.140625" style="287"/>
    <col min="15917" max="15917" width="64" style="287" customWidth="1"/>
    <col min="15918" max="15918" width="97.85546875" style="287" customWidth="1"/>
    <col min="15919" max="16112" width="9.140625" style="287"/>
    <col min="16113" max="16113" width="1.28515625" style="287" customWidth="1"/>
    <col min="16114" max="16114" width="44.85546875" style="287" customWidth="1"/>
    <col min="16115" max="16115" width="47.28515625" style="287" customWidth="1"/>
    <col min="16116" max="16116" width="8.140625" style="287" customWidth="1"/>
    <col min="16117" max="16117" width="8.28515625" style="287" customWidth="1"/>
    <col min="16118" max="16118" width="5.42578125" style="287" customWidth="1"/>
    <col min="16119" max="16119" width="8.5703125" style="287" customWidth="1"/>
    <col min="16120" max="16120" width="13.7109375" style="287" customWidth="1"/>
    <col min="16121" max="16121" width="15.7109375" style="287" customWidth="1"/>
    <col min="16122" max="16122" width="14.7109375" style="287" customWidth="1"/>
    <col min="16123" max="16123" width="15" style="287" customWidth="1"/>
    <col min="16124" max="16125" width="14.28515625" style="287" customWidth="1"/>
    <col min="16126" max="16126" width="0" style="287" hidden="1" customWidth="1"/>
    <col min="16127" max="16127" width="18.85546875" style="287" customWidth="1"/>
    <col min="16128" max="16140" width="8" style="287" customWidth="1"/>
    <col min="16141" max="16144" width="9.28515625" style="287" customWidth="1"/>
    <col min="16145" max="16172" width="9.140625" style="287"/>
    <col min="16173" max="16173" width="64" style="287" customWidth="1"/>
    <col min="16174" max="16174" width="97.85546875" style="287" customWidth="1"/>
    <col min="16175" max="16384" width="9.140625" style="287"/>
  </cols>
  <sheetData>
    <row r="1" spans="1:46" ht="4.5" customHeight="1" thickBot="1" x14ac:dyDescent="0.3">
      <c r="A1" s="285"/>
      <c r="B1" s="286"/>
      <c r="C1" s="286"/>
      <c r="D1" s="286"/>
      <c r="E1" s="313"/>
      <c r="F1" s="313"/>
      <c r="G1" s="313"/>
      <c r="H1" s="313"/>
      <c r="I1" s="313"/>
      <c r="J1" s="313"/>
      <c r="K1" s="313"/>
      <c r="L1" s="313"/>
      <c r="M1" s="313"/>
      <c r="N1" s="313"/>
      <c r="O1" s="313"/>
      <c r="P1" s="313"/>
      <c r="Q1" s="313"/>
      <c r="R1" s="313"/>
      <c r="AS1" s="288" t="s">
        <v>186</v>
      </c>
      <c r="AT1" s="289" t="s">
        <v>187</v>
      </c>
    </row>
    <row r="2" spans="1:46" ht="32.25" customHeight="1" x14ac:dyDescent="0.25">
      <c r="A2" s="290"/>
      <c r="B2" s="378" t="s">
        <v>527</v>
      </c>
      <c r="C2" s="379"/>
      <c r="D2" s="379"/>
      <c r="E2" s="379"/>
      <c r="F2" s="379"/>
      <c r="G2" s="379"/>
      <c r="H2" s="379"/>
      <c r="I2" s="379"/>
      <c r="J2" s="379"/>
      <c r="K2" s="379"/>
      <c r="L2" s="379"/>
      <c r="M2" s="379"/>
      <c r="N2" s="379"/>
      <c r="O2" s="379"/>
      <c r="P2" s="379"/>
      <c r="Q2" s="379"/>
      <c r="R2" s="379"/>
      <c r="S2" s="380"/>
      <c r="AS2" s="291"/>
      <c r="AT2" s="292"/>
    </row>
    <row r="3" spans="1:46" ht="9" customHeight="1" x14ac:dyDescent="0.25">
      <c r="A3" s="290"/>
      <c r="B3" s="381"/>
      <c r="C3" s="381"/>
      <c r="D3" s="381"/>
      <c r="E3" s="381"/>
      <c r="F3" s="381"/>
      <c r="G3" s="381"/>
      <c r="H3" s="381"/>
      <c r="I3" s="381"/>
      <c r="J3" s="381"/>
      <c r="K3" s="381"/>
      <c r="L3" s="381"/>
      <c r="M3" s="381"/>
      <c r="N3" s="381"/>
      <c r="O3" s="381"/>
      <c r="P3" s="381"/>
      <c r="Q3" s="381"/>
      <c r="R3" s="381"/>
      <c r="S3" s="381"/>
      <c r="AS3" s="291"/>
      <c r="AT3" s="292"/>
    </row>
    <row r="4" spans="1:46" ht="25.5" customHeight="1" x14ac:dyDescent="0.25">
      <c r="A4" s="290"/>
      <c r="B4" s="382" t="s">
        <v>537</v>
      </c>
      <c r="C4" s="383"/>
      <c r="D4" s="383"/>
      <c r="E4" s="383"/>
      <c r="F4" s="383"/>
      <c r="G4" s="383"/>
      <c r="H4" s="383"/>
      <c r="I4" s="383"/>
      <c r="J4" s="383"/>
      <c r="K4" s="383"/>
      <c r="L4" s="383"/>
      <c r="M4" s="383"/>
      <c r="N4" s="383"/>
      <c r="O4" s="383"/>
      <c r="P4" s="383"/>
      <c r="Q4" s="383"/>
      <c r="R4" s="383"/>
      <c r="S4" s="384"/>
      <c r="AS4" s="293" t="s">
        <v>190</v>
      </c>
      <c r="AT4" s="294" t="s">
        <v>191</v>
      </c>
    </row>
    <row r="5" spans="1:46" ht="11.25" customHeight="1" x14ac:dyDescent="0.25">
      <c r="A5" s="290"/>
      <c r="B5" s="381"/>
      <c r="C5" s="381"/>
      <c r="D5" s="381"/>
      <c r="E5" s="381"/>
      <c r="F5" s="381"/>
      <c r="G5" s="381"/>
      <c r="H5" s="381"/>
      <c r="I5" s="381"/>
      <c r="J5" s="381"/>
      <c r="K5" s="381"/>
      <c r="L5" s="381"/>
      <c r="M5" s="381"/>
      <c r="N5" s="381"/>
      <c r="O5" s="381"/>
      <c r="P5" s="381"/>
      <c r="Q5" s="381"/>
      <c r="R5" s="381"/>
      <c r="S5" s="381"/>
      <c r="AS5" s="296" t="s">
        <v>198</v>
      </c>
      <c r="AT5" s="297" t="s">
        <v>199</v>
      </c>
    </row>
    <row r="6" spans="1:46" ht="9" hidden="1" customHeight="1" x14ac:dyDescent="0.25">
      <c r="A6" s="290"/>
      <c r="B6" s="295"/>
      <c r="C6" s="295"/>
      <c r="D6" s="295"/>
      <c r="E6" s="54"/>
      <c r="F6" s="54"/>
      <c r="G6" s="54"/>
      <c r="H6" s="54"/>
      <c r="I6" s="54"/>
      <c r="J6" s="54"/>
      <c r="K6" s="54"/>
      <c r="L6" s="54"/>
      <c r="M6" s="54"/>
      <c r="N6" s="54"/>
      <c r="O6" s="54"/>
      <c r="P6" s="54"/>
      <c r="Q6" s="54"/>
      <c r="R6" s="54"/>
      <c r="AS6" s="296"/>
      <c r="AT6" s="297"/>
    </row>
    <row r="7" spans="1:46" ht="22.5" customHeight="1" x14ac:dyDescent="0.25">
      <c r="A7" s="290"/>
      <c r="B7" s="397" t="s">
        <v>522</v>
      </c>
      <c r="C7" s="398"/>
      <c r="D7" s="399"/>
      <c r="E7" s="389" t="s">
        <v>318</v>
      </c>
      <c r="F7" s="389"/>
      <c r="G7" s="389"/>
      <c r="H7" s="389"/>
      <c r="I7" s="389"/>
      <c r="J7" s="389"/>
      <c r="K7" s="389"/>
      <c r="L7" s="389"/>
      <c r="M7" s="389"/>
      <c r="N7" s="389"/>
      <c r="O7" s="389"/>
      <c r="P7" s="389"/>
      <c r="Q7" s="389"/>
      <c r="R7" s="390"/>
      <c r="S7" s="385" t="s">
        <v>512</v>
      </c>
      <c r="AS7" s="296" t="s">
        <v>201</v>
      </c>
      <c r="AT7" s="297" t="s">
        <v>202</v>
      </c>
    </row>
    <row r="8" spans="1:46" ht="12" customHeight="1" x14ac:dyDescent="0.25">
      <c r="A8" s="290"/>
      <c r="B8" s="400"/>
      <c r="C8" s="401"/>
      <c r="D8" s="402"/>
      <c r="E8" s="391" t="s">
        <v>319</v>
      </c>
      <c r="F8" s="392"/>
      <c r="G8" s="392"/>
      <c r="H8" s="392"/>
      <c r="I8" s="392"/>
      <c r="J8" s="392"/>
      <c r="K8" s="393"/>
      <c r="L8" s="394" t="s">
        <v>320</v>
      </c>
      <c r="M8" s="394"/>
      <c r="N8" s="394"/>
      <c r="O8" s="394"/>
      <c r="P8" s="394"/>
      <c r="Q8" s="394"/>
      <c r="R8" s="391"/>
      <c r="S8" s="385"/>
      <c r="AS8" s="296" t="s">
        <v>203</v>
      </c>
      <c r="AT8" s="297" t="s">
        <v>204</v>
      </c>
    </row>
    <row r="9" spans="1:46" ht="18" customHeight="1" x14ac:dyDescent="0.25">
      <c r="A9" s="290"/>
      <c r="B9" s="403"/>
      <c r="C9" s="404"/>
      <c r="D9" s="405"/>
      <c r="E9" s="386" t="s">
        <v>26</v>
      </c>
      <c r="F9" s="386"/>
      <c r="G9" s="386"/>
      <c r="H9" s="386" t="s">
        <v>27</v>
      </c>
      <c r="I9" s="386"/>
      <c r="J9" s="386"/>
      <c r="K9" s="395" t="s">
        <v>321</v>
      </c>
      <c r="L9" s="386" t="s">
        <v>28</v>
      </c>
      <c r="M9" s="386"/>
      <c r="N9" s="386"/>
      <c r="O9" s="386" t="s">
        <v>29</v>
      </c>
      <c r="P9" s="386"/>
      <c r="Q9" s="386"/>
      <c r="R9" s="387" t="s">
        <v>321</v>
      </c>
      <c r="S9" s="385"/>
      <c r="AS9" s="296" t="s">
        <v>207</v>
      </c>
      <c r="AT9" s="297" t="s">
        <v>208</v>
      </c>
    </row>
    <row r="10" spans="1:46" ht="40.5" customHeight="1" x14ac:dyDescent="0.25">
      <c r="A10" s="290"/>
      <c r="B10" s="298" t="s">
        <v>329</v>
      </c>
      <c r="C10" s="299" t="s">
        <v>330</v>
      </c>
      <c r="D10" s="300" t="s">
        <v>324</v>
      </c>
      <c r="E10" s="314" t="s">
        <v>325</v>
      </c>
      <c r="F10" s="314" t="s">
        <v>326</v>
      </c>
      <c r="G10" s="314" t="s">
        <v>327</v>
      </c>
      <c r="H10" s="314" t="s">
        <v>325</v>
      </c>
      <c r="I10" s="314" t="s">
        <v>326</v>
      </c>
      <c r="J10" s="314" t="s">
        <v>327</v>
      </c>
      <c r="K10" s="396"/>
      <c r="L10" s="314" t="s">
        <v>325</v>
      </c>
      <c r="M10" s="314" t="s">
        <v>326</v>
      </c>
      <c r="N10" s="314" t="s">
        <v>327</v>
      </c>
      <c r="O10" s="314" t="s">
        <v>325</v>
      </c>
      <c r="P10" s="314" t="s">
        <v>326</v>
      </c>
      <c r="Q10" s="314" t="s">
        <v>327</v>
      </c>
      <c r="R10" s="388"/>
      <c r="S10" s="385"/>
      <c r="AS10" s="296" t="s">
        <v>215</v>
      </c>
      <c r="AT10" s="297" t="s">
        <v>216</v>
      </c>
    </row>
    <row r="11" spans="1:46" s="304" customFormat="1" ht="176.25" customHeight="1" x14ac:dyDescent="0.25">
      <c r="A11" s="301"/>
      <c r="B11" s="327" t="s">
        <v>535</v>
      </c>
      <c r="C11" s="327" t="s">
        <v>536</v>
      </c>
      <c r="D11" s="216" t="s">
        <v>513</v>
      </c>
      <c r="E11" s="315" t="s">
        <v>524</v>
      </c>
      <c r="F11" s="315"/>
      <c r="G11" s="315"/>
      <c r="H11" s="315"/>
      <c r="I11" s="315"/>
      <c r="J11" s="315" t="s">
        <v>524</v>
      </c>
      <c r="K11" s="316">
        <f>IF(E11="x",5,0)+IF(F11="x",3,0)+IF(G11="x",1,0)+IF(H11="x",5,0)+IF(I11="x",3,0)+IF(J11="x",1,0)</f>
        <v>6</v>
      </c>
      <c r="L11" s="317" t="s">
        <v>524</v>
      </c>
      <c r="M11" s="317"/>
      <c r="N11" s="317"/>
      <c r="O11" s="317"/>
      <c r="P11" s="317" t="s">
        <v>524</v>
      </c>
      <c r="Q11" s="317"/>
      <c r="R11" s="349">
        <f>IF(L11="x",5,0)+IF(M11="x",3,0)+IF(N11="x",1,0)+IF(O11="x",1,0)+IF(P11="x",3,0)+IF(Q11="x",5,0)</f>
        <v>8</v>
      </c>
      <c r="S11" s="350">
        <f>K11+R11</f>
        <v>14</v>
      </c>
      <c r="T11" s="302"/>
      <c r="U11" s="302"/>
      <c r="V11" s="302"/>
      <c r="W11" s="302"/>
      <c r="X11" s="303"/>
      <c r="AS11" s="305" t="s">
        <v>217</v>
      </c>
      <c r="AT11" s="306" t="s">
        <v>218</v>
      </c>
    </row>
    <row r="12" spans="1:46" s="304" customFormat="1" ht="176.25" customHeight="1" x14ac:dyDescent="0.25">
      <c r="A12" s="301"/>
      <c r="B12" s="327" t="s">
        <v>538</v>
      </c>
      <c r="C12" s="327" t="s">
        <v>539</v>
      </c>
      <c r="D12" s="216" t="s">
        <v>511</v>
      </c>
      <c r="E12" s="319" t="s">
        <v>524</v>
      </c>
      <c r="F12" s="317"/>
      <c r="G12" s="317"/>
      <c r="H12" s="317"/>
      <c r="I12" s="317" t="s">
        <v>524</v>
      </c>
      <c r="J12" s="317"/>
      <c r="K12" s="318">
        <f>IF(E12="x",5,0)+IF(F12="x",3,0)+IF(G12="x",1,0)+IF(H12="x",5,0)+IF(I12="x",3,0)+IF(J12="x",1,0)</f>
        <v>8</v>
      </c>
      <c r="L12" s="317"/>
      <c r="M12" s="317" t="s">
        <v>524</v>
      </c>
      <c r="N12" s="317"/>
      <c r="O12" s="317"/>
      <c r="P12" s="317" t="s">
        <v>524</v>
      </c>
      <c r="Q12" s="317"/>
      <c r="R12" s="349">
        <f>IF(L12="x",5,0)+IF(M12="x",3,0)+IF(N12="x",1,0)+IF(O12="x",1,0)+IF(P12="x",3,0)+IF(Q12="x",5,0)</f>
        <v>6</v>
      </c>
      <c r="S12" s="350">
        <f t="shared" ref="S12:S34" si="0">K12+R12</f>
        <v>14</v>
      </c>
      <c r="T12" s="302"/>
      <c r="U12" s="302"/>
      <c r="V12" s="302"/>
      <c r="W12" s="302"/>
      <c r="X12" s="303"/>
      <c r="AS12" s="305" t="s">
        <v>217</v>
      </c>
      <c r="AT12" s="306" t="s">
        <v>218</v>
      </c>
    </row>
    <row r="13" spans="1:46" s="304" customFormat="1" ht="128.25" customHeight="1" x14ac:dyDescent="0.25">
      <c r="A13" s="301"/>
      <c r="B13" s="327" t="s">
        <v>540</v>
      </c>
      <c r="C13" s="327" t="s">
        <v>541</v>
      </c>
      <c r="D13" s="216" t="s">
        <v>511</v>
      </c>
      <c r="E13" s="319" t="s">
        <v>524</v>
      </c>
      <c r="F13" s="317"/>
      <c r="G13" s="317"/>
      <c r="H13" s="317"/>
      <c r="I13" s="317" t="s">
        <v>524</v>
      </c>
      <c r="J13" s="317"/>
      <c r="K13" s="318">
        <f>IF(E13="x",5,0)+IF(F13="x",3,0)+IF(G13="x",1,0)+IF(H13="x",5,0)+IF(I13="x",3,0)+IF(J13="x",1,0)</f>
        <v>8</v>
      </c>
      <c r="L13" s="317"/>
      <c r="M13" s="317" t="s">
        <v>524</v>
      </c>
      <c r="N13" s="317"/>
      <c r="O13" s="317"/>
      <c r="P13" s="317"/>
      <c r="Q13" s="317" t="s">
        <v>524</v>
      </c>
      <c r="R13" s="349">
        <f>IF(L13="x",5,0)+IF(M13="x",3,0)+IF(N13="x",1,0)+IF(O13="x",1,0)+IF(P13="x",3,0)+IF(Q13="x",5,0)</f>
        <v>8</v>
      </c>
      <c r="S13" s="350">
        <f t="shared" si="0"/>
        <v>16</v>
      </c>
      <c r="T13" s="302"/>
      <c r="U13" s="302"/>
      <c r="V13" s="302"/>
      <c r="W13" s="302"/>
      <c r="X13" s="303"/>
      <c r="AS13" s="305" t="s">
        <v>217</v>
      </c>
      <c r="AT13" s="306" t="s">
        <v>218</v>
      </c>
    </row>
    <row r="14" spans="1:46" s="304" customFormat="1" ht="176.25" customHeight="1" x14ac:dyDescent="0.25">
      <c r="A14" s="301"/>
      <c r="B14" s="327" t="s">
        <v>542</v>
      </c>
      <c r="C14" s="327" t="s">
        <v>543</v>
      </c>
      <c r="D14" s="216" t="s">
        <v>511</v>
      </c>
      <c r="E14" s="319"/>
      <c r="F14" s="317" t="s">
        <v>524</v>
      </c>
      <c r="G14" s="317"/>
      <c r="H14" s="317" t="s">
        <v>524</v>
      </c>
      <c r="I14" s="317"/>
      <c r="J14" s="317"/>
      <c r="K14" s="318">
        <f>IF(E14="x",5,0)+IF(F14="x",3,0)+IF(G14="x",1,0)+IF(H14="x",5,0)+IF(I14="x",3,0)+IF(J14="x",1,0)</f>
        <v>8</v>
      </c>
      <c r="L14" s="317" t="s">
        <v>524</v>
      </c>
      <c r="M14" s="317"/>
      <c r="N14" s="317"/>
      <c r="O14" s="317"/>
      <c r="P14" s="317" t="s">
        <v>524</v>
      </c>
      <c r="Q14" s="317"/>
      <c r="R14" s="349">
        <f>IF(L14="x",5,0)+IF(M14="x",3,0)+IF(N14="x",1,0)+IF(O14="x",1,0)+IF(P14="x",3,0)+IF(Q14="x",5,0)</f>
        <v>8</v>
      </c>
      <c r="S14" s="350">
        <f t="shared" si="0"/>
        <v>16</v>
      </c>
      <c r="T14" s="302"/>
      <c r="U14" s="302"/>
      <c r="V14" s="302"/>
      <c r="W14" s="302"/>
      <c r="X14" s="303"/>
      <c r="AS14" s="305" t="s">
        <v>217</v>
      </c>
      <c r="AT14" s="306" t="s">
        <v>218</v>
      </c>
    </row>
    <row r="15" spans="1:46" s="304" customFormat="1" ht="176.25" customHeight="1" x14ac:dyDescent="0.25">
      <c r="A15" s="301"/>
      <c r="B15" s="327" t="s">
        <v>544</v>
      </c>
      <c r="C15" s="327" t="s">
        <v>533</v>
      </c>
      <c r="D15" s="216" t="s">
        <v>511</v>
      </c>
      <c r="E15" s="319"/>
      <c r="F15" s="317" t="s">
        <v>524</v>
      </c>
      <c r="G15" s="317"/>
      <c r="H15" s="317"/>
      <c r="I15" s="317" t="s">
        <v>524</v>
      </c>
      <c r="J15" s="317"/>
      <c r="K15" s="318">
        <f>IF(E15="x",5,0)+IF(F15="x",3,0)+IF(G15="x",1,0)+IF(H15="x",5,0)+IF(I15="x",3,0)+IF(J15="x",1,0)</f>
        <v>6</v>
      </c>
      <c r="L15" s="317"/>
      <c r="M15" s="317" t="s">
        <v>524</v>
      </c>
      <c r="N15" s="317"/>
      <c r="O15" s="317"/>
      <c r="P15" s="317" t="s">
        <v>524</v>
      </c>
      <c r="Q15" s="317"/>
      <c r="R15" s="349">
        <f>IF(L15="x",5,0)+IF(M15="x",3,0)+IF(N15="x",1,0)+IF(O15="x",1,0)+IF(P15="x",3,0)+IF(Q15="x",5,0)</f>
        <v>6</v>
      </c>
      <c r="S15" s="350">
        <f t="shared" si="0"/>
        <v>12</v>
      </c>
      <c r="T15" s="302"/>
      <c r="U15" s="302"/>
      <c r="V15" s="302"/>
      <c r="W15" s="302"/>
      <c r="X15" s="303"/>
      <c r="AS15" s="305" t="s">
        <v>217</v>
      </c>
      <c r="AT15" s="306" t="s">
        <v>218</v>
      </c>
    </row>
    <row r="16" spans="1:46" s="304" customFormat="1" ht="176.25" customHeight="1" x14ac:dyDescent="0.25">
      <c r="A16" s="301"/>
      <c r="B16" s="327"/>
      <c r="C16" s="327"/>
      <c r="D16" s="216" t="s">
        <v>511</v>
      </c>
      <c r="E16" s="320"/>
      <c r="F16" s="321"/>
      <c r="G16" s="321"/>
      <c r="H16" s="321"/>
      <c r="I16" s="321"/>
      <c r="J16" s="321"/>
      <c r="K16" s="318">
        <f t="shared" ref="K16:K18" si="1">IF(E16="x",5,0)+IF(F16="x",3,0)+IF(G16="x",1,0)+IF(H16="x",5,0)+IF(I16="x",3,0)+IF(J16="x",1,0)</f>
        <v>0</v>
      </c>
      <c r="L16" s="321"/>
      <c r="M16" s="321"/>
      <c r="N16" s="321"/>
      <c r="O16" s="321"/>
      <c r="P16" s="321"/>
      <c r="Q16" s="321"/>
      <c r="R16" s="349">
        <f t="shared" ref="R16:R18" si="2">IF(L16="x",5,0)+IF(M16="x",3,0)+IF(N16="x",1,0)+IF(O16="x",1,0)+IF(P16="x",3,0)+IF(Q16="x",5,0)</f>
        <v>0</v>
      </c>
      <c r="S16" s="350">
        <f t="shared" si="0"/>
        <v>0</v>
      </c>
      <c r="T16" s="302"/>
      <c r="U16" s="302"/>
      <c r="V16" s="302"/>
      <c r="W16" s="302"/>
      <c r="X16" s="303"/>
      <c r="AS16" s="305"/>
      <c r="AT16" s="306"/>
    </row>
    <row r="17" spans="1:46" s="304" customFormat="1" ht="176.25" customHeight="1" x14ac:dyDescent="0.25">
      <c r="A17" s="301"/>
      <c r="B17" s="327" t="s">
        <v>534</v>
      </c>
      <c r="C17" s="327" t="s">
        <v>534</v>
      </c>
      <c r="D17" s="216" t="s">
        <v>511</v>
      </c>
      <c r="E17" s="320" t="s">
        <v>524</v>
      </c>
      <c r="F17" s="321"/>
      <c r="G17" s="321"/>
      <c r="H17" s="321"/>
      <c r="I17" s="321" t="s">
        <v>524</v>
      </c>
      <c r="J17" s="321"/>
      <c r="K17" s="318">
        <f t="shared" si="1"/>
        <v>8</v>
      </c>
      <c r="L17" s="321"/>
      <c r="M17" s="321" t="s">
        <v>524</v>
      </c>
      <c r="N17" s="321"/>
      <c r="O17" s="321" t="s">
        <v>524</v>
      </c>
      <c r="P17" s="321"/>
      <c r="Q17" s="321"/>
      <c r="R17" s="349">
        <f t="shared" si="2"/>
        <v>4</v>
      </c>
      <c r="S17" s="350">
        <f t="shared" si="0"/>
        <v>12</v>
      </c>
      <c r="T17" s="302"/>
      <c r="U17" s="302"/>
      <c r="V17" s="302"/>
      <c r="W17" s="302"/>
      <c r="X17" s="303"/>
      <c r="AS17" s="305"/>
      <c r="AT17" s="306"/>
    </row>
    <row r="18" spans="1:46" s="304" customFormat="1" ht="176.25" customHeight="1" x14ac:dyDescent="0.25">
      <c r="A18" s="301"/>
      <c r="B18" s="327"/>
      <c r="C18" s="327"/>
      <c r="D18" s="216" t="s">
        <v>511</v>
      </c>
      <c r="E18" s="319"/>
      <c r="F18" s="317"/>
      <c r="G18" s="317"/>
      <c r="H18" s="317"/>
      <c r="I18" s="317"/>
      <c r="J18" s="317"/>
      <c r="K18" s="318">
        <f t="shared" si="1"/>
        <v>0</v>
      </c>
      <c r="L18" s="317"/>
      <c r="M18" s="317"/>
      <c r="N18" s="317"/>
      <c r="O18" s="317"/>
      <c r="P18" s="317"/>
      <c r="Q18" s="317"/>
      <c r="R18" s="349">
        <f t="shared" si="2"/>
        <v>0</v>
      </c>
      <c r="S18" s="350">
        <f t="shared" si="0"/>
        <v>0</v>
      </c>
      <c r="AS18" s="305" t="s">
        <v>271</v>
      </c>
      <c r="AT18" s="306" t="s">
        <v>272</v>
      </c>
    </row>
    <row r="19" spans="1:46" s="304" customFormat="1" ht="176.25" customHeight="1" x14ac:dyDescent="0.25">
      <c r="A19" s="301"/>
      <c r="B19" s="327">
        <f>Foglio5!B22</f>
        <v>0</v>
      </c>
      <c r="C19" s="245"/>
      <c r="D19" s="216" t="s">
        <v>511</v>
      </c>
      <c r="E19" s="319"/>
      <c r="F19" s="317"/>
      <c r="G19" s="317"/>
      <c r="H19" s="317"/>
      <c r="I19" s="317"/>
      <c r="J19" s="317"/>
      <c r="K19" s="318">
        <f>IF(E19="x",5,0)+IF(F19="x",3,0)+IF(G19="x",1,0)+IF(H19="x",5,0)+IF(I19="x",3,0)+IF(J19="x",1,0)</f>
        <v>0</v>
      </c>
      <c r="L19" s="317"/>
      <c r="M19" s="317"/>
      <c r="N19" s="317"/>
      <c r="O19" s="317"/>
      <c r="P19" s="317"/>
      <c r="Q19" s="317"/>
      <c r="R19" s="349">
        <f>IF(L19="x",5,0)+IF(M19="x",3,0)+IF(N19="x",1,0)+IF(O19="x",1,0)+IF(P19="x",3,0)+IF(Q19="x",5,0)</f>
        <v>0</v>
      </c>
      <c r="S19" s="350">
        <f t="shared" si="0"/>
        <v>0</v>
      </c>
      <c r="T19" s="302"/>
      <c r="U19" s="302"/>
      <c r="V19" s="302"/>
      <c r="W19" s="302"/>
      <c r="X19" s="303"/>
      <c r="AS19" s="305" t="s">
        <v>217</v>
      </c>
      <c r="AT19" s="306" t="s">
        <v>218</v>
      </c>
    </row>
    <row r="20" spans="1:46" s="304" customFormat="1" ht="176.25" customHeight="1" x14ac:dyDescent="0.25">
      <c r="A20" s="301"/>
      <c r="B20" s="327">
        <f>Foglio5!B23</f>
        <v>0</v>
      </c>
      <c r="C20" s="245"/>
      <c r="D20" s="216" t="s">
        <v>511</v>
      </c>
      <c r="E20" s="320"/>
      <c r="F20" s="321"/>
      <c r="G20" s="321"/>
      <c r="H20" s="321"/>
      <c r="I20" s="321"/>
      <c r="J20" s="321"/>
      <c r="K20" s="318">
        <f t="shared" ref="K20:K22" si="3">IF(E20="x",5,0)+IF(F20="x",3,0)+IF(G20="x",1,0)+IF(H20="x",5,0)+IF(I20="x",3,0)+IF(J20="x",1,0)</f>
        <v>0</v>
      </c>
      <c r="L20" s="321"/>
      <c r="M20" s="321"/>
      <c r="N20" s="321"/>
      <c r="O20" s="321"/>
      <c r="P20" s="321"/>
      <c r="Q20" s="321"/>
      <c r="R20" s="349">
        <f t="shared" ref="R20:R22" si="4">IF(L20="x",5,0)+IF(M20="x",3,0)+IF(N20="x",1,0)+IF(O20="x",1,0)+IF(P20="x",3,0)+IF(Q20="x",5,0)</f>
        <v>0</v>
      </c>
      <c r="S20" s="350">
        <f t="shared" si="0"/>
        <v>0</v>
      </c>
      <c r="T20" s="302"/>
      <c r="U20" s="302"/>
      <c r="V20" s="302"/>
      <c r="W20" s="302"/>
      <c r="X20" s="303"/>
      <c r="AS20" s="305"/>
      <c r="AT20" s="306"/>
    </row>
    <row r="21" spans="1:46" s="304" customFormat="1" ht="176.25" customHeight="1" x14ac:dyDescent="0.25">
      <c r="A21" s="301"/>
      <c r="B21" s="327">
        <f>Foglio5!B24</f>
        <v>0</v>
      </c>
      <c r="C21" s="245"/>
      <c r="D21" s="216" t="s">
        <v>514</v>
      </c>
      <c r="E21" s="320"/>
      <c r="F21" s="321"/>
      <c r="G21" s="321"/>
      <c r="H21" s="321"/>
      <c r="I21" s="321"/>
      <c r="J21" s="321"/>
      <c r="K21" s="318">
        <f t="shared" si="3"/>
        <v>0</v>
      </c>
      <c r="L21" s="321"/>
      <c r="M21" s="321"/>
      <c r="N21" s="321"/>
      <c r="O21" s="321"/>
      <c r="P21" s="321"/>
      <c r="Q21" s="321"/>
      <c r="R21" s="349">
        <f t="shared" si="4"/>
        <v>0</v>
      </c>
      <c r="S21" s="350">
        <f t="shared" si="0"/>
        <v>0</v>
      </c>
      <c r="T21" s="302"/>
      <c r="U21" s="302"/>
      <c r="V21" s="302"/>
      <c r="W21" s="302"/>
      <c r="X21" s="303"/>
      <c r="AS21" s="305"/>
      <c r="AT21" s="306"/>
    </row>
    <row r="22" spans="1:46" s="304" customFormat="1" ht="176.25" customHeight="1" x14ac:dyDescent="0.25">
      <c r="A22" s="301"/>
      <c r="B22" s="327"/>
      <c r="C22" s="245"/>
      <c r="D22" s="216" t="s">
        <v>511</v>
      </c>
      <c r="E22" s="319"/>
      <c r="F22" s="317"/>
      <c r="G22" s="317"/>
      <c r="H22" s="317"/>
      <c r="I22" s="317"/>
      <c r="J22" s="317"/>
      <c r="K22" s="318">
        <f t="shared" si="3"/>
        <v>0</v>
      </c>
      <c r="L22" s="317"/>
      <c r="M22" s="317"/>
      <c r="N22" s="317"/>
      <c r="O22" s="317"/>
      <c r="P22" s="317"/>
      <c r="Q22" s="317"/>
      <c r="R22" s="349">
        <f t="shared" si="4"/>
        <v>0</v>
      </c>
      <c r="S22" s="350">
        <f t="shared" si="0"/>
        <v>0</v>
      </c>
      <c r="AS22" s="305" t="s">
        <v>271</v>
      </c>
      <c r="AT22" s="306" t="s">
        <v>272</v>
      </c>
    </row>
    <row r="23" spans="1:46" s="304" customFormat="1" ht="176.25" customHeight="1" x14ac:dyDescent="0.25">
      <c r="A23" s="301"/>
      <c r="B23" s="327"/>
      <c r="C23" s="245"/>
      <c r="D23" s="216" t="s">
        <v>511</v>
      </c>
      <c r="E23" s="319"/>
      <c r="F23" s="317"/>
      <c r="G23" s="317"/>
      <c r="H23" s="317"/>
      <c r="I23" s="317"/>
      <c r="J23" s="317"/>
      <c r="K23" s="318">
        <f>IF(E23="x",5,0)+IF(F23="x",3,0)+IF(G23="x",1,0)+IF(H23="x",5,0)+IF(I23="x",3,0)+IF(J23="x",1,0)</f>
        <v>0</v>
      </c>
      <c r="L23" s="317"/>
      <c r="M23" s="317"/>
      <c r="N23" s="317"/>
      <c r="O23" s="317"/>
      <c r="P23" s="317"/>
      <c r="Q23" s="317"/>
      <c r="R23" s="349">
        <f>IF(L23="x",5,0)+IF(M23="x",3,0)+IF(N23="x",1,0)+IF(O23="x",1,0)+IF(P23="x",3,0)+IF(Q23="x",5,0)</f>
        <v>0</v>
      </c>
      <c r="S23" s="350">
        <f t="shared" si="0"/>
        <v>0</v>
      </c>
      <c r="T23" s="302"/>
      <c r="U23" s="302"/>
      <c r="V23" s="302"/>
      <c r="W23" s="302"/>
      <c r="X23" s="303"/>
      <c r="AS23" s="305" t="s">
        <v>217</v>
      </c>
      <c r="AT23" s="306" t="s">
        <v>218</v>
      </c>
    </row>
    <row r="24" spans="1:46" s="304" customFormat="1" ht="176.25" customHeight="1" x14ac:dyDescent="0.25">
      <c r="A24" s="301"/>
      <c r="B24" s="327"/>
      <c r="C24" s="245"/>
      <c r="D24" s="216" t="s">
        <v>515</v>
      </c>
      <c r="E24" s="320"/>
      <c r="F24" s="321"/>
      <c r="G24" s="321"/>
      <c r="H24" s="321"/>
      <c r="I24" s="321"/>
      <c r="J24" s="321"/>
      <c r="K24" s="318">
        <f t="shared" ref="K24:K26" si="5">IF(E24="x",5,0)+IF(F24="x",3,0)+IF(G24="x",1,0)+IF(H24="x",5,0)+IF(I24="x",3,0)+IF(J24="x",1,0)</f>
        <v>0</v>
      </c>
      <c r="L24" s="321"/>
      <c r="M24" s="321"/>
      <c r="N24" s="321"/>
      <c r="O24" s="321"/>
      <c r="P24" s="321"/>
      <c r="Q24" s="321"/>
      <c r="R24" s="349">
        <f t="shared" ref="R24:R26" si="6">IF(L24="x",5,0)+IF(M24="x",3,0)+IF(N24="x",1,0)+IF(O24="x",1,0)+IF(P24="x",3,0)+IF(Q24="x",5,0)</f>
        <v>0</v>
      </c>
      <c r="S24" s="350">
        <f t="shared" si="0"/>
        <v>0</v>
      </c>
      <c r="T24" s="302"/>
      <c r="U24" s="302"/>
      <c r="V24" s="302"/>
      <c r="W24" s="302"/>
      <c r="X24" s="303"/>
      <c r="AS24" s="305"/>
      <c r="AT24" s="306"/>
    </row>
    <row r="25" spans="1:46" s="304" customFormat="1" ht="176.25" customHeight="1" x14ac:dyDescent="0.25">
      <c r="A25" s="301"/>
      <c r="B25" s="327"/>
      <c r="C25" s="245"/>
      <c r="D25" s="216" t="s">
        <v>516</v>
      </c>
      <c r="E25" s="320"/>
      <c r="F25" s="321"/>
      <c r="G25" s="321"/>
      <c r="H25" s="321"/>
      <c r="I25" s="321"/>
      <c r="J25" s="321"/>
      <c r="K25" s="318">
        <f t="shared" si="5"/>
        <v>0</v>
      </c>
      <c r="L25" s="321"/>
      <c r="M25" s="321"/>
      <c r="N25" s="321"/>
      <c r="O25" s="321"/>
      <c r="P25" s="321"/>
      <c r="Q25" s="321"/>
      <c r="R25" s="349">
        <f t="shared" si="6"/>
        <v>0</v>
      </c>
      <c r="S25" s="350">
        <f t="shared" si="0"/>
        <v>0</v>
      </c>
      <c r="T25" s="302"/>
      <c r="U25" s="302"/>
      <c r="V25" s="302"/>
      <c r="W25" s="302"/>
      <c r="X25" s="303"/>
      <c r="AS25" s="305"/>
      <c r="AT25" s="306"/>
    </row>
    <row r="26" spans="1:46" s="304" customFormat="1" ht="176.25" customHeight="1" x14ac:dyDescent="0.25">
      <c r="A26" s="301"/>
      <c r="B26" s="327"/>
      <c r="C26" s="245"/>
      <c r="D26" s="216" t="s">
        <v>517</v>
      </c>
      <c r="E26" s="319"/>
      <c r="F26" s="317"/>
      <c r="G26" s="317"/>
      <c r="H26" s="317"/>
      <c r="I26" s="317"/>
      <c r="J26" s="317"/>
      <c r="K26" s="318">
        <f t="shared" si="5"/>
        <v>0</v>
      </c>
      <c r="L26" s="317"/>
      <c r="M26" s="317"/>
      <c r="N26" s="317"/>
      <c r="O26" s="317"/>
      <c r="P26" s="317"/>
      <c r="Q26" s="317"/>
      <c r="R26" s="349">
        <f t="shared" si="6"/>
        <v>0</v>
      </c>
      <c r="S26" s="350">
        <f t="shared" si="0"/>
        <v>0</v>
      </c>
      <c r="AS26" s="305" t="s">
        <v>271</v>
      </c>
      <c r="AT26" s="306" t="s">
        <v>272</v>
      </c>
    </row>
    <row r="27" spans="1:46" s="304" customFormat="1" ht="176.25" customHeight="1" x14ac:dyDescent="0.25">
      <c r="A27" s="301"/>
      <c r="B27" s="327"/>
      <c r="C27" s="245"/>
      <c r="D27" s="216" t="s">
        <v>511</v>
      </c>
      <c r="E27" s="319"/>
      <c r="F27" s="317"/>
      <c r="G27" s="317"/>
      <c r="H27" s="317"/>
      <c r="I27" s="317"/>
      <c r="J27" s="317"/>
      <c r="K27" s="318">
        <f>IF(E27="x",5,0)+IF(F27="x",3,0)+IF(G27="x",1,0)+IF(H27="x",5,0)+IF(I27="x",3,0)+IF(J27="x",1,0)</f>
        <v>0</v>
      </c>
      <c r="L27" s="317"/>
      <c r="M27" s="317"/>
      <c r="N27" s="317"/>
      <c r="O27" s="317"/>
      <c r="P27" s="317"/>
      <c r="Q27" s="317"/>
      <c r="R27" s="349">
        <f>IF(L27="x",5,0)+IF(M27="x",3,0)+IF(N27="x",1,0)+IF(O27="x",1,0)+IF(P27="x",3,0)+IF(Q27="x",5,0)</f>
        <v>0</v>
      </c>
      <c r="S27" s="350">
        <f t="shared" si="0"/>
        <v>0</v>
      </c>
      <c r="T27" s="302"/>
      <c r="U27" s="302"/>
      <c r="V27" s="302"/>
      <c r="W27" s="302"/>
      <c r="X27" s="303"/>
      <c r="AS27" s="305" t="s">
        <v>217</v>
      </c>
      <c r="AT27" s="306" t="s">
        <v>218</v>
      </c>
    </row>
    <row r="28" spans="1:46" s="304" customFormat="1" ht="176.25" customHeight="1" x14ac:dyDescent="0.25">
      <c r="A28" s="301"/>
      <c r="B28" s="327"/>
      <c r="C28" s="245"/>
      <c r="D28" s="216" t="s">
        <v>511</v>
      </c>
      <c r="E28" s="320"/>
      <c r="F28" s="321"/>
      <c r="G28" s="321"/>
      <c r="H28" s="321"/>
      <c r="I28" s="321"/>
      <c r="J28" s="321"/>
      <c r="K28" s="318">
        <f t="shared" ref="K28:K30" si="7">IF(E28="x",5,0)+IF(F28="x",3,0)+IF(G28="x",1,0)+IF(H28="x",5,0)+IF(I28="x",3,0)+IF(J28="x",1,0)</f>
        <v>0</v>
      </c>
      <c r="L28" s="321"/>
      <c r="M28" s="321"/>
      <c r="N28" s="321"/>
      <c r="O28" s="321"/>
      <c r="P28" s="321"/>
      <c r="Q28" s="321"/>
      <c r="R28" s="349">
        <f t="shared" ref="R28:R30" si="8">IF(L28="x",5,0)+IF(M28="x",3,0)+IF(N28="x",1,0)+IF(O28="x",1,0)+IF(P28="x",3,0)+IF(Q28="x",5,0)</f>
        <v>0</v>
      </c>
      <c r="S28" s="350">
        <f t="shared" si="0"/>
        <v>0</v>
      </c>
      <c r="T28" s="302"/>
      <c r="U28" s="302"/>
      <c r="V28" s="302"/>
      <c r="W28" s="302"/>
      <c r="X28" s="303"/>
      <c r="AS28" s="305"/>
      <c r="AT28" s="306"/>
    </row>
    <row r="29" spans="1:46" s="304" customFormat="1" ht="176.25" customHeight="1" x14ac:dyDescent="0.25">
      <c r="A29" s="301"/>
      <c r="B29" s="327"/>
      <c r="C29" s="245"/>
      <c r="D29" s="216" t="s">
        <v>511</v>
      </c>
      <c r="E29" s="320"/>
      <c r="F29" s="321"/>
      <c r="G29" s="321"/>
      <c r="H29" s="321"/>
      <c r="I29" s="321"/>
      <c r="J29" s="321"/>
      <c r="K29" s="318">
        <f t="shared" si="7"/>
        <v>0</v>
      </c>
      <c r="L29" s="321"/>
      <c r="M29" s="321"/>
      <c r="N29" s="321"/>
      <c r="O29" s="321"/>
      <c r="P29" s="321"/>
      <c r="Q29" s="321"/>
      <c r="R29" s="349">
        <f t="shared" si="8"/>
        <v>0</v>
      </c>
      <c r="S29" s="350">
        <f t="shared" si="0"/>
        <v>0</v>
      </c>
      <c r="T29" s="302"/>
      <c r="U29" s="302"/>
      <c r="V29" s="302"/>
      <c r="W29" s="302"/>
      <c r="X29" s="303"/>
      <c r="AS29" s="305"/>
      <c r="AT29" s="306"/>
    </row>
    <row r="30" spans="1:46" s="304" customFormat="1" ht="176.25" customHeight="1" x14ac:dyDescent="0.25">
      <c r="A30" s="301"/>
      <c r="B30" s="327"/>
      <c r="C30" s="245"/>
      <c r="D30" s="216" t="s">
        <v>511</v>
      </c>
      <c r="E30" s="319"/>
      <c r="F30" s="317"/>
      <c r="G30" s="317"/>
      <c r="H30" s="317"/>
      <c r="I30" s="317"/>
      <c r="J30" s="317"/>
      <c r="K30" s="318">
        <f t="shared" si="7"/>
        <v>0</v>
      </c>
      <c r="L30" s="317"/>
      <c r="M30" s="317"/>
      <c r="N30" s="317"/>
      <c r="O30" s="317"/>
      <c r="P30" s="317"/>
      <c r="Q30" s="317"/>
      <c r="R30" s="349">
        <f t="shared" si="8"/>
        <v>0</v>
      </c>
      <c r="S30" s="350">
        <f t="shared" si="0"/>
        <v>0</v>
      </c>
      <c r="AS30" s="305" t="s">
        <v>271</v>
      </c>
      <c r="AT30" s="306" t="s">
        <v>272</v>
      </c>
    </row>
    <row r="31" spans="1:46" s="304" customFormat="1" ht="32.25" hidden="1" customHeight="1" x14ac:dyDescent="0.25">
      <c r="A31" s="301"/>
      <c r="B31" s="327"/>
      <c r="C31" s="245"/>
      <c r="D31" s="216" t="s">
        <v>518</v>
      </c>
      <c r="E31" s="319"/>
      <c r="F31" s="317"/>
      <c r="G31" s="317"/>
      <c r="H31" s="317"/>
      <c r="I31" s="317"/>
      <c r="J31" s="317"/>
      <c r="K31" s="318">
        <f>IF(E31="x",5,0)+IF(F31="x",3,0)+IF(G31="x",1,0)+IF(H31="x",5,0)+IF(I31="x",3,0)+IF(J31="x",1,0)</f>
        <v>0</v>
      </c>
      <c r="L31" s="317"/>
      <c r="M31" s="317"/>
      <c r="N31" s="317"/>
      <c r="O31" s="317"/>
      <c r="P31" s="317"/>
      <c r="Q31" s="317"/>
      <c r="R31" s="349">
        <f>IF(L31="x",5,0)+IF(M31="x",3,0)+IF(N31="x",1,0)+IF(O31="x",1,0)+IF(P31="x",3,0)+IF(Q31="x",5,0)</f>
        <v>0</v>
      </c>
      <c r="S31" s="350">
        <f t="shared" si="0"/>
        <v>0</v>
      </c>
      <c r="T31" s="302"/>
      <c r="U31" s="302"/>
      <c r="V31" s="302"/>
      <c r="W31" s="302"/>
      <c r="X31" s="303"/>
      <c r="AS31" s="305" t="s">
        <v>217</v>
      </c>
      <c r="AT31" s="306" t="s">
        <v>218</v>
      </c>
    </row>
    <row r="32" spans="1:46" s="304" customFormat="1" ht="32.25" hidden="1" customHeight="1" x14ac:dyDescent="0.25">
      <c r="A32" s="301"/>
      <c r="B32" s="245"/>
      <c r="C32" s="245"/>
      <c r="D32" s="216" t="s">
        <v>519</v>
      </c>
      <c r="E32" s="320"/>
      <c r="F32" s="321"/>
      <c r="G32" s="321"/>
      <c r="H32" s="321"/>
      <c r="I32" s="321"/>
      <c r="J32" s="321"/>
      <c r="K32" s="318">
        <f t="shared" ref="K32:K34" si="9">IF(E32="x",5,0)+IF(F32="x",3,0)+IF(G32="x",1,0)+IF(H32="x",5,0)+IF(I32="x",3,0)+IF(J32="x",1,0)</f>
        <v>0</v>
      </c>
      <c r="L32" s="321"/>
      <c r="M32" s="321"/>
      <c r="N32" s="321"/>
      <c r="O32" s="321"/>
      <c r="P32" s="321"/>
      <c r="Q32" s="321"/>
      <c r="R32" s="349">
        <f t="shared" ref="R32:R34" si="10">IF(L32="x",5,0)+IF(M32="x",3,0)+IF(N32="x",1,0)+IF(O32="x",1,0)+IF(P32="x",3,0)+IF(Q32="x",5,0)</f>
        <v>0</v>
      </c>
      <c r="S32" s="350">
        <f t="shared" si="0"/>
        <v>0</v>
      </c>
      <c r="T32" s="302"/>
      <c r="U32" s="302"/>
      <c r="V32" s="302"/>
      <c r="W32" s="302"/>
      <c r="X32" s="303"/>
      <c r="AS32" s="305"/>
      <c r="AT32" s="306"/>
    </row>
    <row r="33" spans="1:46" s="304" customFormat="1" ht="32.25" hidden="1" customHeight="1" x14ac:dyDescent="0.25">
      <c r="A33" s="301"/>
      <c r="B33" s="245"/>
      <c r="C33" s="245"/>
      <c r="D33" s="216" t="s">
        <v>520</v>
      </c>
      <c r="E33" s="320"/>
      <c r="F33" s="321"/>
      <c r="G33" s="321"/>
      <c r="H33" s="321"/>
      <c r="I33" s="321"/>
      <c r="J33" s="321"/>
      <c r="K33" s="318">
        <f t="shared" si="9"/>
        <v>0</v>
      </c>
      <c r="L33" s="321"/>
      <c r="M33" s="321"/>
      <c r="N33" s="321"/>
      <c r="O33" s="321"/>
      <c r="P33" s="321"/>
      <c r="Q33" s="321"/>
      <c r="R33" s="349">
        <f t="shared" si="10"/>
        <v>0</v>
      </c>
      <c r="S33" s="350">
        <f t="shared" si="0"/>
        <v>0</v>
      </c>
      <c r="T33" s="302"/>
      <c r="U33" s="302"/>
      <c r="V33" s="302"/>
      <c r="W33" s="302"/>
      <c r="X33" s="303"/>
      <c r="AS33" s="305"/>
      <c r="AT33" s="306"/>
    </row>
    <row r="34" spans="1:46" s="304" customFormat="1" ht="32.25" hidden="1" customHeight="1" x14ac:dyDescent="0.25">
      <c r="A34" s="301"/>
      <c r="B34" s="245"/>
      <c r="C34" s="245"/>
      <c r="D34" s="216" t="s">
        <v>521</v>
      </c>
      <c r="E34" s="319"/>
      <c r="F34" s="317"/>
      <c r="G34" s="317"/>
      <c r="H34" s="317"/>
      <c r="I34" s="317"/>
      <c r="J34" s="317"/>
      <c r="K34" s="318">
        <f t="shared" si="9"/>
        <v>0</v>
      </c>
      <c r="L34" s="317"/>
      <c r="M34" s="317"/>
      <c r="N34" s="317"/>
      <c r="O34" s="317"/>
      <c r="P34" s="317"/>
      <c r="Q34" s="317"/>
      <c r="R34" s="349">
        <f t="shared" si="10"/>
        <v>0</v>
      </c>
      <c r="S34" s="350">
        <f t="shared" si="0"/>
        <v>0</v>
      </c>
      <c r="AS34" s="305" t="s">
        <v>271</v>
      </c>
      <c r="AT34" s="306" t="s">
        <v>272</v>
      </c>
    </row>
    <row r="35" spans="1:46" ht="33" customHeight="1" thickBot="1" x14ac:dyDescent="0.3">
      <c r="A35" s="290"/>
      <c r="B35" s="409"/>
      <c r="C35" s="409"/>
      <c r="D35" s="307"/>
      <c r="E35" s="410" t="s">
        <v>319</v>
      </c>
      <c r="F35" s="411"/>
      <c r="G35" s="411"/>
      <c r="H35" s="411"/>
      <c r="I35" s="411"/>
      <c r="J35" s="412"/>
      <c r="K35" s="416">
        <f>SUM(K11:K14)</f>
        <v>30</v>
      </c>
      <c r="L35" s="418" t="s">
        <v>328</v>
      </c>
      <c r="M35" s="418"/>
      <c r="N35" s="418"/>
      <c r="O35" s="418"/>
      <c r="P35" s="418"/>
      <c r="Q35" s="418"/>
      <c r="R35" s="410">
        <f>SUM(R11:R14)</f>
        <v>30</v>
      </c>
      <c r="S35" s="376">
        <f>SUM(S11:S34)</f>
        <v>84</v>
      </c>
      <c r="AS35" s="308"/>
      <c r="AT35" s="309"/>
    </row>
    <row r="36" spans="1:46" ht="32.25" customHeight="1" thickBot="1" x14ac:dyDescent="0.3">
      <c r="A36" s="290"/>
      <c r="B36" s="409"/>
      <c r="C36" s="409"/>
      <c r="D36" s="307"/>
      <c r="E36" s="413"/>
      <c r="F36" s="414"/>
      <c r="G36" s="414"/>
      <c r="H36" s="414"/>
      <c r="I36" s="414"/>
      <c r="J36" s="415"/>
      <c r="K36" s="417"/>
      <c r="L36" s="418"/>
      <c r="M36" s="418"/>
      <c r="N36" s="418"/>
      <c r="O36" s="418"/>
      <c r="P36" s="418"/>
      <c r="Q36" s="418"/>
      <c r="R36" s="413"/>
      <c r="S36" s="377"/>
      <c r="AS36" s="310"/>
    </row>
    <row r="37" spans="1:46" ht="18" hidden="1" customHeight="1" x14ac:dyDescent="0.3">
      <c r="A37" s="290"/>
      <c r="B37" s="247"/>
      <c r="C37" s="247"/>
      <c r="D37" s="284"/>
      <c r="E37" s="283"/>
      <c r="F37" s="283"/>
      <c r="G37" s="283"/>
      <c r="H37" s="283"/>
      <c r="I37" s="283"/>
      <c r="J37" s="283"/>
      <c r="K37" s="283"/>
      <c r="L37" s="283"/>
      <c r="M37" s="283"/>
      <c r="N37" s="283"/>
      <c r="O37" s="283"/>
      <c r="P37" s="283"/>
      <c r="Q37" s="283"/>
      <c r="R37" s="283"/>
    </row>
    <row r="38" spans="1:46" ht="27" hidden="1" customHeight="1" x14ac:dyDescent="0.3">
      <c r="A38" s="290"/>
      <c r="B38" s="406"/>
      <c r="C38" s="406"/>
      <c r="D38" s="284"/>
      <c r="E38" s="283"/>
      <c r="F38" s="283"/>
      <c r="G38" s="283"/>
      <c r="H38" s="283"/>
      <c r="I38" s="283"/>
      <c r="J38" s="283"/>
      <c r="K38" s="283"/>
      <c r="L38" s="283"/>
      <c r="M38" s="283"/>
      <c r="N38" s="283"/>
      <c r="O38" s="283"/>
      <c r="P38" s="283"/>
      <c r="Q38" s="283"/>
      <c r="R38" s="283"/>
    </row>
    <row r="39" spans="1:46" ht="15.75" hidden="1" customHeight="1" x14ac:dyDescent="0.3">
      <c r="A39" s="290"/>
      <c r="B39" s="247"/>
      <c r="C39" s="247"/>
      <c r="D39" s="284"/>
      <c r="E39" s="283"/>
      <c r="F39" s="283"/>
      <c r="G39" s="283"/>
      <c r="H39" s="283"/>
      <c r="I39" s="283"/>
      <c r="J39" s="283"/>
      <c r="K39" s="283"/>
      <c r="L39" s="283"/>
      <c r="M39" s="283"/>
      <c r="N39" s="283"/>
      <c r="O39" s="283"/>
      <c r="P39" s="283"/>
      <c r="Q39" s="283"/>
      <c r="R39" s="283"/>
    </row>
    <row r="40" spans="1:46" ht="0.75" customHeight="1" thickTop="1" x14ac:dyDescent="0.25">
      <c r="A40" s="407"/>
      <c r="B40" s="408"/>
      <c r="C40" s="408"/>
      <c r="D40" s="408"/>
      <c r="E40" s="408"/>
      <c r="F40" s="408"/>
      <c r="G40" s="408"/>
      <c r="H40" s="408"/>
      <c r="I40" s="408"/>
      <c r="J40" s="408"/>
      <c r="K40" s="408"/>
      <c r="L40" s="408"/>
      <c r="M40" s="408"/>
      <c r="N40" s="408"/>
      <c r="O40" s="408"/>
      <c r="P40" s="408"/>
      <c r="Q40" s="408"/>
      <c r="R40" s="408"/>
    </row>
    <row r="41" spans="1:46" s="312" customFormat="1" x14ac:dyDescent="0.25">
      <c r="E41" s="322"/>
      <c r="F41" s="322"/>
      <c r="G41" s="322"/>
      <c r="H41" s="322"/>
      <c r="I41" s="322"/>
      <c r="J41" s="322"/>
      <c r="K41" s="322"/>
      <c r="L41" s="322"/>
      <c r="M41" s="322"/>
      <c r="N41" s="322"/>
      <c r="O41" s="322"/>
      <c r="P41" s="322"/>
      <c r="Q41" s="322"/>
      <c r="R41" s="322"/>
      <c r="AS41" s="311"/>
      <c r="AT41" s="311"/>
    </row>
  </sheetData>
  <autoFilter ref="A10:WXB36" xr:uid="{00000000-0009-0000-0000-000000000000}"/>
  <mergeCells count="23">
    <mergeCell ref="B38:C38"/>
    <mergeCell ref="A40:R40"/>
    <mergeCell ref="B35:C36"/>
    <mergeCell ref="E35:J36"/>
    <mergeCell ref="K35:K36"/>
    <mergeCell ref="L35:Q36"/>
    <mergeCell ref="R35:R36"/>
    <mergeCell ref="S35:S36"/>
    <mergeCell ref="B2:S2"/>
    <mergeCell ref="B3:S3"/>
    <mergeCell ref="B4:S4"/>
    <mergeCell ref="B5:S5"/>
    <mergeCell ref="S7:S10"/>
    <mergeCell ref="O9:Q9"/>
    <mergeCell ref="R9:R10"/>
    <mergeCell ref="E7:R7"/>
    <mergeCell ref="E8:K8"/>
    <mergeCell ref="L8:R8"/>
    <mergeCell ref="E9:G9"/>
    <mergeCell ref="H9:J9"/>
    <mergeCell ref="K9:K10"/>
    <mergeCell ref="L9:N9"/>
    <mergeCell ref="B7:D9"/>
  </mergeCells>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61"/>
  <sheetViews>
    <sheetView topLeftCell="A22" workbookViewId="0">
      <selection activeCell="B31" sqref="B31"/>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ricerca immobile da adibire a sede polizia locale</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riorganizzazione servizi ed indennità titolari posizione organizzativa</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rivisitazione regolamento sul funzionamento del consiglio comunale</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concessione spazio per spettacoli viaggianti (giostre)</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affidamento servizio tutela legale Comune</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f>'Resp. 1'!B37</f>
        <v>0</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40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20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40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47" priority="31" stopIfTrue="1" operator="equal">
      <formula>"Pesatura Inadeguata"</formula>
    </cfRule>
  </conditionalFormatting>
  <conditionalFormatting sqref="G11">
    <cfRule type="cellIs" dxfId="246" priority="30" stopIfTrue="1" operator="equal">
      <formula>"x"</formula>
    </cfRule>
  </conditionalFormatting>
  <conditionalFormatting sqref="H11">
    <cfRule type="cellIs" dxfId="245" priority="27" stopIfTrue="1" operator="equal">
      <formula>"x"</formula>
    </cfRule>
    <cfRule type="cellIs" dxfId="244" priority="29" stopIfTrue="1" operator="equal">
      <formula>"x"</formula>
    </cfRule>
  </conditionalFormatting>
  <conditionalFormatting sqref="I11">
    <cfRule type="cellIs" dxfId="243" priority="28" stopIfTrue="1" operator="equal">
      <formula>"x"</formula>
    </cfRule>
  </conditionalFormatting>
  <conditionalFormatting sqref="J11">
    <cfRule type="cellIs" dxfId="242" priority="26" stopIfTrue="1" operator="equal">
      <formula>"x"</formula>
    </cfRule>
  </conditionalFormatting>
  <conditionalFormatting sqref="K11">
    <cfRule type="cellIs" dxfId="241" priority="25" stopIfTrue="1" operator="equal">
      <formula>"x"</formula>
    </cfRule>
  </conditionalFormatting>
  <conditionalFormatting sqref="G12">
    <cfRule type="cellIs" dxfId="240" priority="24" stopIfTrue="1" operator="equal">
      <formula>"x"</formula>
    </cfRule>
  </conditionalFormatting>
  <conditionalFormatting sqref="H12">
    <cfRule type="cellIs" dxfId="239" priority="21" stopIfTrue="1" operator="equal">
      <formula>"x"</formula>
    </cfRule>
    <cfRule type="cellIs" dxfId="238" priority="23" stopIfTrue="1" operator="equal">
      <formula>"x"</formula>
    </cfRule>
  </conditionalFormatting>
  <conditionalFormatting sqref="I12">
    <cfRule type="cellIs" dxfId="237" priority="22" stopIfTrue="1" operator="equal">
      <formula>"x"</formula>
    </cfRule>
  </conditionalFormatting>
  <conditionalFormatting sqref="J12">
    <cfRule type="cellIs" dxfId="236" priority="20" stopIfTrue="1" operator="equal">
      <formula>"x"</formula>
    </cfRule>
  </conditionalFormatting>
  <conditionalFormatting sqref="K12">
    <cfRule type="cellIs" dxfId="235" priority="19" stopIfTrue="1" operator="equal">
      <formula>"x"</formula>
    </cfRule>
  </conditionalFormatting>
  <conditionalFormatting sqref="G24:G47">
    <cfRule type="cellIs" dxfId="234" priority="18" stopIfTrue="1" operator="equal">
      <formula>"x"</formula>
    </cfRule>
  </conditionalFormatting>
  <conditionalFormatting sqref="H24:H47">
    <cfRule type="cellIs" dxfId="233" priority="15" stopIfTrue="1" operator="equal">
      <formula>"x"</formula>
    </cfRule>
    <cfRule type="cellIs" dxfId="232" priority="17" stopIfTrue="1" operator="equal">
      <formula>"x"</formula>
    </cfRule>
  </conditionalFormatting>
  <conditionalFormatting sqref="I24:I47">
    <cfRule type="cellIs" dxfId="231" priority="16" stopIfTrue="1" operator="equal">
      <formula>"x"</formula>
    </cfRule>
  </conditionalFormatting>
  <conditionalFormatting sqref="J24:J47">
    <cfRule type="cellIs" dxfId="230" priority="14" stopIfTrue="1" operator="equal">
      <formula>"x"</formula>
    </cfRule>
  </conditionalFormatting>
  <conditionalFormatting sqref="K24:K47">
    <cfRule type="cellIs" dxfId="229" priority="13" stopIfTrue="1" operator="equal">
      <formula>"x"</formula>
    </cfRule>
  </conditionalFormatting>
  <conditionalFormatting sqref="G49:G55">
    <cfRule type="cellIs" dxfId="228" priority="12" stopIfTrue="1" operator="equal">
      <formula>"x"</formula>
    </cfRule>
  </conditionalFormatting>
  <conditionalFormatting sqref="H49:H55">
    <cfRule type="cellIs" dxfId="227" priority="9" stopIfTrue="1" operator="equal">
      <formula>"x"</formula>
    </cfRule>
    <cfRule type="cellIs" dxfId="226" priority="11" stopIfTrue="1" operator="equal">
      <formula>"x"</formula>
    </cfRule>
  </conditionalFormatting>
  <conditionalFormatting sqref="I49:I55">
    <cfRule type="cellIs" dxfId="225" priority="10" stopIfTrue="1" operator="equal">
      <formula>"x"</formula>
    </cfRule>
  </conditionalFormatting>
  <conditionalFormatting sqref="J49:J55">
    <cfRule type="cellIs" dxfId="224" priority="8" stopIfTrue="1" operator="equal">
      <formula>"x"</formula>
    </cfRule>
  </conditionalFormatting>
  <conditionalFormatting sqref="K49:K55">
    <cfRule type="cellIs" dxfId="223" priority="7" stopIfTrue="1" operator="equal">
      <formula>"x"</formula>
    </cfRule>
  </conditionalFormatting>
  <conditionalFormatting sqref="G13:G20">
    <cfRule type="cellIs" dxfId="222" priority="6" stopIfTrue="1" operator="equal">
      <formula>"x"</formula>
    </cfRule>
  </conditionalFormatting>
  <conditionalFormatting sqref="H13:H20">
    <cfRule type="cellIs" dxfId="221" priority="3" stopIfTrue="1" operator="equal">
      <formula>"x"</formula>
    </cfRule>
    <cfRule type="cellIs" dxfId="220" priority="5" stopIfTrue="1" operator="equal">
      <formula>"x"</formula>
    </cfRule>
  </conditionalFormatting>
  <conditionalFormatting sqref="I13:I20">
    <cfRule type="cellIs" dxfId="219" priority="4" stopIfTrue="1" operator="equal">
      <formula>"x"</formula>
    </cfRule>
  </conditionalFormatting>
  <conditionalFormatting sqref="J13:J20">
    <cfRule type="cellIs" dxfId="218" priority="2" stopIfTrue="1" operator="equal">
      <formula>"x"</formula>
    </cfRule>
  </conditionalFormatting>
  <conditionalFormatting sqref="K13:K20">
    <cfRule type="cellIs" dxfId="217"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9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9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Foglio1!$B$2:$B$10</xm:f>
          </x14:formula1>
          <xm:sqref>B49:B55</xm:sqref>
        </x14:dataValidation>
        <x14:dataValidation type="list" allowBlank="1" showInputMessage="1" showErrorMessage="1" xr:uid="{00000000-0002-0000-0900-000003000000}">
          <x14:formula1>
            <xm:f>Foglio1!$A$2:$A$10</xm:f>
          </x14:formula1>
          <xm:sqref>A49:A55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61"/>
  <sheetViews>
    <sheetView topLeftCell="A22" workbookViewId="0">
      <selection activeCell="B30" sqref="B30"/>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ricerca immobile da adibire a sede polizia locale</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riorganizzazione servizi ed indennità titolari posizione organizzativa</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rivisitazione regolamento sul funzionamento del consiglio comunale</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concessione spazio per spettacoli viaggianti (giostre)</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affidamento servizio tutela legale Comune</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f>'Resp. 1'!B37</f>
        <v>0</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40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20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40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16" priority="31" stopIfTrue="1" operator="equal">
      <formula>"Pesatura Inadeguata"</formula>
    </cfRule>
  </conditionalFormatting>
  <conditionalFormatting sqref="G11">
    <cfRule type="cellIs" dxfId="215" priority="30" stopIfTrue="1" operator="equal">
      <formula>"x"</formula>
    </cfRule>
  </conditionalFormatting>
  <conditionalFormatting sqref="H11">
    <cfRule type="cellIs" dxfId="214" priority="27" stopIfTrue="1" operator="equal">
      <formula>"x"</formula>
    </cfRule>
    <cfRule type="cellIs" dxfId="213" priority="29" stopIfTrue="1" operator="equal">
      <formula>"x"</formula>
    </cfRule>
  </conditionalFormatting>
  <conditionalFormatting sqref="I11">
    <cfRule type="cellIs" dxfId="212" priority="28" stopIfTrue="1" operator="equal">
      <formula>"x"</formula>
    </cfRule>
  </conditionalFormatting>
  <conditionalFormatting sqref="J11">
    <cfRule type="cellIs" dxfId="211" priority="26" stopIfTrue="1" operator="equal">
      <formula>"x"</formula>
    </cfRule>
  </conditionalFormatting>
  <conditionalFormatting sqref="K11">
    <cfRule type="cellIs" dxfId="210" priority="25" stopIfTrue="1" operator="equal">
      <formula>"x"</formula>
    </cfRule>
  </conditionalFormatting>
  <conditionalFormatting sqref="G12">
    <cfRule type="cellIs" dxfId="209" priority="24" stopIfTrue="1" operator="equal">
      <formula>"x"</formula>
    </cfRule>
  </conditionalFormatting>
  <conditionalFormatting sqref="H12">
    <cfRule type="cellIs" dxfId="208" priority="21" stopIfTrue="1" operator="equal">
      <formula>"x"</formula>
    </cfRule>
    <cfRule type="cellIs" dxfId="207" priority="23" stopIfTrue="1" operator="equal">
      <formula>"x"</formula>
    </cfRule>
  </conditionalFormatting>
  <conditionalFormatting sqref="I12">
    <cfRule type="cellIs" dxfId="206" priority="22" stopIfTrue="1" operator="equal">
      <formula>"x"</formula>
    </cfRule>
  </conditionalFormatting>
  <conditionalFormatting sqref="J12">
    <cfRule type="cellIs" dxfId="205" priority="20" stopIfTrue="1" operator="equal">
      <formula>"x"</formula>
    </cfRule>
  </conditionalFormatting>
  <conditionalFormatting sqref="K12">
    <cfRule type="cellIs" dxfId="204" priority="19" stopIfTrue="1" operator="equal">
      <formula>"x"</formula>
    </cfRule>
  </conditionalFormatting>
  <conditionalFormatting sqref="G24:G47">
    <cfRule type="cellIs" dxfId="203" priority="18" stopIfTrue="1" operator="equal">
      <formula>"x"</formula>
    </cfRule>
  </conditionalFormatting>
  <conditionalFormatting sqref="H24:H47">
    <cfRule type="cellIs" dxfId="202" priority="15" stopIfTrue="1" operator="equal">
      <formula>"x"</formula>
    </cfRule>
    <cfRule type="cellIs" dxfId="201" priority="17" stopIfTrue="1" operator="equal">
      <formula>"x"</formula>
    </cfRule>
  </conditionalFormatting>
  <conditionalFormatting sqref="I24:I47">
    <cfRule type="cellIs" dxfId="200" priority="16" stopIfTrue="1" operator="equal">
      <formula>"x"</formula>
    </cfRule>
  </conditionalFormatting>
  <conditionalFormatting sqref="J24:J47">
    <cfRule type="cellIs" dxfId="199" priority="14" stopIfTrue="1" operator="equal">
      <formula>"x"</formula>
    </cfRule>
  </conditionalFormatting>
  <conditionalFormatting sqref="K24:K47">
    <cfRule type="cellIs" dxfId="198" priority="13" stopIfTrue="1" operator="equal">
      <formula>"x"</formula>
    </cfRule>
  </conditionalFormatting>
  <conditionalFormatting sqref="G49:G55">
    <cfRule type="cellIs" dxfId="197" priority="12" stopIfTrue="1" operator="equal">
      <formula>"x"</formula>
    </cfRule>
  </conditionalFormatting>
  <conditionalFormatting sqref="H49:H55">
    <cfRule type="cellIs" dxfId="196" priority="9" stopIfTrue="1" operator="equal">
      <formula>"x"</formula>
    </cfRule>
    <cfRule type="cellIs" dxfId="195" priority="11" stopIfTrue="1" operator="equal">
      <formula>"x"</formula>
    </cfRule>
  </conditionalFormatting>
  <conditionalFormatting sqref="I49:I55">
    <cfRule type="cellIs" dxfId="194" priority="10" stopIfTrue="1" operator="equal">
      <formula>"x"</formula>
    </cfRule>
  </conditionalFormatting>
  <conditionalFormatting sqref="J49:J55">
    <cfRule type="cellIs" dxfId="193" priority="8" stopIfTrue="1" operator="equal">
      <formula>"x"</formula>
    </cfRule>
  </conditionalFormatting>
  <conditionalFormatting sqref="K49:K55">
    <cfRule type="cellIs" dxfId="192" priority="7" stopIfTrue="1" operator="equal">
      <formula>"x"</formula>
    </cfRule>
  </conditionalFormatting>
  <conditionalFormatting sqref="G13:G20">
    <cfRule type="cellIs" dxfId="191" priority="6" stopIfTrue="1" operator="equal">
      <formula>"x"</formula>
    </cfRule>
  </conditionalFormatting>
  <conditionalFormatting sqref="H13:H20">
    <cfRule type="cellIs" dxfId="190" priority="3" stopIfTrue="1" operator="equal">
      <formula>"x"</formula>
    </cfRule>
    <cfRule type="cellIs" dxfId="189" priority="5" stopIfTrue="1" operator="equal">
      <formula>"x"</formula>
    </cfRule>
  </conditionalFormatting>
  <conditionalFormatting sqref="I13:I20">
    <cfRule type="cellIs" dxfId="188" priority="4" stopIfTrue="1" operator="equal">
      <formula>"x"</formula>
    </cfRule>
  </conditionalFormatting>
  <conditionalFormatting sqref="J13:J20">
    <cfRule type="cellIs" dxfId="187" priority="2" stopIfTrue="1" operator="equal">
      <formula>"x"</formula>
    </cfRule>
  </conditionalFormatting>
  <conditionalFormatting sqref="K13:K20">
    <cfRule type="cellIs" dxfId="186"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A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A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2000000}">
          <x14:formula1>
            <xm:f>Foglio1!$B$2:$B$10</xm:f>
          </x14:formula1>
          <xm:sqref>B49:B55</xm:sqref>
        </x14:dataValidation>
        <x14:dataValidation type="list" allowBlank="1" showInputMessage="1" showErrorMessage="1" xr:uid="{00000000-0002-0000-0A00-000003000000}">
          <x14:formula1>
            <xm:f>Foglio1!$A$2:$A$10</xm:f>
          </x14:formula1>
          <xm:sqref>A49:A55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61"/>
  <sheetViews>
    <sheetView workbookViewId="0">
      <selection activeCell="C50" sqref="C50"/>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ricerca immobile da adibire a sede polizia locale</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riorganizzazione servizi ed indennità titolari posizione organizzativa</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rivisitazione regolamento sul funzionamento del consiglio comunale</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concessione spazio per spettacoli viaggianti (giostre)</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affidamento servizio tutela legale Comune</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f>'Resp. 1'!B37</f>
        <v>0</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40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20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40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85" priority="31" stopIfTrue="1" operator="equal">
      <formula>"Pesatura Inadeguata"</formula>
    </cfRule>
  </conditionalFormatting>
  <conditionalFormatting sqref="G11">
    <cfRule type="cellIs" dxfId="184" priority="30" stopIfTrue="1" operator="equal">
      <formula>"x"</formula>
    </cfRule>
  </conditionalFormatting>
  <conditionalFormatting sqref="H11">
    <cfRule type="cellIs" dxfId="183" priority="27" stopIfTrue="1" operator="equal">
      <formula>"x"</formula>
    </cfRule>
    <cfRule type="cellIs" dxfId="182" priority="29" stopIfTrue="1" operator="equal">
      <formula>"x"</formula>
    </cfRule>
  </conditionalFormatting>
  <conditionalFormatting sqref="I11">
    <cfRule type="cellIs" dxfId="181" priority="28" stopIfTrue="1" operator="equal">
      <formula>"x"</formula>
    </cfRule>
  </conditionalFormatting>
  <conditionalFormatting sqref="J11">
    <cfRule type="cellIs" dxfId="180" priority="26" stopIfTrue="1" operator="equal">
      <formula>"x"</formula>
    </cfRule>
  </conditionalFormatting>
  <conditionalFormatting sqref="K11">
    <cfRule type="cellIs" dxfId="179" priority="25" stopIfTrue="1" operator="equal">
      <formula>"x"</formula>
    </cfRule>
  </conditionalFormatting>
  <conditionalFormatting sqref="G12">
    <cfRule type="cellIs" dxfId="178" priority="24" stopIfTrue="1" operator="equal">
      <formula>"x"</formula>
    </cfRule>
  </conditionalFormatting>
  <conditionalFormatting sqref="H12">
    <cfRule type="cellIs" dxfId="177" priority="21" stopIfTrue="1" operator="equal">
      <formula>"x"</formula>
    </cfRule>
    <cfRule type="cellIs" dxfId="176" priority="23" stopIfTrue="1" operator="equal">
      <formula>"x"</formula>
    </cfRule>
  </conditionalFormatting>
  <conditionalFormatting sqref="I12">
    <cfRule type="cellIs" dxfId="175" priority="22" stopIfTrue="1" operator="equal">
      <formula>"x"</formula>
    </cfRule>
  </conditionalFormatting>
  <conditionalFormatting sqref="J12">
    <cfRule type="cellIs" dxfId="174" priority="20" stopIfTrue="1" operator="equal">
      <formula>"x"</formula>
    </cfRule>
  </conditionalFormatting>
  <conditionalFormatting sqref="K12">
    <cfRule type="cellIs" dxfId="173" priority="19" stopIfTrue="1" operator="equal">
      <formula>"x"</formula>
    </cfRule>
  </conditionalFormatting>
  <conditionalFormatting sqref="G24:G47">
    <cfRule type="cellIs" dxfId="172" priority="18" stopIfTrue="1" operator="equal">
      <formula>"x"</formula>
    </cfRule>
  </conditionalFormatting>
  <conditionalFormatting sqref="H24:H47">
    <cfRule type="cellIs" dxfId="171" priority="15" stopIfTrue="1" operator="equal">
      <formula>"x"</formula>
    </cfRule>
    <cfRule type="cellIs" dxfId="170" priority="17" stopIfTrue="1" operator="equal">
      <formula>"x"</formula>
    </cfRule>
  </conditionalFormatting>
  <conditionalFormatting sqref="I24:I47">
    <cfRule type="cellIs" dxfId="169" priority="16" stopIfTrue="1" operator="equal">
      <formula>"x"</formula>
    </cfRule>
  </conditionalFormatting>
  <conditionalFormatting sqref="J24:J47">
    <cfRule type="cellIs" dxfId="168" priority="14" stopIfTrue="1" operator="equal">
      <formula>"x"</formula>
    </cfRule>
  </conditionalFormatting>
  <conditionalFormatting sqref="K24:K47">
    <cfRule type="cellIs" dxfId="167" priority="13" stopIfTrue="1" operator="equal">
      <formula>"x"</formula>
    </cfRule>
  </conditionalFormatting>
  <conditionalFormatting sqref="G49:G55">
    <cfRule type="cellIs" dxfId="166" priority="12" stopIfTrue="1" operator="equal">
      <formula>"x"</formula>
    </cfRule>
  </conditionalFormatting>
  <conditionalFormatting sqref="H49:H55">
    <cfRule type="cellIs" dxfId="165" priority="9" stopIfTrue="1" operator="equal">
      <formula>"x"</formula>
    </cfRule>
    <cfRule type="cellIs" dxfId="164" priority="11" stopIfTrue="1" operator="equal">
      <formula>"x"</formula>
    </cfRule>
  </conditionalFormatting>
  <conditionalFormatting sqref="I49:I55">
    <cfRule type="cellIs" dxfId="163" priority="10" stopIfTrue="1" operator="equal">
      <formula>"x"</formula>
    </cfRule>
  </conditionalFormatting>
  <conditionalFormatting sqref="J49:J55">
    <cfRule type="cellIs" dxfId="162" priority="8" stopIfTrue="1" operator="equal">
      <formula>"x"</formula>
    </cfRule>
  </conditionalFormatting>
  <conditionalFormatting sqref="K49:K55">
    <cfRule type="cellIs" dxfId="161" priority="7" stopIfTrue="1" operator="equal">
      <formula>"x"</formula>
    </cfRule>
  </conditionalFormatting>
  <conditionalFormatting sqref="G13:G20">
    <cfRule type="cellIs" dxfId="160" priority="6" stopIfTrue="1" operator="equal">
      <formula>"x"</formula>
    </cfRule>
  </conditionalFormatting>
  <conditionalFormatting sqref="H13:H20">
    <cfRule type="cellIs" dxfId="159" priority="3" stopIfTrue="1" operator="equal">
      <formula>"x"</formula>
    </cfRule>
    <cfRule type="cellIs" dxfId="158" priority="5" stopIfTrue="1" operator="equal">
      <formula>"x"</formula>
    </cfRule>
  </conditionalFormatting>
  <conditionalFormatting sqref="I13:I20">
    <cfRule type="cellIs" dxfId="157" priority="4" stopIfTrue="1" operator="equal">
      <formula>"x"</formula>
    </cfRule>
  </conditionalFormatting>
  <conditionalFormatting sqref="J13:J20">
    <cfRule type="cellIs" dxfId="156" priority="2" stopIfTrue="1" operator="equal">
      <formula>"x"</formula>
    </cfRule>
  </conditionalFormatting>
  <conditionalFormatting sqref="K13:K20">
    <cfRule type="cellIs" dxfId="155"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B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B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Foglio1!$B$2:$B$10</xm:f>
          </x14:formula1>
          <xm:sqref>B49:B55</xm:sqref>
        </x14:dataValidation>
        <x14:dataValidation type="list" allowBlank="1" showInputMessage="1" showErrorMessage="1" xr:uid="{00000000-0002-0000-0B00-000003000000}">
          <x14:formula1>
            <xm:f>Foglio1!$A$2:$A$10</xm:f>
          </x14:formula1>
          <xm:sqref>A49:A55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61"/>
  <sheetViews>
    <sheetView topLeftCell="A37" workbookViewId="0">
      <selection activeCell="A37" sqref="A1:XFD1048576"/>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v>20</v>
      </c>
      <c r="D11" s="355">
        <f>(C11/C$21)*60</f>
        <v>15</v>
      </c>
      <c r="E11" s="91">
        <f t="shared" ref="E11:E20" si="0">F11/100</f>
        <v>1</v>
      </c>
      <c r="F11" s="92">
        <v>100</v>
      </c>
      <c r="G11" s="93" t="str">
        <f>IF(F11&lt;=20,"X","")</f>
        <v/>
      </c>
      <c r="H11" s="93" t="str">
        <f>IF(AND(F11&gt;20,F11&lt;=50),"X","")</f>
        <v/>
      </c>
      <c r="I11" s="93" t="str">
        <f>IF(AND(F11&gt;50,F11&lt;=70),"X","")</f>
        <v/>
      </c>
      <c r="J11" s="93" t="str">
        <f>IF(AND(F11&gt;70,F11&lt;=90),"X","")</f>
        <v/>
      </c>
      <c r="K11" s="93" t="str">
        <f>IF(AND(F11&gt;90,F11&lt;=100),"X","")</f>
        <v>X</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f t="shared" ref="D12:D20" si="1">(C12/C$21)*60</f>
        <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v>60</v>
      </c>
      <c r="D17" s="355">
        <f t="shared" si="1"/>
        <v>45</v>
      </c>
      <c r="E17" s="91">
        <f t="shared" si="0"/>
        <v>1</v>
      </c>
      <c r="F17" s="92">
        <v>100</v>
      </c>
      <c r="G17" s="93" t="str">
        <f t="shared" si="2"/>
        <v/>
      </c>
      <c r="H17" s="93" t="str">
        <f t="shared" si="3"/>
        <v/>
      </c>
      <c r="I17" s="93" t="str">
        <f t="shared" si="4"/>
        <v/>
      </c>
      <c r="J17" s="93" t="str">
        <f t="shared" si="5"/>
        <v/>
      </c>
      <c r="K17" s="93" t="str">
        <f t="shared" si="6"/>
        <v>X</v>
      </c>
    </row>
    <row r="18" spans="1:11" ht="26.25" customHeight="1" x14ac:dyDescent="0.25">
      <c r="A18" s="88">
        <f>'Resp. 1'!B23</f>
        <v>0</v>
      </c>
      <c r="B18" s="95"/>
      <c r="C18" s="92"/>
      <c r="D18" s="355">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80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ricerca immobile da adibire a sede polizia locale</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riorganizzazione servizi ed indennità titolari posizione organizzativa</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rivisitazione regolamento sul funzionamento del consiglio comunale</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concessione spazio per spettacoli viaggianti (giostre)</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affidamento servizio tutela legale Comune</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f>'Resp. 1'!B37</f>
        <v>0</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60</v>
      </c>
      <c r="D58" s="354"/>
      <c r="E58" s="116">
        <f>C58/60</f>
        <v>1</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100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54" priority="31" stopIfTrue="1" operator="equal">
      <formula>"Pesatura Inadeguata"</formula>
    </cfRule>
  </conditionalFormatting>
  <conditionalFormatting sqref="G11">
    <cfRule type="cellIs" dxfId="153" priority="30" stopIfTrue="1" operator="equal">
      <formula>"x"</formula>
    </cfRule>
  </conditionalFormatting>
  <conditionalFormatting sqref="H11">
    <cfRule type="cellIs" dxfId="152" priority="27" stopIfTrue="1" operator="equal">
      <formula>"x"</formula>
    </cfRule>
    <cfRule type="cellIs" dxfId="151" priority="29" stopIfTrue="1" operator="equal">
      <formula>"x"</formula>
    </cfRule>
  </conditionalFormatting>
  <conditionalFormatting sqref="I11">
    <cfRule type="cellIs" dxfId="150" priority="28" stopIfTrue="1" operator="equal">
      <formula>"x"</formula>
    </cfRule>
  </conditionalFormatting>
  <conditionalFormatting sqref="J11">
    <cfRule type="cellIs" dxfId="149" priority="26" stopIfTrue="1" operator="equal">
      <formula>"x"</formula>
    </cfRule>
  </conditionalFormatting>
  <conditionalFormatting sqref="K11">
    <cfRule type="cellIs" dxfId="148" priority="25" stopIfTrue="1" operator="equal">
      <formula>"x"</formula>
    </cfRule>
  </conditionalFormatting>
  <conditionalFormatting sqref="G12">
    <cfRule type="cellIs" dxfId="147" priority="24" stopIfTrue="1" operator="equal">
      <formula>"x"</formula>
    </cfRule>
  </conditionalFormatting>
  <conditionalFormatting sqref="H12">
    <cfRule type="cellIs" dxfId="146" priority="21" stopIfTrue="1" operator="equal">
      <formula>"x"</formula>
    </cfRule>
    <cfRule type="cellIs" dxfId="145" priority="23" stopIfTrue="1" operator="equal">
      <formula>"x"</formula>
    </cfRule>
  </conditionalFormatting>
  <conditionalFormatting sqref="I12">
    <cfRule type="cellIs" dxfId="144" priority="22" stopIfTrue="1" operator="equal">
      <formula>"x"</formula>
    </cfRule>
  </conditionalFormatting>
  <conditionalFormatting sqref="J12">
    <cfRule type="cellIs" dxfId="143" priority="20" stopIfTrue="1" operator="equal">
      <formula>"x"</formula>
    </cfRule>
  </conditionalFormatting>
  <conditionalFormatting sqref="K12">
    <cfRule type="cellIs" dxfId="142" priority="19" stopIfTrue="1" operator="equal">
      <formula>"x"</formula>
    </cfRule>
  </conditionalFormatting>
  <conditionalFormatting sqref="G24:G47">
    <cfRule type="cellIs" dxfId="141" priority="18" stopIfTrue="1" operator="equal">
      <formula>"x"</formula>
    </cfRule>
  </conditionalFormatting>
  <conditionalFormatting sqref="H24:H47">
    <cfRule type="cellIs" dxfId="140" priority="15" stopIfTrue="1" operator="equal">
      <formula>"x"</formula>
    </cfRule>
    <cfRule type="cellIs" dxfId="139" priority="17" stopIfTrue="1" operator="equal">
      <formula>"x"</formula>
    </cfRule>
  </conditionalFormatting>
  <conditionalFormatting sqref="I24:I47">
    <cfRule type="cellIs" dxfId="138" priority="16" stopIfTrue="1" operator="equal">
      <formula>"x"</formula>
    </cfRule>
  </conditionalFormatting>
  <conditionalFormatting sqref="J24:J47">
    <cfRule type="cellIs" dxfId="137" priority="14" stopIfTrue="1" operator="equal">
      <formula>"x"</formula>
    </cfRule>
  </conditionalFormatting>
  <conditionalFormatting sqref="K24:K47">
    <cfRule type="cellIs" dxfId="136" priority="13" stopIfTrue="1" operator="equal">
      <formula>"x"</formula>
    </cfRule>
  </conditionalFormatting>
  <conditionalFormatting sqref="G49:G55">
    <cfRule type="cellIs" dxfId="135" priority="12" stopIfTrue="1" operator="equal">
      <formula>"x"</formula>
    </cfRule>
  </conditionalFormatting>
  <conditionalFormatting sqref="H49:H55">
    <cfRule type="cellIs" dxfId="134" priority="9" stopIfTrue="1" operator="equal">
      <formula>"x"</formula>
    </cfRule>
    <cfRule type="cellIs" dxfId="133" priority="11" stopIfTrue="1" operator="equal">
      <formula>"x"</formula>
    </cfRule>
  </conditionalFormatting>
  <conditionalFormatting sqref="I49:I55">
    <cfRule type="cellIs" dxfId="132" priority="10" stopIfTrue="1" operator="equal">
      <formula>"x"</formula>
    </cfRule>
  </conditionalFormatting>
  <conditionalFormatting sqref="J49:J55">
    <cfRule type="cellIs" dxfId="131" priority="8" stopIfTrue="1" operator="equal">
      <formula>"x"</formula>
    </cfRule>
  </conditionalFormatting>
  <conditionalFormatting sqref="K49:K55">
    <cfRule type="cellIs" dxfId="130" priority="7" stopIfTrue="1" operator="equal">
      <formula>"x"</formula>
    </cfRule>
  </conditionalFormatting>
  <conditionalFormatting sqref="G13:G20">
    <cfRule type="cellIs" dxfId="129" priority="6" stopIfTrue="1" operator="equal">
      <formula>"x"</formula>
    </cfRule>
  </conditionalFormatting>
  <conditionalFormatting sqref="H13:H20">
    <cfRule type="cellIs" dxfId="128" priority="3" stopIfTrue="1" operator="equal">
      <formula>"x"</formula>
    </cfRule>
    <cfRule type="cellIs" dxfId="127" priority="5" stopIfTrue="1" operator="equal">
      <formula>"x"</formula>
    </cfRule>
  </conditionalFormatting>
  <conditionalFormatting sqref="I13:I20">
    <cfRule type="cellIs" dxfId="126" priority="4" stopIfTrue="1" operator="equal">
      <formula>"x"</formula>
    </cfRule>
  </conditionalFormatting>
  <conditionalFormatting sqref="J13:J20">
    <cfRule type="cellIs" dxfId="125" priority="2" stopIfTrue="1" operator="equal">
      <formula>"x"</formula>
    </cfRule>
  </conditionalFormatting>
  <conditionalFormatting sqref="K13:K20">
    <cfRule type="cellIs" dxfId="124"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C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C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Foglio1!$B$2:$B$10</xm:f>
          </x14:formula1>
          <xm:sqref>B49:B55</xm:sqref>
        </x14:dataValidation>
        <x14:dataValidation type="list" allowBlank="1" showInputMessage="1" showErrorMessage="1" xr:uid="{00000000-0002-0000-0C00-000003000000}">
          <x14:formula1>
            <xm:f>Foglio1!$A$2:$A$10</xm:f>
          </x14:formula1>
          <xm:sqref>A49:A55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61"/>
  <sheetViews>
    <sheetView topLeftCell="A43" workbookViewId="0">
      <selection activeCell="A43" sqref="A1:XFD1048576"/>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v>20</v>
      </c>
      <c r="D11" s="355">
        <f>(C11/C$21)*60</f>
        <v>15</v>
      </c>
      <c r="E11" s="91">
        <f t="shared" ref="E11:E20" si="0">F11/100</f>
        <v>1</v>
      </c>
      <c r="F11" s="92">
        <v>100</v>
      </c>
      <c r="G11" s="93" t="str">
        <f>IF(F11&lt;=20,"X","")</f>
        <v/>
      </c>
      <c r="H11" s="93" t="str">
        <f>IF(AND(F11&gt;20,F11&lt;=50),"X","")</f>
        <v/>
      </c>
      <c r="I11" s="93" t="str">
        <f>IF(AND(F11&gt;50,F11&lt;=70),"X","")</f>
        <v/>
      </c>
      <c r="J11" s="93" t="str">
        <f>IF(AND(F11&gt;70,F11&lt;=90),"X","")</f>
        <v/>
      </c>
      <c r="K11" s="93" t="str">
        <f>IF(AND(F11&gt;90,F11&lt;=100),"X","")</f>
        <v>X</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f t="shared" ref="D12:D20" si="1">(C12/C$21)*60</f>
        <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v>60</v>
      </c>
      <c r="D17" s="355">
        <f t="shared" si="1"/>
        <v>45</v>
      </c>
      <c r="E17" s="91">
        <f t="shared" si="0"/>
        <v>1</v>
      </c>
      <c r="F17" s="92">
        <v>100</v>
      </c>
      <c r="G17" s="93" t="str">
        <f t="shared" si="2"/>
        <v/>
      </c>
      <c r="H17" s="93" t="str">
        <f t="shared" si="3"/>
        <v/>
      </c>
      <c r="I17" s="93" t="str">
        <f t="shared" si="4"/>
        <v/>
      </c>
      <c r="J17" s="93" t="str">
        <f t="shared" si="5"/>
        <v/>
      </c>
      <c r="K17" s="93" t="str">
        <f t="shared" si="6"/>
        <v>X</v>
      </c>
    </row>
    <row r="18" spans="1:11" ht="26.25" customHeight="1" x14ac:dyDescent="0.25">
      <c r="A18" s="88">
        <f>'Resp. 1'!B23</f>
        <v>0</v>
      </c>
      <c r="B18" s="95"/>
      <c r="C18" s="92"/>
      <c r="D18" s="355">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80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ricerca immobile da adibire a sede polizia locale</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riorganizzazione servizi ed indennità titolari posizione organizzativa</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rivisitazione regolamento sul funzionamento del consiglio comunale</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concessione spazio per spettacoli viaggianti (giostre)</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affidamento servizio tutela legale Comune</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f>'Resp. 1'!B37</f>
        <v>0</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60</v>
      </c>
      <c r="D58" s="354"/>
      <c r="E58" s="116">
        <f>C58/60</f>
        <v>1</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100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23" priority="31" stopIfTrue="1" operator="equal">
      <formula>"Pesatura Inadeguata"</formula>
    </cfRule>
  </conditionalFormatting>
  <conditionalFormatting sqref="G11">
    <cfRule type="cellIs" dxfId="122" priority="30" stopIfTrue="1" operator="equal">
      <formula>"x"</formula>
    </cfRule>
  </conditionalFormatting>
  <conditionalFormatting sqref="H11">
    <cfRule type="cellIs" dxfId="121" priority="27" stopIfTrue="1" operator="equal">
      <formula>"x"</formula>
    </cfRule>
    <cfRule type="cellIs" dxfId="120" priority="29" stopIfTrue="1" operator="equal">
      <formula>"x"</formula>
    </cfRule>
  </conditionalFormatting>
  <conditionalFormatting sqref="I11">
    <cfRule type="cellIs" dxfId="119" priority="28" stopIfTrue="1" operator="equal">
      <formula>"x"</formula>
    </cfRule>
  </conditionalFormatting>
  <conditionalFormatting sqref="J11">
    <cfRule type="cellIs" dxfId="118" priority="26" stopIfTrue="1" operator="equal">
      <formula>"x"</formula>
    </cfRule>
  </conditionalFormatting>
  <conditionalFormatting sqref="K11">
    <cfRule type="cellIs" dxfId="117" priority="25" stopIfTrue="1" operator="equal">
      <formula>"x"</formula>
    </cfRule>
  </conditionalFormatting>
  <conditionalFormatting sqref="G12">
    <cfRule type="cellIs" dxfId="116" priority="24" stopIfTrue="1" operator="equal">
      <formula>"x"</formula>
    </cfRule>
  </conditionalFormatting>
  <conditionalFormatting sqref="H12">
    <cfRule type="cellIs" dxfId="115" priority="21" stopIfTrue="1" operator="equal">
      <formula>"x"</formula>
    </cfRule>
    <cfRule type="cellIs" dxfId="114" priority="23" stopIfTrue="1" operator="equal">
      <formula>"x"</formula>
    </cfRule>
  </conditionalFormatting>
  <conditionalFormatting sqref="I12">
    <cfRule type="cellIs" dxfId="113" priority="22" stopIfTrue="1" operator="equal">
      <formula>"x"</formula>
    </cfRule>
  </conditionalFormatting>
  <conditionalFormatting sqref="J12">
    <cfRule type="cellIs" dxfId="112" priority="20" stopIfTrue="1" operator="equal">
      <formula>"x"</formula>
    </cfRule>
  </conditionalFormatting>
  <conditionalFormatting sqref="K12">
    <cfRule type="cellIs" dxfId="111" priority="19" stopIfTrue="1" operator="equal">
      <formula>"x"</formula>
    </cfRule>
  </conditionalFormatting>
  <conditionalFormatting sqref="G24:G47">
    <cfRule type="cellIs" dxfId="110" priority="18" stopIfTrue="1" operator="equal">
      <formula>"x"</formula>
    </cfRule>
  </conditionalFormatting>
  <conditionalFormatting sqref="H24:H47">
    <cfRule type="cellIs" dxfId="109" priority="15" stopIfTrue="1" operator="equal">
      <formula>"x"</formula>
    </cfRule>
    <cfRule type="cellIs" dxfId="108" priority="17" stopIfTrue="1" operator="equal">
      <formula>"x"</formula>
    </cfRule>
  </conditionalFormatting>
  <conditionalFormatting sqref="I24:I47">
    <cfRule type="cellIs" dxfId="107" priority="16" stopIfTrue="1" operator="equal">
      <formula>"x"</formula>
    </cfRule>
  </conditionalFormatting>
  <conditionalFormatting sqref="J24:J47">
    <cfRule type="cellIs" dxfId="106" priority="14" stopIfTrue="1" operator="equal">
      <formula>"x"</formula>
    </cfRule>
  </conditionalFormatting>
  <conditionalFormatting sqref="K24:K47">
    <cfRule type="cellIs" dxfId="105" priority="13" stopIfTrue="1" operator="equal">
      <formula>"x"</formula>
    </cfRule>
  </conditionalFormatting>
  <conditionalFormatting sqref="G49:G55">
    <cfRule type="cellIs" dxfId="104" priority="12" stopIfTrue="1" operator="equal">
      <formula>"x"</formula>
    </cfRule>
  </conditionalFormatting>
  <conditionalFormatting sqref="H49:H55">
    <cfRule type="cellIs" dxfId="103" priority="9" stopIfTrue="1" operator="equal">
      <formula>"x"</formula>
    </cfRule>
    <cfRule type="cellIs" dxfId="102" priority="11" stopIfTrue="1" operator="equal">
      <formula>"x"</formula>
    </cfRule>
  </conditionalFormatting>
  <conditionalFormatting sqref="I49:I55">
    <cfRule type="cellIs" dxfId="101" priority="10" stopIfTrue="1" operator="equal">
      <formula>"x"</formula>
    </cfRule>
  </conditionalFormatting>
  <conditionalFormatting sqref="J49:J55">
    <cfRule type="cellIs" dxfId="100" priority="8" stopIfTrue="1" operator="equal">
      <formula>"x"</formula>
    </cfRule>
  </conditionalFormatting>
  <conditionalFormatting sqref="K49:K55">
    <cfRule type="cellIs" dxfId="99" priority="7" stopIfTrue="1" operator="equal">
      <formula>"x"</formula>
    </cfRule>
  </conditionalFormatting>
  <conditionalFormatting sqref="G13:G20">
    <cfRule type="cellIs" dxfId="98" priority="6" stopIfTrue="1" operator="equal">
      <formula>"x"</formula>
    </cfRule>
  </conditionalFormatting>
  <conditionalFormatting sqref="H13:H20">
    <cfRule type="cellIs" dxfId="97" priority="3" stopIfTrue="1" operator="equal">
      <formula>"x"</formula>
    </cfRule>
    <cfRule type="cellIs" dxfId="96" priority="5" stopIfTrue="1" operator="equal">
      <formula>"x"</formula>
    </cfRule>
  </conditionalFormatting>
  <conditionalFormatting sqref="I13:I20">
    <cfRule type="cellIs" dxfId="95" priority="4" stopIfTrue="1" operator="equal">
      <formula>"x"</formula>
    </cfRule>
  </conditionalFormatting>
  <conditionalFormatting sqref="J13:J20">
    <cfRule type="cellIs" dxfId="94" priority="2" stopIfTrue="1" operator="equal">
      <formula>"x"</formula>
    </cfRule>
  </conditionalFormatting>
  <conditionalFormatting sqref="K13:K20">
    <cfRule type="cellIs" dxfId="93"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D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D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Foglio1!$B$2:$B$10</xm:f>
          </x14:formula1>
          <xm:sqref>B49:B55</xm:sqref>
        </x14:dataValidation>
        <x14:dataValidation type="list" allowBlank="1" showInputMessage="1" showErrorMessage="1" xr:uid="{00000000-0002-0000-0D00-000003000000}">
          <x14:formula1>
            <xm:f>Foglio1!$A$2:$A$10</xm:f>
          </x14:formula1>
          <xm:sqref>A49:A55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61"/>
  <sheetViews>
    <sheetView workbookViewId="0">
      <selection activeCell="F12" sqref="F12"/>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f>(C11/C$21)*60</f>
        <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f t="shared" ref="D12:D20" si="1">(C12/C$21)*60</f>
        <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v>60</v>
      </c>
      <c r="D17" s="355">
        <f t="shared" si="1"/>
        <v>60</v>
      </c>
      <c r="E17" s="91">
        <f t="shared" si="0"/>
        <v>1</v>
      </c>
      <c r="F17" s="92">
        <v>100</v>
      </c>
      <c r="G17" s="93" t="str">
        <f t="shared" si="2"/>
        <v/>
      </c>
      <c r="H17" s="93" t="str">
        <f t="shared" si="3"/>
        <v/>
      </c>
      <c r="I17" s="93" t="str">
        <f t="shared" si="4"/>
        <v/>
      </c>
      <c r="J17" s="93" t="str">
        <f t="shared" si="5"/>
        <v/>
      </c>
      <c r="K17" s="93" t="str">
        <f t="shared" si="6"/>
        <v>X</v>
      </c>
    </row>
    <row r="18" spans="1:11" ht="26.25" customHeight="1" x14ac:dyDescent="0.25">
      <c r="A18" s="88">
        <f>'Resp. 1'!B23</f>
        <v>0</v>
      </c>
      <c r="B18" s="95"/>
      <c r="C18" s="92"/>
      <c r="D18" s="355">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60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ricerca immobile da adibire a sede polizia locale</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riorganizzazione servizi ed indennità titolari posizione organizzativa</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rivisitazione regolamento sul funzionamento del consiglio comunale</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concessione spazio per spettacoli viaggianti (giostre)</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affidamento servizio tutela legale Comune</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f>'Resp. 1'!B37</f>
        <v>0</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60</v>
      </c>
      <c r="D58" s="354"/>
      <c r="E58" s="116">
        <f>C58/60</f>
        <v>1</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100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92" priority="31" stopIfTrue="1" operator="equal">
      <formula>"Pesatura Inadeguata"</formula>
    </cfRule>
  </conditionalFormatting>
  <conditionalFormatting sqref="G11">
    <cfRule type="cellIs" dxfId="91" priority="30" stopIfTrue="1" operator="equal">
      <formula>"x"</formula>
    </cfRule>
  </conditionalFormatting>
  <conditionalFormatting sqref="H11">
    <cfRule type="cellIs" dxfId="90" priority="27" stopIfTrue="1" operator="equal">
      <formula>"x"</formula>
    </cfRule>
    <cfRule type="cellIs" dxfId="89" priority="29" stopIfTrue="1" operator="equal">
      <formula>"x"</formula>
    </cfRule>
  </conditionalFormatting>
  <conditionalFormatting sqref="I11">
    <cfRule type="cellIs" dxfId="88" priority="28" stopIfTrue="1" operator="equal">
      <formula>"x"</formula>
    </cfRule>
  </conditionalFormatting>
  <conditionalFormatting sqref="J11">
    <cfRule type="cellIs" dxfId="87" priority="26" stopIfTrue="1" operator="equal">
      <formula>"x"</formula>
    </cfRule>
  </conditionalFormatting>
  <conditionalFormatting sqref="K11">
    <cfRule type="cellIs" dxfId="86" priority="25" stopIfTrue="1" operator="equal">
      <formula>"x"</formula>
    </cfRule>
  </conditionalFormatting>
  <conditionalFormatting sqref="G12">
    <cfRule type="cellIs" dxfId="85" priority="24" stopIfTrue="1" operator="equal">
      <formula>"x"</formula>
    </cfRule>
  </conditionalFormatting>
  <conditionalFormatting sqref="H12">
    <cfRule type="cellIs" dxfId="84" priority="21" stopIfTrue="1" operator="equal">
      <formula>"x"</formula>
    </cfRule>
    <cfRule type="cellIs" dxfId="83" priority="23" stopIfTrue="1" operator="equal">
      <formula>"x"</formula>
    </cfRule>
  </conditionalFormatting>
  <conditionalFormatting sqref="I12">
    <cfRule type="cellIs" dxfId="82" priority="22" stopIfTrue="1" operator="equal">
      <formula>"x"</formula>
    </cfRule>
  </conditionalFormatting>
  <conditionalFormatting sqref="J12">
    <cfRule type="cellIs" dxfId="81" priority="20" stopIfTrue="1" operator="equal">
      <formula>"x"</formula>
    </cfRule>
  </conditionalFormatting>
  <conditionalFormatting sqref="K12">
    <cfRule type="cellIs" dxfId="80" priority="19" stopIfTrue="1" operator="equal">
      <formula>"x"</formula>
    </cfRule>
  </conditionalFormatting>
  <conditionalFormatting sqref="G24:G47">
    <cfRule type="cellIs" dxfId="79" priority="18" stopIfTrue="1" operator="equal">
      <formula>"x"</formula>
    </cfRule>
  </conditionalFormatting>
  <conditionalFormatting sqref="H24:H47">
    <cfRule type="cellIs" dxfId="78" priority="15" stopIfTrue="1" operator="equal">
      <formula>"x"</formula>
    </cfRule>
    <cfRule type="cellIs" dxfId="77" priority="17" stopIfTrue="1" operator="equal">
      <formula>"x"</formula>
    </cfRule>
  </conditionalFormatting>
  <conditionalFormatting sqref="I24:I47">
    <cfRule type="cellIs" dxfId="76" priority="16" stopIfTrue="1" operator="equal">
      <formula>"x"</formula>
    </cfRule>
  </conditionalFormatting>
  <conditionalFormatting sqref="J24:J47">
    <cfRule type="cellIs" dxfId="75" priority="14" stopIfTrue="1" operator="equal">
      <formula>"x"</formula>
    </cfRule>
  </conditionalFormatting>
  <conditionalFormatting sqref="K24:K47">
    <cfRule type="cellIs" dxfId="74" priority="13" stopIfTrue="1" operator="equal">
      <formula>"x"</formula>
    </cfRule>
  </conditionalFormatting>
  <conditionalFormatting sqref="G49:G55">
    <cfRule type="cellIs" dxfId="73" priority="12" stopIfTrue="1" operator="equal">
      <formula>"x"</formula>
    </cfRule>
  </conditionalFormatting>
  <conditionalFormatting sqref="H49:H55">
    <cfRule type="cellIs" dxfId="72" priority="9" stopIfTrue="1" operator="equal">
      <formula>"x"</formula>
    </cfRule>
    <cfRule type="cellIs" dxfId="71" priority="11" stopIfTrue="1" operator="equal">
      <formula>"x"</formula>
    </cfRule>
  </conditionalFormatting>
  <conditionalFormatting sqref="I49:I55">
    <cfRule type="cellIs" dxfId="70" priority="10" stopIfTrue="1" operator="equal">
      <formula>"x"</formula>
    </cfRule>
  </conditionalFormatting>
  <conditionalFormatting sqref="J49:J55">
    <cfRule type="cellIs" dxfId="69" priority="8" stopIfTrue="1" operator="equal">
      <formula>"x"</formula>
    </cfRule>
  </conditionalFormatting>
  <conditionalFormatting sqref="K49:K55">
    <cfRule type="cellIs" dxfId="68" priority="7" stopIfTrue="1" operator="equal">
      <formula>"x"</formula>
    </cfRule>
  </conditionalFormatting>
  <conditionalFormatting sqref="G13:G20">
    <cfRule type="cellIs" dxfId="67" priority="6" stopIfTrue="1" operator="equal">
      <formula>"x"</formula>
    </cfRule>
  </conditionalFormatting>
  <conditionalFormatting sqref="H13:H20">
    <cfRule type="cellIs" dxfId="66" priority="3" stopIfTrue="1" operator="equal">
      <formula>"x"</formula>
    </cfRule>
    <cfRule type="cellIs" dxfId="65" priority="5" stopIfTrue="1" operator="equal">
      <formula>"x"</formula>
    </cfRule>
  </conditionalFormatting>
  <conditionalFormatting sqref="I13:I20">
    <cfRule type="cellIs" dxfId="64" priority="4" stopIfTrue="1" operator="equal">
      <formula>"x"</formula>
    </cfRule>
  </conditionalFormatting>
  <conditionalFormatting sqref="J13:J20">
    <cfRule type="cellIs" dxfId="63" priority="2" stopIfTrue="1" operator="equal">
      <formula>"x"</formula>
    </cfRule>
  </conditionalFormatting>
  <conditionalFormatting sqref="K13:K20">
    <cfRule type="cellIs" dxfId="62"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E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E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Foglio1!$B$2:$B$10</xm:f>
          </x14:formula1>
          <xm:sqref>B49:B55</xm:sqref>
        </x14:dataValidation>
        <x14:dataValidation type="list" allowBlank="1" showInputMessage="1" showErrorMessage="1" xr:uid="{00000000-0002-0000-0E00-000003000000}">
          <x14:formula1>
            <xm:f>Foglio1!$A$2:$A$10</xm:f>
          </x14:formula1>
          <xm:sqref>A49:A55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25" t="str">
        <f>'Elenco P.I.'!B2</f>
        <v>Comune di Golfo Aranci</v>
      </c>
      <c r="B1" s="526"/>
      <c r="C1" s="526"/>
      <c r="D1" s="526"/>
      <c r="E1" s="526"/>
      <c r="F1" s="526"/>
      <c r="G1" s="526"/>
      <c r="H1" s="526"/>
      <c r="I1" s="526"/>
      <c r="J1" s="527"/>
    </row>
    <row r="2" spans="1:10" s="67" customFormat="1" ht="19.5" customHeight="1" x14ac:dyDescent="0.25">
      <c r="A2" s="68" t="s">
        <v>0</v>
      </c>
      <c r="B2" s="69" t="str">
        <f>'Elenco P.I.'!B7</f>
        <v xml:space="preserve">Area:  </v>
      </c>
      <c r="C2" s="70"/>
      <c r="D2" s="70"/>
      <c r="E2" s="70"/>
      <c r="F2" s="71" t="s">
        <v>224</v>
      </c>
      <c r="G2" s="71" t="s">
        <v>225</v>
      </c>
      <c r="H2" s="70"/>
      <c r="I2" s="71" t="s">
        <v>226</v>
      </c>
      <c r="J2" s="72"/>
    </row>
    <row r="3" spans="1:10" s="67" customFormat="1" ht="19.5" customHeight="1" x14ac:dyDescent="0.25">
      <c r="A3" s="68" t="s">
        <v>227</v>
      </c>
      <c r="B3" s="73"/>
      <c r="C3" s="70"/>
      <c r="D3" s="70"/>
      <c r="E3" s="70"/>
      <c r="F3" s="74"/>
      <c r="G3" s="74"/>
      <c r="H3" s="70"/>
      <c r="I3" s="75">
        <v>2020</v>
      </c>
      <c r="J3" s="72"/>
    </row>
    <row r="4" spans="1:10" s="67" customFormat="1" ht="19.5" customHeight="1" x14ac:dyDescent="0.25">
      <c r="A4" s="68" t="s">
        <v>228</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28" t="s">
        <v>229</v>
      </c>
      <c r="B6" s="528"/>
      <c r="C6" s="528"/>
      <c r="D6" s="528"/>
      <c r="E6" s="528"/>
      <c r="F6" s="530" t="s">
        <v>230</v>
      </c>
      <c r="G6" s="530"/>
      <c r="H6" s="530"/>
      <c r="I6" s="530"/>
      <c r="J6" s="530"/>
    </row>
    <row r="7" spans="1:10" ht="15.75" customHeight="1" x14ac:dyDescent="0.25">
      <c r="A7" s="529"/>
      <c r="B7" s="529"/>
      <c r="C7" s="529"/>
      <c r="D7" s="529"/>
      <c r="E7" s="529"/>
      <c r="F7" s="240">
        <v>1</v>
      </c>
      <c r="G7" s="240">
        <v>2</v>
      </c>
      <c r="H7" s="240">
        <v>3</v>
      </c>
      <c r="I7" s="240">
        <v>4</v>
      </c>
      <c r="J7" s="240">
        <v>5</v>
      </c>
    </row>
    <row r="8" spans="1:10" ht="15.75" customHeight="1" x14ac:dyDescent="0.25">
      <c r="A8" s="529"/>
      <c r="B8" s="529"/>
      <c r="C8" s="529"/>
      <c r="D8" s="529"/>
      <c r="E8" s="529"/>
      <c r="F8" s="84" t="s">
        <v>231</v>
      </c>
      <c r="G8" s="84" t="s">
        <v>232</v>
      </c>
      <c r="H8" s="85" t="s">
        <v>233</v>
      </c>
      <c r="I8" s="85" t="s">
        <v>234</v>
      </c>
      <c r="J8" s="85" t="s">
        <v>235</v>
      </c>
    </row>
    <row r="9" spans="1:10" ht="4.5" customHeight="1" x14ac:dyDescent="0.25">
      <c r="A9" s="531"/>
      <c r="B9" s="531"/>
      <c r="C9" s="531"/>
      <c r="D9" s="531"/>
      <c r="E9" s="531"/>
      <c r="F9" s="531"/>
      <c r="G9" s="531"/>
      <c r="H9" s="531"/>
      <c r="I9" s="531"/>
      <c r="J9" s="531"/>
    </row>
    <row r="10" spans="1:10" ht="32.25" customHeight="1" x14ac:dyDescent="0.25">
      <c r="A10" s="86" t="s">
        <v>236</v>
      </c>
      <c r="B10" s="86" t="s">
        <v>237</v>
      </c>
      <c r="C10" s="87" t="s">
        <v>238</v>
      </c>
      <c r="D10" s="87" t="s">
        <v>239</v>
      </c>
      <c r="E10" s="87" t="s">
        <v>240</v>
      </c>
      <c r="F10" s="87" t="s">
        <v>241</v>
      </c>
      <c r="G10" s="87" t="s">
        <v>57</v>
      </c>
      <c r="H10" s="87" t="s">
        <v>242</v>
      </c>
      <c r="I10" s="87" t="s">
        <v>243</v>
      </c>
      <c r="J10" s="87" t="s">
        <v>244</v>
      </c>
    </row>
    <row r="11" spans="1:10" ht="57.75" customHeight="1" x14ac:dyDescent="0.25">
      <c r="A11" s="88" t="str">
        <f>'Resp. 1'!B16</f>
        <v xml:space="preserve">Prevenzione della Corruzione e della Trasparenza –  Revisione struttura del PTPCT. </v>
      </c>
      <c r="B11" s="89"/>
      <c r="C11" s="90"/>
      <c r="D11" s="91">
        <f t="shared" ref="D11:D20" si="0">E11/100</f>
        <v>0</v>
      </c>
      <c r="E11" s="92"/>
      <c r="F11" s="93" t="str">
        <f>IF(E11&lt;=20,"X","")</f>
        <v>X</v>
      </c>
      <c r="G11" s="93" t="str">
        <f>IF(AND(E11&gt;20,E11&lt;=50),"X","")</f>
        <v/>
      </c>
      <c r="H11" s="93" t="str">
        <f>IF(AND(E11&gt;50,E11&lt;=70),"X","")</f>
        <v/>
      </c>
      <c r="I11" s="93" t="str">
        <f>IF(AND(E11&gt;70,E11&lt;=90),"X","")</f>
        <v/>
      </c>
      <c r="J11" s="93" t="str">
        <f>IF(AND(E11&gt;90,E11&lt;=100),"X","")</f>
        <v/>
      </c>
    </row>
    <row r="12" spans="1:10" ht="105" customHeight="1" x14ac:dyDescent="0.25">
      <c r="A12" s="88" t="e">
        <f>'Resp. 1'!#REF!</f>
        <v>#REF!</v>
      </c>
      <c r="B12" s="95"/>
      <c r="C12" s="90"/>
      <c r="D12" s="91">
        <f t="shared" si="0"/>
        <v>0</v>
      </c>
      <c r="E12" s="92"/>
      <c r="F12" s="93" t="str">
        <f t="shared" ref="F12:F20" si="1">IF(E12&lt;=20,"X","")</f>
        <v>X</v>
      </c>
      <c r="G12" s="93" t="str">
        <f t="shared" ref="G12:G20" si="2">IF(AND(E12&gt;20,E12&lt;=50),"X","")</f>
        <v/>
      </c>
      <c r="H12" s="93" t="str">
        <f t="shared" ref="H12:H20" si="3">IF(AND(E12&gt;50,E12&lt;=70),"X","")</f>
        <v/>
      </c>
      <c r="I12" s="93" t="str">
        <f t="shared" ref="I12:I20" si="4">IF(AND(E12&gt;70,E12&lt;=90),"X","")</f>
        <v/>
      </c>
      <c r="J12" s="93" t="str">
        <f t="shared" ref="J12:J20" si="5">IF(AND(E12&gt;90,E12&lt;=100),"X","")</f>
        <v/>
      </c>
    </row>
    <row r="13" spans="1:10" ht="102.75" customHeight="1" x14ac:dyDescent="0.25">
      <c r="A13" s="88" t="e">
        <f>'Resp. 1'!#REF!</f>
        <v>#REF!</v>
      </c>
      <c r="B13" s="95"/>
      <c r="C13" s="92"/>
      <c r="D13" s="91">
        <f t="shared" si="0"/>
        <v>0</v>
      </c>
      <c r="E13" s="92"/>
      <c r="F13" s="93" t="str">
        <f t="shared" si="1"/>
        <v>X</v>
      </c>
      <c r="G13" s="93" t="str">
        <f t="shared" si="2"/>
        <v/>
      </c>
      <c r="H13" s="93" t="str">
        <f t="shared" si="3"/>
        <v/>
      </c>
      <c r="I13" s="93" t="str">
        <f t="shared" si="4"/>
        <v/>
      </c>
      <c r="J13" s="93" t="str">
        <f t="shared" si="5"/>
        <v/>
      </c>
    </row>
    <row r="14" spans="1:10" ht="57.75" customHeight="1" x14ac:dyDescent="0.25">
      <c r="A14" s="88" t="e">
        <f>'Resp. 1'!#REF!</f>
        <v>#REF!</v>
      </c>
      <c r="B14" s="95"/>
      <c r="C14" s="92"/>
      <c r="D14" s="91">
        <f t="shared" si="0"/>
        <v>0</v>
      </c>
      <c r="E14" s="92"/>
      <c r="F14" s="93" t="str">
        <f t="shared" si="1"/>
        <v>X</v>
      </c>
      <c r="G14" s="93" t="str">
        <f t="shared" si="2"/>
        <v/>
      </c>
      <c r="H14" s="93" t="str">
        <f t="shared" si="3"/>
        <v/>
      </c>
      <c r="I14" s="93" t="str">
        <f t="shared" si="4"/>
        <v/>
      </c>
      <c r="J14" s="93" t="str">
        <f t="shared" si="5"/>
        <v/>
      </c>
    </row>
    <row r="15" spans="1:10" ht="57.75" customHeight="1" x14ac:dyDescent="0.25">
      <c r="A15"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5"/>
      <c r="C15" s="92"/>
      <c r="D15" s="91">
        <f t="shared" si="0"/>
        <v>0</v>
      </c>
      <c r="E15" s="92"/>
      <c r="F15" s="93" t="str">
        <f t="shared" si="1"/>
        <v>X</v>
      </c>
      <c r="G15" s="93" t="str">
        <f t="shared" si="2"/>
        <v/>
      </c>
      <c r="H15" s="93" t="str">
        <f t="shared" si="3"/>
        <v/>
      </c>
      <c r="I15" s="93" t="str">
        <f t="shared" si="4"/>
        <v/>
      </c>
      <c r="J15" s="93" t="str">
        <f t="shared" si="5"/>
        <v/>
      </c>
    </row>
    <row r="16" spans="1:10" ht="57.75" customHeight="1" x14ac:dyDescent="0.25">
      <c r="A16"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5"/>
      <c r="C16" s="92"/>
      <c r="D16" s="91">
        <f t="shared" si="0"/>
        <v>0</v>
      </c>
      <c r="E16" s="92"/>
      <c r="F16" s="93" t="str">
        <f t="shared" si="1"/>
        <v>X</v>
      </c>
      <c r="G16" s="93" t="str">
        <f t="shared" si="2"/>
        <v/>
      </c>
      <c r="H16" s="93" t="str">
        <f t="shared" si="3"/>
        <v/>
      </c>
      <c r="I16" s="93" t="str">
        <f t="shared" si="4"/>
        <v/>
      </c>
      <c r="J16" s="93" t="str">
        <f t="shared" si="5"/>
        <v/>
      </c>
    </row>
    <row r="17" spans="1:10" ht="57.75" customHeight="1" x14ac:dyDescent="0.25">
      <c r="A17" s="88" t="e">
        <f>'Resp. 1'!#REF!</f>
        <v>#REF!</v>
      </c>
      <c r="B17" s="88"/>
      <c r="C17" s="92">
        <v>60</v>
      </c>
      <c r="D17" s="91">
        <f t="shared" si="0"/>
        <v>0</v>
      </c>
      <c r="E17" s="92"/>
      <c r="F17" s="93" t="str">
        <f t="shared" si="1"/>
        <v>X</v>
      </c>
      <c r="G17" s="93" t="str">
        <f t="shared" si="2"/>
        <v/>
      </c>
      <c r="H17" s="93" t="str">
        <f t="shared" si="3"/>
        <v/>
      </c>
      <c r="I17" s="93" t="str">
        <f t="shared" si="4"/>
        <v/>
      </c>
      <c r="J17" s="93" t="str">
        <f t="shared" si="5"/>
        <v/>
      </c>
    </row>
    <row r="18" spans="1:10" ht="26.25" customHeight="1" x14ac:dyDescent="0.25">
      <c r="A18" s="88">
        <f>'Resp. 1'!B20</f>
        <v>0</v>
      </c>
      <c r="B18" s="95"/>
      <c r="C18" s="92"/>
      <c r="D18" s="91">
        <f t="shared" si="0"/>
        <v>0</v>
      </c>
      <c r="E18" s="92"/>
      <c r="F18" s="93" t="str">
        <f t="shared" si="1"/>
        <v>X</v>
      </c>
      <c r="G18" s="93" t="str">
        <f t="shared" si="2"/>
        <v/>
      </c>
      <c r="H18" s="93" t="str">
        <f t="shared" si="3"/>
        <v/>
      </c>
      <c r="I18" s="93" t="str">
        <f t="shared" si="4"/>
        <v/>
      </c>
      <c r="J18" s="93" t="str">
        <f t="shared" si="5"/>
        <v/>
      </c>
    </row>
    <row r="19" spans="1:10" ht="26.25" customHeight="1" x14ac:dyDescent="0.25">
      <c r="A19" s="88">
        <f>'Resp. 1'!B21</f>
        <v>0</v>
      </c>
      <c r="B19" s="95"/>
      <c r="C19" s="92"/>
      <c r="D19" s="91">
        <f t="shared" si="0"/>
        <v>0</v>
      </c>
      <c r="E19" s="92"/>
      <c r="F19" s="93" t="str">
        <f t="shared" si="1"/>
        <v>X</v>
      </c>
      <c r="G19" s="93" t="str">
        <f t="shared" si="2"/>
        <v/>
      </c>
      <c r="H19" s="93" t="str">
        <f t="shared" si="3"/>
        <v/>
      </c>
      <c r="I19" s="93" t="str">
        <f t="shared" si="4"/>
        <v/>
      </c>
      <c r="J19" s="93" t="str">
        <f t="shared" si="5"/>
        <v/>
      </c>
    </row>
    <row r="20" spans="1:10" ht="26.25" customHeight="1" x14ac:dyDescent="0.25">
      <c r="A20" s="88">
        <f>'Resp. 1'!B22</f>
        <v>0</v>
      </c>
      <c r="B20" s="95"/>
      <c r="C20" s="92"/>
      <c r="D20" s="91">
        <f t="shared" si="0"/>
        <v>0</v>
      </c>
      <c r="E20" s="92"/>
      <c r="F20" s="93" t="str">
        <f t="shared" si="1"/>
        <v>X</v>
      </c>
      <c r="G20" s="93" t="str">
        <f t="shared" si="2"/>
        <v/>
      </c>
      <c r="H20" s="93" t="str">
        <f t="shared" si="3"/>
        <v/>
      </c>
      <c r="I20" s="93" t="str">
        <f t="shared" si="4"/>
        <v/>
      </c>
      <c r="J20" s="93" t="str">
        <f t="shared" si="5"/>
        <v/>
      </c>
    </row>
    <row r="21" spans="1:10" x14ac:dyDescent="0.25">
      <c r="A21" s="96" t="s">
        <v>245</v>
      </c>
      <c r="B21" s="97" t="str">
        <f>IF(C21=60,"Pesatura Adeguata","Pesatura Inadeguata")</f>
        <v>Pesatura Adeguata</v>
      </c>
      <c r="C21" s="98">
        <f>SUM(C11:C20)</f>
        <v>60</v>
      </c>
      <c r="D21" s="98"/>
      <c r="E21" s="99">
        <f>SUM(G21:J21)/C21</f>
        <v>0</v>
      </c>
      <c r="F21" s="100"/>
      <c r="G21" s="101">
        <f>IF(G11="x",C11*D11)+IF(G12="x",C12*D12)+IF(G13="x",C13*D13)+IF(G14="x",C14*D14)+IF(G15="x",C15*D15)+IF(G16="x",C16*D16)+IF(G17="x",C17*D17)+IF(G18="x",C18*D18)+IF(G19="x",C19*D19)+IF(G20="x",C20*D20)</f>
        <v>0</v>
      </c>
      <c r="H21" s="101">
        <f>IF(H11="x",C11*D11)+IF(H12="x",C12*D12)+IF(H13="x",C13*D13)+IF(H14="x",C14*D14)+IF(H15="x",C15*D15)+IF(H16="x",C16*D16)+IF(H17="x",C17*D17)+IF(H18="x",C18*D18)+IF(H19="x",C19*D19)+IF(H20="x",C20*D20)</f>
        <v>0</v>
      </c>
      <c r="I21" s="101">
        <f>IF(I11="x",C11*D11)+IF(I12="x",C12*D12)+IF(I13="x",C13*D13)+IF(I14="x",C14*D14)+IF(I15="x",C15*D15)+IF(I16="x",C16*D16)+IF(I17="x",C17*D17)+IF(I18="x",C18*D18)+IF(I19="x",C19*D19)+IF(I20="x",C20*D20)</f>
        <v>0</v>
      </c>
      <c r="J21" s="101">
        <f>IF(J11="x",C11*D11)+IF(J12="x",C12*D12)+IF(J13="x",C13*D13)+IF(J14="x",C14*D14)+IF(J15="x",C15*D15)+IF(J16="x",C16*D16)+IF(J17="x",C17*D17)+IF(J18="x",C18*D18)+IF(J19="x",C19*D19)+IF(J19="x",C19*D19)</f>
        <v>0</v>
      </c>
    </row>
    <row r="22" spans="1:10" ht="3" customHeight="1" x14ac:dyDescent="0.25">
      <c r="A22" s="531"/>
      <c r="B22" s="532"/>
      <c r="C22" s="532"/>
      <c r="D22" s="241"/>
      <c r="E22" s="531"/>
      <c r="F22" s="532"/>
      <c r="G22" s="532"/>
      <c r="H22" s="531"/>
      <c r="I22" s="532"/>
      <c r="J22" s="532"/>
    </row>
    <row r="23" spans="1:10" ht="42" customHeight="1" x14ac:dyDescent="0.25">
      <c r="A23" s="86" t="s">
        <v>246</v>
      </c>
      <c r="B23" s="86" t="s">
        <v>237</v>
      </c>
      <c r="C23" s="87" t="s">
        <v>238</v>
      </c>
      <c r="D23" s="87" t="s">
        <v>239</v>
      </c>
      <c r="E23" s="87" t="s">
        <v>240</v>
      </c>
      <c r="F23" s="87" t="s">
        <v>241</v>
      </c>
      <c r="G23" s="87" t="s">
        <v>57</v>
      </c>
      <c r="H23" s="87" t="s">
        <v>242</v>
      </c>
      <c r="I23" s="87" t="s">
        <v>243</v>
      </c>
      <c r="J23" s="87" t="s">
        <v>244</v>
      </c>
    </row>
    <row r="24" spans="1:10" s="103" customFormat="1" ht="27" customHeight="1" x14ac:dyDescent="0.25">
      <c r="A24" s="95" t="str">
        <f>'Resp. 1'!B32</f>
        <v>ricerca immobile da adibire a sede polizia locale</v>
      </c>
      <c r="B24" s="94"/>
      <c r="C24" s="102">
        <v>20</v>
      </c>
      <c r="D24" s="91">
        <f>E24/100</f>
        <v>0</v>
      </c>
      <c r="E24" s="92"/>
      <c r="F24" s="93" t="str">
        <f t="shared" ref="F24:F34" si="6">IF(E24&lt;=20,"X","")</f>
        <v>X</v>
      </c>
      <c r="G24" s="93" t="str">
        <f t="shared" ref="G24:G34" si="7">IF(AND(E24&gt;20,E24&lt;=50),"X","")</f>
        <v/>
      </c>
      <c r="H24" s="93" t="str">
        <f t="shared" ref="H24:H34" si="8">IF(AND(E24&gt;50,E24&lt;=70),"X","")</f>
        <v/>
      </c>
      <c r="I24" s="93" t="str">
        <f t="shared" ref="I24:I34" si="9">IF(AND(E24&gt;70,E24&lt;=90),"X","")</f>
        <v/>
      </c>
      <c r="J24" s="93" t="str">
        <f>IF(AND(E24&gt;90,E24&lt;=100),"X","")</f>
        <v/>
      </c>
    </row>
    <row r="25" spans="1:10" s="103" customFormat="1" ht="27" customHeight="1" x14ac:dyDescent="0.25">
      <c r="A25" s="95" t="e">
        <f>'Resp. 1'!#REF!</f>
        <v>#REF!</v>
      </c>
      <c r="B25" s="95"/>
      <c r="C25" s="102"/>
      <c r="D25" s="91">
        <f t="shared" ref="D25:D31" si="10">E25/100</f>
        <v>0</v>
      </c>
      <c r="E25" s="92"/>
      <c r="F25" s="93" t="str">
        <f t="shared" si="6"/>
        <v>X</v>
      </c>
      <c r="G25" s="93" t="str">
        <f t="shared" si="7"/>
        <v/>
      </c>
      <c r="H25" s="93" t="str">
        <f t="shared" si="8"/>
        <v/>
      </c>
      <c r="I25" s="93" t="str">
        <f t="shared" si="9"/>
        <v/>
      </c>
      <c r="J25" s="93" t="str">
        <f t="shared" ref="J25:J31" si="11">IF(AND(E25&gt;90,E25&lt;=100),"X","")</f>
        <v/>
      </c>
    </row>
    <row r="26" spans="1:10" s="103" customFormat="1" ht="27" customHeight="1" x14ac:dyDescent="0.25">
      <c r="A26" s="95" t="str">
        <f>'Resp. 1'!B33</f>
        <v>riorganizzazione servizi ed indennità titolari posizione organizzativa</v>
      </c>
      <c r="B26" s="95"/>
      <c r="C26" s="102"/>
      <c r="D26" s="91">
        <f t="shared" si="10"/>
        <v>0</v>
      </c>
      <c r="E26" s="92"/>
      <c r="F26" s="93" t="str">
        <f t="shared" si="6"/>
        <v>X</v>
      </c>
      <c r="G26" s="93" t="str">
        <f t="shared" si="7"/>
        <v/>
      </c>
      <c r="H26" s="93" t="str">
        <f t="shared" si="8"/>
        <v/>
      </c>
      <c r="I26" s="93" t="str">
        <f t="shared" si="9"/>
        <v/>
      </c>
      <c r="J26" s="93" t="str">
        <f t="shared" si="11"/>
        <v/>
      </c>
    </row>
    <row r="27" spans="1:10" s="103" customFormat="1" ht="27" customHeight="1" x14ac:dyDescent="0.25">
      <c r="A27" s="95" t="str">
        <f>'Resp. 1'!B34</f>
        <v>rivisitazione regolamento sul funzionamento del consiglio comunale</v>
      </c>
      <c r="B27" s="95"/>
      <c r="C27" s="102"/>
      <c r="D27" s="91">
        <f t="shared" si="10"/>
        <v>0</v>
      </c>
      <c r="E27" s="92"/>
      <c r="F27" s="93" t="str">
        <f t="shared" si="6"/>
        <v>X</v>
      </c>
      <c r="G27" s="93" t="str">
        <f t="shared" si="7"/>
        <v/>
      </c>
      <c r="H27" s="93" t="str">
        <f t="shared" si="8"/>
        <v/>
      </c>
      <c r="I27" s="93" t="str">
        <f t="shared" si="9"/>
        <v/>
      </c>
      <c r="J27" s="93" t="str">
        <f t="shared" si="11"/>
        <v/>
      </c>
    </row>
    <row r="28" spans="1:10" s="103" customFormat="1" ht="27" customHeight="1" x14ac:dyDescent="0.25">
      <c r="A28" s="95" t="str">
        <f>'Resp. 1'!B35</f>
        <v>concessione spazio per spettacoli viaggianti (giostre)</v>
      </c>
      <c r="B28" s="95"/>
      <c r="C28" s="104"/>
      <c r="D28" s="91">
        <f t="shared" si="10"/>
        <v>0</v>
      </c>
      <c r="E28" s="92"/>
      <c r="F28" s="93" t="str">
        <f t="shared" si="6"/>
        <v>X</v>
      </c>
      <c r="G28" s="93" t="str">
        <f t="shared" si="7"/>
        <v/>
      </c>
      <c r="H28" s="93" t="str">
        <f t="shared" si="8"/>
        <v/>
      </c>
      <c r="I28" s="93" t="str">
        <f t="shared" si="9"/>
        <v/>
      </c>
      <c r="J28" s="93" t="str">
        <f t="shared" si="11"/>
        <v/>
      </c>
    </row>
    <row r="29" spans="1:10" s="103" customFormat="1" ht="27" customHeight="1" x14ac:dyDescent="0.25">
      <c r="A29" s="95" t="str">
        <f>'Resp. 1'!B36</f>
        <v>affidamento servizio tutela legale Comune</v>
      </c>
      <c r="B29" s="95"/>
      <c r="C29" s="104"/>
      <c r="D29" s="91">
        <f t="shared" si="10"/>
        <v>0</v>
      </c>
      <c r="E29" s="92"/>
      <c r="F29" s="93" t="str">
        <f t="shared" si="6"/>
        <v>X</v>
      </c>
      <c r="G29" s="93" t="str">
        <f t="shared" si="7"/>
        <v/>
      </c>
      <c r="H29" s="93" t="str">
        <f t="shared" si="8"/>
        <v/>
      </c>
      <c r="I29" s="93" t="str">
        <f t="shared" si="9"/>
        <v/>
      </c>
      <c r="J29" s="93" t="str">
        <f t="shared" si="11"/>
        <v/>
      </c>
    </row>
    <row r="30" spans="1:10" s="103" customFormat="1" ht="27" customHeight="1" x14ac:dyDescent="0.25">
      <c r="A30" s="95">
        <f>'Resp. 1'!B37</f>
        <v>0</v>
      </c>
      <c r="B30" s="95"/>
      <c r="C30" s="104"/>
      <c r="D30" s="91">
        <f t="shared" si="10"/>
        <v>0</v>
      </c>
      <c r="E30" s="92"/>
      <c r="F30" s="93" t="str">
        <f t="shared" si="6"/>
        <v>X</v>
      </c>
      <c r="G30" s="93" t="str">
        <f t="shared" si="7"/>
        <v/>
      </c>
      <c r="H30" s="93" t="str">
        <f t="shared" si="8"/>
        <v/>
      </c>
      <c r="I30" s="93" t="str">
        <f t="shared" si="9"/>
        <v/>
      </c>
      <c r="J30" s="93" t="str">
        <f t="shared" si="11"/>
        <v/>
      </c>
    </row>
    <row r="31" spans="1:10" s="103" customFormat="1" ht="27" customHeight="1" x14ac:dyDescent="0.25">
      <c r="A31" s="95" t="str">
        <f>'Resp. 1'!B38</f>
        <v>Affidamento servizio gestione sosta pagamento</v>
      </c>
      <c r="B31" s="95"/>
      <c r="C31" s="104"/>
      <c r="D31" s="91">
        <f t="shared" si="10"/>
        <v>0</v>
      </c>
      <c r="E31" s="92"/>
      <c r="F31" s="93" t="str">
        <f t="shared" si="6"/>
        <v>X</v>
      </c>
      <c r="G31" s="93" t="str">
        <f t="shared" si="7"/>
        <v/>
      </c>
      <c r="H31" s="93" t="str">
        <f t="shared" si="8"/>
        <v/>
      </c>
      <c r="I31" s="93" t="str">
        <f t="shared" si="9"/>
        <v/>
      </c>
      <c r="J31" s="93" t="str">
        <f t="shared" si="11"/>
        <v/>
      </c>
    </row>
    <row r="32" spans="1:10" ht="42" customHeight="1" x14ac:dyDescent="0.25">
      <c r="A32" s="240" t="s">
        <v>247</v>
      </c>
      <c r="B32" s="240" t="s">
        <v>248</v>
      </c>
      <c r="C32" s="87" t="s">
        <v>238</v>
      </c>
      <c r="D32" s="87" t="s">
        <v>239</v>
      </c>
      <c r="E32" s="87" t="s">
        <v>240</v>
      </c>
      <c r="F32" s="105" t="s">
        <v>249</v>
      </c>
      <c r="G32" s="105" t="s">
        <v>250</v>
      </c>
      <c r="H32" s="105" t="s">
        <v>251</v>
      </c>
      <c r="I32" s="105" t="s">
        <v>252</v>
      </c>
      <c r="J32" s="105" t="s">
        <v>253</v>
      </c>
    </row>
    <row r="33" spans="1:11" s="103" customFormat="1" ht="49.5" customHeight="1" x14ac:dyDescent="0.25">
      <c r="A33" s="95" t="s">
        <v>316</v>
      </c>
      <c r="B33" s="95" t="s">
        <v>317</v>
      </c>
      <c r="C33" s="104">
        <v>20</v>
      </c>
      <c r="D33" s="91">
        <f>E33/100</f>
        <v>0</v>
      </c>
      <c r="E33" s="92"/>
      <c r="F33" s="93" t="str">
        <f t="shared" si="6"/>
        <v>X</v>
      </c>
      <c r="G33" s="93" t="str">
        <f t="shared" si="7"/>
        <v/>
      </c>
      <c r="H33" s="93" t="str">
        <f t="shared" si="8"/>
        <v/>
      </c>
      <c r="I33" s="93" t="str">
        <f t="shared" si="9"/>
        <v/>
      </c>
      <c r="J33" s="93" t="str">
        <f t="shared" ref="J33:J39" si="12">IF(AND(E33&gt;90,E33&lt;=100),"X","")</f>
        <v/>
      </c>
    </row>
    <row r="34" spans="1:11" s="103" customFormat="1" ht="18.75" customHeight="1" x14ac:dyDescent="0.25">
      <c r="A34" s="95"/>
      <c r="B34" s="95"/>
      <c r="C34" s="104"/>
      <c r="D34" s="91">
        <f t="shared" ref="D34:D39" si="13">E34/100</f>
        <v>0</v>
      </c>
      <c r="E34" s="92"/>
      <c r="F34" s="93" t="str">
        <f t="shared" si="6"/>
        <v>X</v>
      </c>
      <c r="G34" s="93" t="str">
        <f t="shared" si="7"/>
        <v/>
      </c>
      <c r="H34" s="93" t="str">
        <f t="shared" si="8"/>
        <v/>
      </c>
      <c r="I34" s="93" t="str">
        <f t="shared" si="9"/>
        <v/>
      </c>
      <c r="J34" s="93" t="str">
        <f t="shared" si="12"/>
        <v/>
      </c>
    </row>
    <row r="35" spans="1:11" s="103" customFormat="1" ht="18.75" customHeight="1" x14ac:dyDescent="0.25">
      <c r="A35" s="95"/>
      <c r="B35" s="95"/>
      <c r="C35" s="104"/>
      <c r="D35" s="91">
        <f t="shared" si="13"/>
        <v>0</v>
      </c>
      <c r="E35" s="92"/>
      <c r="F35" s="93" t="str">
        <f>IF(E35&lt;=20,"X","")</f>
        <v>X</v>
      </c>
      <c r="G35" s="93" t="str">
        <f>IF(AND(E35&gt;20,E35&lt;=50),"X","")</f>
        <v/>
      </c>
      <c r="H35" s="93" t="str">
        <f>IF(AND(E35&gt;50,E35&lt;=70),"X","")</f>
        <v/>
      </c>
      <c r="I35" s="93" t="str">
        <f>IF(AND(E35&gt;70,E35&lt;=90),"X","")</f>
        <v/>
      </c>
      <c r="J35" s="93" t="str">
        <f t="shared" si="12"/>
        <v/>
      </c>
    </row>
    <row r="36" spans="1:11" s="103" customFormat="1" ht="18.75" customHeight="1" x14ac:dyDescent="0.25">
      <c r="A36" s="95"/>
      <c r="B36" s="95"/>
      <c r="C36" s="104"/>
      <c r="D36" s="91">
        <f t="shared" si="13"/>
        <v>0</v>
      </c>
      <c r="E36" s="92"/>
      <c r="F36" s="93" t="str">
        <f>IF(E36&lt;=20,"X","")</f>
        <v>X</v>
      </c>
      <c r="G36" s="93" t="str">
        <f>IF(AND(E36&gt;20,E36&lt;=50),"X","")</f>
        <v/>
      </c>
      <c r="H36" s="93" t="str">
        <f>IF(AND(E36&gt;50,E36&lt;=70),"X","")</f>
        <v/>
      </c>
      <c r="I36" s="93" t="str">
        <f>IF(AND(E36&gt;70,E36&lt;=90),"X","")</f>
        <v/>
      </c>
      <c r="J36" s="93" t="str">
        <f t="shared" si="12"/>
        <v/>
      </c>
    </row>
    <row r="37" spans="1:11" s="103" customFormat="1" ht="18.75" customHeight="1" x14ac:dyDescent="0.25">
      <c r="A37" s="95"/>
      <c r="B37" s="95"/>
      <c r="C37" s="104"/>
      <c r="D37" s="91">
        <f t="shared" si="13"/>
        <v>0</v>
      </c>
      <c r="E37" s="92"/>
      <c r="F37" s="93" t="str">
        <f>IF(E37&lt;=20,"X","")</f>
        <v>X</v>
      </c>
      <c r="G37" s="93" t="str">
        <f>IF(AND(E37&gt;20,E37&lt;=50),"X","")</f>
        <v/>
      </c>
      <c r="H37" s="93" t="str">
        <f>IF(AND(E37&gt;50,E37&lt;=70),"X","")</f>
        <v/>
      </c>
      <c r="I37" s="93" t="str">
        <f>IF(AND(E37&gt;70,E37&lt;=90),"X","")</f>
        <v/>
      </c>
      <c r="J37" s="93" t="str">
        <f t="shared" si="12"/>
        <v/>
      </c>
    </row>
    <row r="38" spans="1:11" s="103" customFormat="1" ht="18.75" customHeight="1" x14ac:dyDescent="0.25">
      <c r="A38" s="95"/>
      <c r="B38" s="95"/>
      <c r="C38" s="104"/>
      <c r="D38" s="91">
        <f t="shared" si="13"/>
        <v>0</v>
      </c>
      <c r="E38" s="92"/>
      <c r="F38" s="93" t="str">
        <f>IF(E38&lt;=20,"X","")</f>
        <v>X</v>
      </c>
      <c r="G38" s="93" t="str">
        <f>IF(AND(E38&gt;20,E38&lt;=50),"X","")</f>
        <v/>
      </c>
      <c r="H38" s="93" t="str">
        <f>IF(AND(E38&gt;50,E38&lt;=70),"X","")</f>
        <v/>
      </c>
      <c r="I38" s="93" t="str">
        <f>IF(AND(E38&gt;70,E38&lt;=90),"X","")</f>
        <v/>
      </c>
      <c r="J38" s="93" t="str">
        <f t="shared" si="12"/>
        <v/>
      </c>
    </row>
    <row r="39" spans="1:11" s="103" customFormat="1" ht="18.75" customHeight="1" x14ac:dyDescent="0.25">
      <c r="A39" s="95"/>
      <c r="B39" s="95"/>
      <c r="C39" s="104"/>
      <c r="D39" s="91">
        <f t="shared" si="13"/>
        <v>0</v>
      </c>
      <c r="E39" s="92"/>
      <c r="F39" s="93" t="str">
        <f>IF(E39&lt;=20,"X","")</f>
        <v>X</v>
      </c>
      <c r="G39" s="93" t="str">
        <f>IF(AND(E39&gt;20,E39&lt;=50),"X","")</f>
        <v/>
      </c>
      <c r="H39" s="93" t="str">
        <f>IF(AND(E39&gt;50,E39&lt;=70),"X","")</f>
        <v/>
      </c>
      <c r="I39" s="93" t="str">
        <f>IF(AND(E39&gt;70,E39&lt;=90),"X","")</f>
        <v/>
      </c>
      <c r="J39" s="93" t="str">
        <f t="shared" si="12"/>
        <v/>
      </c>
    </row>
    <row r="40" spans="1:11" ht="25.5" x14ac:dyDescent="0.25">
      <c r="A40" s="96" t="s">
        <v>254</v>
      </c>
      <c r="B40" s="97" t="str">
        <f>IF(C40=40,"Pesatura Adeguata","Pesatura Inadeguata")</f>
        <v>Pesatura Adeguata</v>
      </c>
      <c r="C40" s="104">
        <f>SUM(C24:C35)</f>
        <v>40</v>
      </c>
      <c r="D40" s="240"/>
      <c r="E40" s="99">
        <f>SUM(G40:J40)/C40</f>
        <v>0</v>
      </c>
      <c r="F40" s="106"/>
      <c r="G40" s="107">
        <f>IF(G24="x",C24*D24)+IF(G25="x",C25*D25)+IF(G26="x",C26*D26)+IF(G27="x",C27*D27)+IF(G28="x",C28*D28)+IF(G29="x",C29*D29)+IF(G30="x",C30*D30)+IF(G31="x",C31*D31)+IF(G33="x",C33*D33)+IF(G34="x",C34*D34)+IF(G35="x",C35*D35)+IF(G36="x",C36*D36)+IF(G37="x",C37*D37)+IF(G38="x",C38*D38)+IF(G39="x",C39*D39)</f>
        <v>0</v>
      </c>
      <c r="H40" s="107">
        <f>IF(H24="x",C24*D24)+IF(H25="x",C25*D25)+IF(H26="x",C26*D26)+IF(H27="x",C27*D27)+IF(H28="x",C28*D28)+IF(H29="x",C29*D29)+IF(H30="x",C30*D30)+IF(H31="x",C31*D31)+IF(H33="x",C33*D33)+IF(H34="x",C34*D34)+IF(H35="x",C35*D35)+IF(H36="x",C36*D36)+IF(H37="x",C37*D37)+IF(H38="x",C38*D38)+IF(H39="x",C39*D39)</f>
        <v>0</v>
      </c>
      <c r="I40" s="107">
        <f>IF(I24="x",C24*D24)+IF(I25="x",C25*D25)+IF(I26="x",C26*D26)+IF(I27="x",C27*D27)+IF(I28="x",C28*D28)+IF(I29="x",C29*D29)+IF(I30="x",C30*D30)+IF(I31="x",C31*D31)+IF(I33="x",C33*D33)+IF(I34="x",C34*D34)+IF(I35="x",C35*D35)+IF(I36="x",C36*D36)+IF(I37="x",C37*D37)+IF(I38="x",C38*D38)+IF(I39="x",C39*D39)</f>
        <v>0</v>
      </c>
      <c r="J40" s="107">
        <f>IF(J24="x",C24*D24)+IF(J25="x",C25*D25)+IF(J26="x",C26*D26)+IF(J27="x",C27*D27)+IF(J28="x",C28*D28)+IF(J29="x",C29*D29)+IF(J30="x",C30*D30)+IF(J31="x",C31*D31)+IF(J33="x",C33*D33)+IF(J34="x",C34*D34)+IF(J35="x",C35*D35)+IF(J36="x",C36*D36)+IF(J37="x",C37*D37)+IF(J38="x",C38*D38)+IF(J39="x",C39*D39)</f>
        <v>0</v>
      </c>
    </row>
    <row r="41" spans="1:11" s="115" customFormat="1" ht="18" customHeight="1" x14ac:dyDescent="0.25">
      <c r="A41" s="108"/>
      <c r="B41" s="109"/>
      <c r="C41" s="110"/>
      <c r="D41" s="110" t="s">
        <v>255</v>
      </c>
      <c r="E41" s="111"/>
      <c r="F41" s="112"/>
      <c r="G41" s="112"/>
      <c r="H41" s="112"/>
      <c r="I41" s="112"/>
      <c r="J41" s="113"/>
      <c r="K41" s="114"/>
    </row>
    <row r="42" spans="1:11" ht="16.5" customHeight="1" x14ac:dyDescent="0.25">
      <c r="A42" s="521" t="s">
        <v>256</v>
      </c>
      <c r="B42" s="522"/>
      <c r="C42" s="98">
        <f>SUM(G21:J21)</f>
        <v>0</v>
      </c>
      <c r="D42" s="116">
        <f>C42/60</f>
        <v>0</v>
      </c>
      <c r="E42" s="117"/>
      <c r="F42" s="118"/>
      <c r="G42" s="118"/>
      <c r="H42" s="118"/>
      <c r="I42" s="118"/>
      <c r="J42" s="119"/>
      <c r="K42" s="120"/>
    </row>
    <row r="43" spans="1:11" ht="17.25" customHeight="1" x14ac:dyDescent="0.25">
      <c r="A43" s="121" t="s">
        <v>200</v>
      </c>
      <c r="B43" s="122"/>
      <c r="C43" s="123"/>
      <c r="D43" s="123"/>
      <c r="E43" s="523" t="s">
        <v>257</v>
      </c>
      <c r="F43" s="523"/>
      <c r="G43" s="524"/>
      <c r="H43" s="124">
        <f>C42+C44</f>
        <v>0</v>
      </c>
      <c r="I43" s="123" t="s">
        <v>258</v>
      </c>
      <c r="J43" s="125"/>
      <c r="K43" s="120"/>
    </row>
    <row r="44" spans="1:11" ht="16.5" customHeight="1" x14ac:dyDescent="0.25">
      <c r="A44" s="521" t="s">
        <v>259</v>
      </c>
      <c r="B44" s="522"/>
      <c r="C44" s="98">
        <f>SUM(F40:J40)</f>
        <v>0</v>
      </c>
      <c r="D44" s="116" t="s">
        <v>255</v>
      </c>
      <c r="E44" s="117"/>
      <c r="F44" s="118"/>
      <c r="G44" s="118"/>
      <c r="H44" s="118"/>
      <c r="I44" s="118"/>
      <c r="J44" s="119"/>
      <c r="K44" s="120"/>
    </row>
    <row r="45" spans="1:11" ht="26.25" customHeight="1" x14ac:dyDescent="0.25">
      <c r="A45" s="126"/>
      <c r="B45" s="127"/>
      <c r="C45" s="127"/>
      <c r="D45" s="127"/>
      <c r="E45" s="128"/>
      <c r="F45" s="129"/>
      <c r="G45" s="129"/>
      <c r="H45" s="129"/>
      <c r="I45" s="129"/>
      <c r="J45" s="130"/>
      <c r="K45" s="120"/>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61" priority="31" stopIfTrue="1" operator="equal">
      <formula>"Pesatura Inadeguata"</formula>
    </cfRule>
  </conditionalFormatting>
  <conditionalFormatting sqref="F11">
    <cfRule type="cellIs" dxfId="60" priority="30" stopIfTrue="1" operator="equal">
      <formula>"x"</formula>
    </cfRule>
  </conditionalFormatting>
  <conditionalFormatting sqref="G11">
    <cfRule type="cellIs" dxfId="59" priority="27" stopIfTrue="1" operator="equal">
      <formula>"x"</formula>
    </cfRule>
    <cfRule type="cellIs" dxfId="58" priority="29" stopIfTrue="1" operator="equal">
      <formula>"x"</formula>
    </cfRule>
  </conditionalFormatting>
  <conditionalFormatting sqref="H11">
    <cfRule type="cellIs" dxfId="57" priority="28" stopIfTrue="1" operator="equal">
      <formula>"x"</formula>
    </cfRule>
  </conditionalFormatting>
  <conditionalFormatting sqref="I11">
    <cfRule type="cellIs" dxfId="56" priority="26" stopIfTrue="1" operator="equal">
      <formula>"x"</formula>
    </cfRule>
  </conditionalFormatting>
  <conditionalFormatting sqref="J11">
    <cfRule type="cellIs" dxfId="55" priority="25" stopIfTrue="1" operator="equal">
      <formula>"x"</formula>
    </cfRule>
  </conditionalFormatting>
  <conditionalFormatting sqref="F12">
    <cfRule type="cellIs" dxfId="54" priority="24" stopIfTrue="1" operator="equal">
      <formula>"x"</formula>
    </cfRule>
  </conditionalFormatting>
  <conditionalFormatting sqref="G12">
    <cfRule type="cellIs" dxfId="53" priority="21" stopIfTrue="1" operator="equal">
      <formula>"x"</formula>
    </cfRule>
    <cfRule type="cellIs" dxfId="52" priority="23" stopIfTrue="1" operator="equal">
      <formula>"x"</formula>
    </cfRule>
  </conditionalFormatting>
  <conditionalFormatting sqref="H12">
    <cfRule type="cellIs" dxfId="51" priority="22" stopIfTrue="1" operator="equal">
      <formula>"x"</formula>
    </cfRule>
  </conditionalFormatting>
  <conditionalFormatting sqref="I12">
    <cfRule type="cellIs" dxfId="50" priority="20" stopIfTrue="1" operator="equal">
      <formula>"x"</formula>
    </cfRule>
  </conditionalFormatting>
  <conditionalFormatting sqref="J12">
    <cfRule type="cellIs" dxfId="49" priority="19" stopIfTrue="1" operator="equal">
      <formula>"x"</formula>
    </cfRule>
  </conditionalFormatting>
  <conditionalFormatting sqref="F24:F31">
    <cfRule type="cellIs" dxfId="48" priority="18" stopIfTrue="1" operator="equal">
      <formula>"x"</formula>
    </cfRule>
  </conditionalFormatting>
  <conditionalFormatting sqref="G24:G31">
    <cfRule type="cellIs" dxfId="47" priority="15" stopIfTrue="1" operator="equal">
      <formula>"x"</formula>
    </cfRule>
    <cfRule type="cellIs" dxfId="46" priority="17" stopIfTrue="1" operator="equal">
      <formula>"x"</formula>
    </cfRule>
  </conditionalFormatting>
  <conditionalFormatting sqref="H24:H31">
    <cfRule type="cellIs" dxfId="45" priority="16" stopIfTrue="1" operator="equal">
      <formula>"x"</formula>
    </cfRule>
  </conditionalFormatting>
  <conditionalFormatting sqref="I24:I31">
    <cfRule type="cellIs" dxfId="44" priority="14" stopIfTrue="1" operator="equal">
      <formula>"x"</formula>
    </cfRule>
  </conditionalFormatting>
  <conditionalFormatting sqref="J24:J31">
    <cfRule type="cellIs" dxfId="43" priority="13" stopIfTrue="1" operator="equal">
      <formula>"x"</formula>
    </cfRule>
  </conditionalFormatting>
  <conditionalFormatting sqref="F33:F39">
    <cfRule type="cellIs" dxfId="42" priority="12" stopIfTrue="1" operator="equal">
      <formula>"x"</formula>
    </cfRule>
  </conditionalFormatting>
  <conditionalFormatting sqref="G33:G39">
    <cfRule type="cellIs" dxfId="41" priority="9" stopIfTrue="1" operator="equal">
      <formula>"x"</formula>
    </cfRule>
    <cfRule type="cellIs" dxfId="40" priority="11" stopIfTrue="1" operator="equal">
      <formula>"x"</formula>
    </cfRule>
  </conditionalFormatting>
  <conditionalFormatting sqref="H33:H39">
    <cfRule type="cellIs" dxfId="39" priority="10" stopIfTrue="1" operator="equal">
      <formula>"x"</formula>
    </cfRule>
  </conditionalFormatting>
  <conditionalFormatting sqref="I33:I39">
    <cfRule type="cellIs" dxfId="38" priority="8" stopIfTrue="1" operator="equal">
      <formula>"x"</formula>
    </cfRule>
  </conditionalFormatting>
  <conditionalFormatting sqref="J33:J39">
    <cfRule type="cellIs" dxfId="37" priority="7" stopIfTrue="1" operator="equal">
      <formula>"x"</formula>
    </cfRule>
  </conditionalFormatting>
  <conditionalFormatting sqref="F13:F20">
    <cfRule type="cellIs" dxfId="36" priority="6" stopIfTrue="1" operator="equal">
      <formula>"x"</formula>
    </cfRule>
  </conditionalFormatting>
  <conditionalFormatting sqref="G13:G20">
    <cfRule type="cellIs" dxfId="35" priority="3" stopIfTrue="1" operator="equal">
      <formula>"x"</formula>
    </cfRule>
    <cfRule type="cellIs" dxfId="34" priority="5" stopIfTrue="1" operator="equal">
      <formula>"x"</formula>
    </cfRule>
  </conditionalFormatting>
  <conditionalFormatting sqref="H13:H20">
    <cfRule type="cellIs" dxfId="33" priority="4" stopIfTrue="1" operator="equal">
      <formula>"x"</formula>
    </cfRule>
  </conditionalFormatting>
  <conditionalFormatting sqref="I13:I20">
    <cfRule type="cellIs" dxfId="32" priority="2" stopIfTrue="1" operator="equal">
      <formula>"x"</formula>
    </cfRule>
  </conditionalFormatting>
  <conditionalFormatting sqref="J13:J20">
    <cfRule type="cellIs" dxfId="31"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0F00-000000000000}">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0F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2000000}">
          <x14:formula1>
            <xm:f>Foglio1!$B$2:$B$10</xm:f>
          </x14:formula1>
          <xm:sqref>B33:B39</xm:sqref>
        </x14:dataValidation>
        <x14:dataValidation type="list" allowBlank="1" showInputMessage="1" showErrorMessage="1" xr:uid="{00000000-0002-0000-0F00-000003000000}">
          <x14:formula1>
            <xm:f>Foglio1!$A$2:$A$10</xm:f>
          </x14:formula1>
          <xm:sqref>A33:A39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5"/>
  <sheetViews>
    <sheetView workbookViewId="0">
      <selection activeCell="J12" sqref="J12"/>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25" t="str">
        <f>'Elenco P.I.'!B2</f>
        <v>Comune di Golfo Aranci</v>
      </c>
      <c r="B1" s="526"/>
      <c r="C1" s="526"/>
      <c r="D1" s="526"/>
      <c r="E1" s="526"/>
      <c r="F1" s="526"/>
      <c r="G1" s="526"/>
      <c r="H1" s="526"/>
      <c r="I1" s="526"/>
      <c r="J1" s="527"/>
    </row>
    <row r="2" spans="1:10" s="67" customFormat="1" ht="19.5" customHeight="1" x14ac:dyDescent="0.25">
      <c r="A2" s="68" t="s">
        <v>0</v>
      </c>
      <c r="B2" s="69" t="str">
        <f>'Elenco P.I.'!B7</f>
        <v xml:space="preserve">Area:  </v>
      </c>
      <c r="C2" s="70"/>
      <c r="D2" s="70"/>
      <c r="E2" s="70"/>
      <c r="F2" s="71" t="s">
        <v>224</v>
      </c>
      <c r="G2" s="71" t="s">
        <v>225</v>
      </c>
      <c r="H2" s="70"/>
      <c r="I2" s="71" t="s">
        <v>226</v>
      </c>
      <c r="J2" s="72"/>
    </row>
    <row r="3" spans="1:10" s="67" customFormat="1" ht="19.5" customHeight="1" x14ac:dyDescent="0.25">
      <c r="A3" s="68" t="s">
        <v>227</v>
      </c>
      <c r="B3" s="73"/>
      <c r="C3" s="70"/>
      <c r="D3" s="70"/>
      <c r="E3" s="70"/>
      <c r="F3" s="74"/>
      <c r="G3" s="74"/>
      <c r="H3" s="70"/>
      <c r="I3" s="75">
        <v>2020</v>
      </c>
      <c r="J3" s="72"/>
    </row>
    <row r="4" spans="1:10" s="67" customFormat="1" ht="19.5" customHeight="1" x14ac:dyDescent="0.25">
      <c r="A4" s="68" t="s">
        <v>228</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28" t="s">
        <v>229</v>
      </c>
      <c r="B6" s="528"/>
      <c r="C6" s="528"/>
      <c r="D6" s="528"/>
      <c r="E6" s="528"/>
      <c r="F6" s="530" t="s">
        <v>230</v>
      </c>
      <c r="G6" s="530"/>
      <c r="H6" s="530"/>
      <c r="I6" s="530"/>
      <c r="J6" s="530"/>
    </row>
    <row r="7" spans="1:10" ht="15.75" customHeight="1" x14ac:dyDescent="0.25">
      <c r="A7" s="529"/>
      <c r="B7" s="529"/>
      <c r="C7" s="529"/>
      <c r="D7" s="529"/>
      <c r="E7" s="529"/>
      <c r="F7" s="240">
        <v>1</v>
      </c>
      <c r="G7" s="240">
        <v>2</v>
      </c>
      <c r="H7" s="240">
        <v>3</v>
      </c>
      <c r="I7" s="240">
        <v>4</v>
      </c>
      <c r="J7" s="240">
        <v>5</v>
      </c>
    </row>
    <row r="8" spans="1:10" ht="15.75" customHeight="1" x14ac:dyDescent="0.25">
      <c r="A8" s="529"/>
      <c r="B8" s="529"/>
      <c r="C8" s="529"/>
      <c r="D8" s="529"/>
      <c r="E8" s="529"/>
      <c r="F8" s="84" t="s">
        <v>231</v>
      </c>
      <c r="G8" s="84" t="s">
        <v>232</v>
      </c>
      <c r="H8" s="85" t="s">
        <v>233</v>
      </c>
      <c r="I8" s="85" t="s">
        <v>234</v>
      </c>
      <c r="J8" s="85" t="s">
        <v>235</v>
      </c>
    </row>
    <row r="9" spans="1:10" ht="4.5" customHeight="1" x14ac:dyDescent="0.25">
      <c r="A9" s="531"/>
      <c r="B9" s="531"/>
      <c r="C9" s="531"/>
      <c r="D9" s="531"/>
      <c r="E9" s="531"/>
      <c r="F9" s="531"/>
      <c r="G9" s="531"/>
      <c r="H9" s="531"/>
      <c r="I9" s="531"/>
      <c r="J9" s="531"/>
    </row>
    <row r="10" spans="1:10" ht="32.25" customHeight="1" x14ac:dyDescent="0.25">
      <c r="A10" s="86" t="s">
        <v>236</v>
      </c>
      <c r="B10" s="86" t="s">
        <v>237</v>
      </c>
      <c r="C10" s="87" t="s">
        <v>238</v>
      </c>
      <c r="D10" s="87" t="s">
        <v>239</v>
      </c>
      <c r="E10" s="87" t="s">
        <v>240</v>
      </c>
      <c r="F10" s="87" t="s">
        <v>241</v>
      </c>
      <c r="G10" s="87" t="s">
        <v>57</v>
      </c>
      <c r="H10" s="87" t="s">
        <v>242</v>
      </c>
      <c r="I10" s="87" t="s">
        <v>243</v>
      </c>
      <c r="J10" s="87" t="s">
        <v>244</v>
      </c>
    </row>
    <row r="11" spans="1:10" ht="57.75" customHeight="1" x14ac:dyDescent="0.25">
      <c r="A11" s="88" t="str">
        <f>'Resp. 1'!B16</f>
        <v xml:space="preserve">Prevenzione della Corruzione e della Trasparenza –  Revisione struttura del PTPCT. </v>
      </c>
      <c r="B11" s="89"/>
      <c r="C11" s="90"/>
      <c r="D11" s="91">
        <f t="shared" ref="D11:D20" si="0">E11/100</f>
        <v>0</v>
      </c>
      <c r="E11" s="92"/>
      <c r="F11" s="93" t="str">
        <f>IF(E11&lt;=20,"X","")</f>
        <v>X</v>
      </c>
      <c r="G11" s="93" t="str">
        <f>IF(AND(E11&gt;20,E11&lt;=50),"X","")</f>
        <v/>
      </c>
      <c r="H11" s="93" t="str">
        <f>IF(AND(E11&gt;50,E11&lt;=70),"X","")</f>
        <v/>
      </c>
      <c r="I11" s="93" t="str">
        <f>IF(AND(E11&gt;70,E11&lt;=90),"X","")</f>
        <v/>
      </c>
      <c r="J11" s="93" t="str">
        <f>IF(AND(E11&gt;90,E11&lt;=100),"X","")</f>
        <v/>
      </c>
    </row>
    <row r="12" spans="1:10" ht="105" customHeight="1" x14ac:dyDescent="0.25">
      <c r="A12" s="88" t="e">
        <f>'Resp. 1'!#REF!</f>
        <v>#REF!</v>
      </c>
      <c r="B12" s="95"/>
      <c r="C12" s="90"/>
      <c r="D12" s="91">
        <f t="shared" si="0"/>
        <v>0</v>
      </c>
      <c r="E12" s="92"/>
      <c r="F12" s="93" t="str">
        <f t="shared" ref="F12:F20" si="1">IF(E12&lt;=20,"X","")</f>
        <v>X</v>
      </c>
      <c r="G12" s="93" t="str">
        <f t="shared" ref="G12:G20" si="2">IF(AND(E12&gt;20,E12&lt;=50),"X","")</f>
        <v/>
      </c>
      <c r="H12" s="93" t="str">
        <f t="shared" ref="H12:H20" si="3">IF(AND(E12&gt;50,E12&lt;=70),"X","")</f>
        <v/>
      </c>
      <c r="I12" s="93" t="str">
        <f t="shared" ref="I12:I20" si="4">IF(AND(E12&gt;70,E12&lt;=90),"X","")</f>
        <v/>
      </c>
      <c r="J12" s="93" t="str">
        <f t="shared" ref="J12:J20" si="5">IF(AND(E12&gt;90,E12&lt;=100),"X","")</f>
        <v/>
      </c>
    </row>
    <row r="13" spans="1:10" ht="102.75" customHeight="1" x14ac:dyDescent="0.25">
      <c r="A13" s="88" t="e">
        <f>'Resp. 1'!#REF!</f>
        <v>#REF!</v>
      </c>
      <c r="B13" s="95"/>
      <c r="C13" s="92"/>
      <c r="D13" s="91">
        <f t="shared" si="0"/>
        <v>0</v>
      </c>
      <c r="E13" s="92"/>
      <c r="F13" s="93" t="str">
        <f t="shared" si="1"/>
        <v>X</v>
      </c>
      <c r="G13" s="93" t="str">
        <f t="shared" si="2"/>
        <v/>
      </c>
      <c r="H13" s="93" t="str">
        <f t="shared" si="3"/>
        <v/>
      </c>
      <c r="I13" s="93" t="str">
        <f t="shared" si="4"/>
        <v/>
      </c>
      <c r="J13" s="93" t="str">
        <f t="shared" si="5"/>
        <v/>
      </c>
    </row>
    <row r="14" spans="1:10" ht="57.75" customHeight="1" x14ac:dyDescent="0.25">
      <c r="A14" s="88" t="e">
        <f>'Resp. 1'!#REF!</f>
        <v>#REF!</v>
      </c>
      <c r="B14" s="95"/>
      <c r="C14" s="92"/>
      <c r="D14" s="91">
        <f t="shared" si="0"/>
        <v>0</v>
      </c>
      <c r="E14" s="92"/>
      <c r="F14" s="93" t="str">
        <f t="shared" si="1"/>
        <v>X</v>
      </c>
      <c r="G14" s="93" t="str">
        <f t="shared" si="2"/>
        <v/>
      </c>
      <c r="H14" s="93" t="str">
        <f t="shared" si="3"/>
        <v/>
      </c>
      <c r="I14" s="93" t="str">
        <f t="shared" si="4"/>
        <v/>
      </c>
      <c r="J14" s="93" t="str">
        <f t="shared" si="5"/>
        <v/>
      </c>
    </row>
    <row r="15" spans="1:10" ht="57.75" customHeight="1" x14ac:dyDescent="0.25">
      <c r="A15"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5"/>
      <c r="C15" s="92"/>
      <c r="D15" s="91">
        <f t="shared" si="0"/>
        <v>0</v>
      </c>
      <c r="E15" s="92"/>
      <c r="F15" s="93" t="str">
        <f t="shared" si="1"/>
        <v>X</v>
      </c>
      <c r="G15" s="93" t="str">
        <f t="shared" si="2"/>
        <v/>
      </c>
      <c r="H15" s="93" t="str">
        <f t="shared" si="3"/>
        <v/>
      </c>
      <c r="I15" s="93" t="str">
        <f t="shared" si="4"/>
        <v/>
      </c>
      <c r="J15" s="93" t="str">
        <f t="shared" si="5"/>
        <v/>
      </c>
    </row>
    <row r="16" spans="1:10" ht="57.75" customHeight="1" x14ac:dyDescent="0.25">
      <c r="A16"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5"/>
      <c r="C16" s="92"/>
      <c r="D16" s="91">
        <f t="shared" si="0"/>
        <v>0</v>
      </c>
      <c r="E16" s="92"/>
      <c r="F16" s="93" t="str">
        <f t="shared" si="1"/>
        <v>X</v>
      </c>
      <c r="G16" s="93" t="str">
        <f t="shared" si="2"/>
        <v/>
      </c>
      <c r="H16" s="93" t="str">
        <f t="shared" si="3"/>
        <v/>
      </c>
      <c r="I16" s="93" t="str">
        <f t="shared" si="4"/>
        <v/>
      </c>
      <c r="J16" s="93" t="str">
        <f t="shared" si="5"/>
        <v/>
      </c>
    </row>
    <row r="17" spans="1:10" ht="57.75" customHeight="1" x14ac:dyDescent="0.25">
      <c r="A17" s="88" t="e">
        <f>'Resp. 1'!#REF!</f>
        <v>#REF!</v>
      </c>
      <c r="B17" s="88"/>
      <c r="C17" s="92">
        <v>60</v>
      </c>
      <c r="D17" s="91">
        <f t="shared" si="0"/>
        <v>0</v>
      </c>
      <c r="E17" s="92"/>
      <c r="F17" s="93" t="str">
        <f t="shared" si="1"/>
        <v>X</v>
      </c>
      <c r="G17" s="93" t="str">
        <f t="shared" si="2"/>
        <v/>
      </c>
      <c r="H17" s="93" t="str">
        <f t="shared" si="3"/>
        <v/>
      </c>
      <c r="I17" s="93" t="str">
        <f t="shared" si="4"/>
        <v/>
      </c>
      <c r="J17" s="93" t="str">
        <f t="shared" si="5"/>
        <v/>
      </c>
    </row>
    <row r="18" spans="1:10" ht="26.25" customHeight="1" x14ac:dyDescent="0.25">
      <c r="A18" s="88">
        <f>'Resp. 1'!B20</f>
        <v>0</v>
      </c>
      <c r="B18" s="95"/>
      <c r="C18" s="92"/>
      <c r="D18" s="91">
        <f t="shared" si="0"/>
        <v>0</v>
      </c>
      <c r="E18" s="92"/>
      <c r="F18" s="93" t="str">
        <f t="shared" si="1"/>
        <v>X</v>
      </c>
      <c r="G18" s="93" t="str">
        <f t="shared" si="2"/>
        <v/>
      </c>
      <c r="H18" s="93" t="str">
        <f t="shared" si="3"/>
        <v/>
      </c>
      <c r="I18" s="93" t="str">
        <f t="shared" si="4"/>
        <v/>
      </c>
      <c r="J18" s="93" t="str">
        <f t="shared" si="5"/>
        <v/>
      </c>
    </row>
    <row r="19" spans="1:10" ht="26.25" customHeight="1" x14ac:dyDescent="0.25">
      <c r="A19" s="88">
        <f>'Resp. 1'!B21</f>
        <v>0</v>
      </c>
      <c r="B19" s="95"/>
      <c r="C19" s="92"/>
      <c r="D19" s="91">
        <f t="shared" si="0"/>
        <v>0</v>
      </c>
      <c r="E19" s="92"/>
      <c r="F19" s="93" t="str">
        <f t="shared" si="1"/>
        <v>X</v>
      </c>
      <c r="G19" s="93" t="str">
        <f t="shared" si="2"/>
        <v/>
      </c>
      <c r="H19" s="93" t="str">
        <f t="shared" si="3"/>
        <v/>
      </c>
      <c r="I19" s="93" t="str">
        <f t="shared" si="4"/>
        <v/>
      </c>
      <c r="J19" s="93" t="str">
        <f t="shared" si="5"/>
        <v/>
      </c>
    </row>
    <row r="20" spans="1:10" ht="26.25" customHeight="1" x14ac:dyDescent="0.25">
      <c r="A20" s="88">
        <f>'Resp. 1'!B22</f>
        <v>0</v>
      </c>
      <c r="B20" s="95"/>
      <c r="C20" s="92"/>
      <c r="D20" s="91">
        <f t="shared" si="0"/>
        <v>0</v>
      </c>
      <c r="E20" s="92"/>
      <c r="F20" s="93" t="str">
        <f t="shared" si="1"/>
        <v>X</v>
      </c>
      <c r="G20" s="93" t="str">
        <f t="shared" si="2"/>
        <v/>
      </c>
      <c r="H20" s="93" t="str">
        <f t="shared" si="3"/>
        <v/>
      </c>
      <c r="I20" s="93" t="str">
        <f t="shared" si="4"/>
        <v/>
      </c>
      <c r="J20" s="93" t="str">
        <f t="shared" si="5"/>
        <v/>
      </c>
    </row>
    <row r="21" spans="1:10" x14ac:dyDescent="0.25">
      <c r="A21" s="96" t="s">
        <v>245</v>
      </c>
      <c r="B21" s="97" t="str">
        <f>IF(C21=60,"Pesatura Adeguata","Pesatura Inadeguata")</f>
        <v>Pesatura Adeguata</v>
      </c>
      <c r="C21" s="98">
        <f>SUM(C11:C20)</f>
        <v>60</v>
      </c>
      <c r="D21" s="98"/>
      <c r="E21" s="99">
        <f>SUM(G21:J21)/C21</f>
        <v>0</v>
      </c>
      <c r="F21" s="100"/>
      <c r="G21" s="101">
        <f>IF(G11="x",C11*D11)+IF(G12="x",C12*D12)+IF(G13="x",C13*D13)+IF(G14="x",C14*D14)+IF(G15="x",C15*D15)+IF(G16="x",C16*D16)+IF(G17="x",C17*D17)+IF(G18="x",C18*D18)+IF(G19="x",C19*D19)+IF(G20="x",C20*D20)</f>
        <v>0</v>
      </c>
      <c r="H21" s="101">
        <f>IF(H11="x",C11*D11)+IF(H12="x",C12*D12)+IF(H13="x",C13*D13)+IF(H14="x",C14*D14)+IF(H15="x",C15*D15)+IF(H16="x",C16*D16)+IF(H17="x",C17*D17)+IF(H18="x",C18*D18)+IF(H19="x",C19*D19)+IF(H20="x",C20*D20)</f>
        <v>0</v>
      </c>
      <c r="I21" s="101">
        <f>IF(I11="x",C11*D11)+IF(I12="x",C12*D12)+IF(I13="x",C13*D13)+IF(I14="x",C14*D14)+IF(I15="x",C15*D15)+IF(I16="x",C16*D16)+IF(I17="x",C17*D17)+IF(I18="x",C18*D18)+IF(I19="x",C19*D19)+IF(I20="x",C20*D20)</f>
        <v>0</v>
      </c>
      <c r="J21" s="101">
        <f>IF(J11="x",C11*D11)+IF(J12="x",C12*D12)+IF(J13="x",C13*D13)+IF(J14="x",C14*D14)+IF(J15="x",C15*D15)+IF(J16="x",C16*D16)+IF(J17="x",C17*D17)+IF(J18="x",C18*D18)+IF(J19="x",C19*D19)+IF(J19="x",C19*D19)</f>
        <v>0</v>
      </c>
    </row>
    <row r="22" spans="1:10" ht="3" customHeight="1" x14ac:dyDescent="0.25">
      <c r="A22" s="531"/>
      <c r="B22" s="532"/>
      <c r="C22" s="532"/>
      <c r="D22" s="241"/>
      <c r="E22" s="531"/>
      <c r="F22" s="532"/>
      <c r="G22" s="532"/>
      <c r="H22" s="531"/>
      <c r="I22" s="532"/>
      <c r="J22" s="532"/>
    </row>
    <row r="23" spans="1:10" ht="42" customHeight="1" x14ac:dyDescent="0.25">
      <c r="A23" s="86" t="s">
        <v>246</v>
      </c>
      <c r="B23" s="86" t="s">
        <v>237</v>
      </c>
      <c r="C23" s="87" t="s">
        <v>238</v>
      </c>
      <c r="D23" s="87" t="s">
        <v>239</v>
      </c>
      <c r="E23" s="87" t="s">
        <v>240</v>
      </c>
      <c r="F23" s="87" t="s">
        <v>241</v>
      </c>
      <c r="G23" s="87" t="s">
        <v>57</v>
      </c>
      <c r="H23" s="87" t="s">
        <v>242</v>
      </c>
      <c r="I23" s="87" t="s">
        <v>243</v>
      </c>
      <c r="J23" s="87" t="s">
        <v>244</v>
      </c>
    </row>
    <row r="24" spans="1:10" s="103" customFormat="1" ht="27" customHeight="1" x14ac:dyDescent="0.25">
      <c r="A24" s="95" t="str">
        <f>'Resp. 1'!B32</f>
        <v>ricerca immobile da adibire a sede polizia locale</v>
      </c>
      <c r="B24" s="94"/>
      <c r="C24" s="102">
        <v>20</v>
      </c>
      <c r="D24" s="91">
        <f>E24/100</f>
        <v>0</v>
      </c>
      <c r="E24" s="92"/>
      <c r="F24" s="93" t="str">
        <f t="shared" ref="F24:F34" si="6">IF(E24&lt;=20,"X","")</f>
        <v>X</v>
      </c>
      <c r="G24" s="93" t="str">
        <f t="shared" ref="G24:G34" si="7">IF(AND(E24&gt;20,E24&lt;=50),"X","")</f>
        <v/>
      </c>
      <c r="H24" s="93" t="str">
        <f t="shared" ref="H24:H34" si="8">IF(AND(E24&gt;50,E24&lt;=70),"X","")</f>
        <v/>
      </c>
      <c r="I24" s="93" t="str">
        <f t="shared" ref="I24:I34" si="9">IF(AND(E24&gt;70,E24&lt;=90),"X","")</f>
        <v/>
      </c>
      <c r="J24" s="93" t="str">
        <f>IF(AND(E24&gt;90,E24&lt;=100),"X","")</f>
        <v/>
      </c>
    </row>
    <row r="25" spans="1:10" s="103" customFormat="1" ht="27" customHeight="1" x14ac:dyDescent="0.25">
      <c r="A25" s="95" t="e">
        <f>'Resp. 1'!#REF!</f>
        <v>#REF!</v>
      </c>
      <c r="B25" s="95"/>
      <c r="C25" s="102"/>
      <c r="D25" s="91">
        <f t="shared" ref="D25:D31" si="10">E25/100</f>
        <v>0</v>
      </c>
      <c r="E25" s="92"/>
      <c r="F25" s="93" t="str">
        <f t="shared" si="6"/>
        <v>X</v>
      </c>
      <c r="G25" s="93" t="str">
        <f t="shared" si="7"/>
        <v/>
      </c>
      <c r="H25" s="93" t="str">
        <f t="shared" si="8"/>
        <v/>
      </c>
      <c r="I25" s="93" t="str">
        <f t="shared" si="9"/>
        <v/>
      </c>
      <c r="J25" s="93" t="str">
        <f t="shared" ref="J25:J31" si="11">IF(AND(E25&gt;90,E25&lt;=100),"X","")</f>
        <v/>
      </c>
    </row>
    <row r="26" spans="1:10" s="103" customFormat="1" ht="27" customHeight="1" x14ac:dyDescent="0.25">
      <c r="A26" s="95" t="str">
        <f>'Resp. 1'!B33</f>
        <v>riorganizzazione servizi ed indennità titolari posizione organizzativa</v>
      </c>
      <c r="B26" s="95"/>
      <c r="C26" s="102"/>
      <c r="D26" s="91">
        <f t="shared" si="10"/>
        <v>0</v>
      </c>
      <c r="E26" s="92"/>
      <c r="F26" s="93" t="str">
        <f t="shared" si="6"/>
        <v>X</v>
      </c>
      <c r="G26" s="93" t="str">
        <f t="shared" si="7"/>
        <v/>
      </c>
      <c r="H26" s="93" t="str">
        <f t="shared" si="8"/>
        <v/>
      </c>
      <c r="I26" s="93" t="str">
        <f t="shared" si="9"/>
        <v/>
      </c>
      <c r="J26" s="93" t="str">
        <f t="shared" si="11"/>
        <v/>
      </c>
    </row>
    <row r="27" spans="1:10" s="103" customFormat="1" ht="27" customHeight="1" x14ac:dyDescent="0.25">
      <c r="A27" s="95" t="str">
        <f>'Resp. 1'!B34</f>
        <v>rivisitazione regolamento sul funzionamento del consiglio comunale</v>
      </c>
      <c r="B27" s="95"/>
      <c r="C27" s="102"/>
      <c r="D27" s="91">
        <f t="shared" si="10"/>
        <v>0</v>
      </c>
      <c r="E27" s="92"/>
      <c r="F27" s="93" t="str">
        <f t="shared" si="6"/>
        <v>X</v>
      </c>
      <c r="G27" s="93" t="str">
        <f t="shared" si="7"/>
        <v/>
      </c>
      <c r="H27" s="93" t="str">
        <f t="shared" si="8"/>
        <v/>
      </c>
      <c r="I27" s="93" t="str">
        <f t="shared" si="9"/>
        <v/>
      </c>
      <c r="J27" s="93" t="str">
        <f t="shared" si="11"/>
        <v/>
      </c>
    </row>
    <row r="28" spans="1:10" s="103" customFormat="1" ht="27" customHeight="1" x14ac:dyDescent="0.25">
      <c r="A28" s="95" t="str">
        <f>'Resp. 1'!B35</f>
        <v>concessione spazio per spettacoli viaggianti (giostre)</v>
      </c>
      <c r="B28" s="95"/>
      <c r="C28" s="104"/>
      <c r="D28" s="91">
        <f t="shared" si="10"/>
        <v>0</v>
      </c>
      <c r="E28" s="92"/>
      <c r="F28" s="93" t="str">
        <f t="shared" si="6"/>
        <v>X</v>
      </c>
      <c r="G28" s="93" t="str">
        <f t="shared" si="7"/>
        <v/>
      </c>
      <c r="H28" s="93" t="str">
        <f t="shared" si="8"/>
        <v/>
      </c>
      <c r="I28" s="93" t="str">
        <f t="shared" si="9"/>
        <v/>
      </c>
      <c r="J28" s="93" t="str">
        <f t="shared" si="11"/>
        <v/>
      </c>
    </row>
    <row r="29" spans="1:10" s="103" customFormat="1" ht="27" customHeight="1" x14ac:dyDescent="0.25">
      <c r="A29" s="95" t="str">
        <f>'Resp. 1'!B36</f>
        <v>affidamento servizio tutela legale Comune</v>
      </c>
      <c r="B29" s="95"/>
      <c r="C29" s="104"/>
      <c r="D29" s="91">
        <f t="shared" si="10"/>
        <v>0</v>
      </c>
      <c r="E29" s="92"/>
      <c r="F29" s="93" t="str">
        <f t="shared" si="6"/>
        <v>X</v>
      </c>
      <c r="G29" s="93" t="str">
        <f t="shared" si="7"/>
        <v/>
      </c>
      <c r="H29" s="93" t="str">
        <f t="shared" si="8"/>
        <v/>
      </c>
      <c r="I29" s="93" t="str">
        <f t="shared" si="9"/>
        <v/>
      </c>
      <c r="J29" s="93" t="str">
        <f t="shared" si="11"/>
        <v/>
      </c>
    </row>
    <row r="30" spans="1:10" s="103" customFormat="1" ht="27" customHeight="1" x14ac:dyDescent="0.25">
      <c r="A30" s="95">
        <f>'Resp. 1'!B37</f>
        <v>0</v>
      </c>
      <c r="B30" s="95"/>
      <c r="C30" s="104"/>
      <c r="D30" s="91">
        <f t="shared" si="10"/>
        <v>0</v>
      </c>
      <c r="E30" s="92"/>
      <c r="F30" s="93" t="str">
        <f t="shared" si="6"/>
        <v>X</v>
      </c>
      <c r="G30" s="93" t="str">
        <f t="shared" si="7"/>
        <v/>
      </c>
      <c r="H30" s="93" t="str">
        <f t="shared" si="8"/>
        <v/>
      </c>
      <c r="I30" s="93" t="str">
        <f t="shared" si="9"/>
        <v/>
      </c>
      <c r="J30" s="93" t="str">
        <f t="shared" si="11"/>
        <v/>
      </c>
    </row>
    <row r="31" spans="1:10" s="103" customFormat="1" ht="27" customHeight="1" x14ac:dyDescent="0.25">
      <c r="A31" s="95" t="str">
        <f>'Resp. 1'!B38</f>
        <v>Affidamento servizio gestione sosta pagamento</v>
      </c>
      <c r="B31" s="95"/>
      <c r="C31" s="104"/>
      <c r="D31" s="91">
        <f t="shared" si="10"/>
        <v>0</v>
      </c>
      <c r="E31" s="92"/>
      <c r="F31" s="93" t="str">
        <f t="shared" si="6"/>
        <v>X</v>
      </c>
      <c r="G31" s="93" t="str">
        <f t="shared" si="7"/>
        <v/>
      </c>
      <c r="H31" s="93" t="str">
        <f t="shared" si="8"/>
        <v/>
      </c>
      <c r="I31" s="93" t="str">
        <f t="shared" si="9"/>
        <v/>
      </c>
      <c r="J31" s="93" t="str">
        <f t="shared" si="11"/>
        <v/>
      </c>
    </row>
    <row r="32" spans="1:10" ht="42" customHeight="1" x14ac:dyDescent="0.25">
      <c r="A32" s="240" t="s">
        <v>247</v>
      </c>
      <c r="B32" s="240" t="s">
        <v>248</v>
      </c>
      <c r="C32" s="87" t="s">
        <v>238</v>
      </c>
      <c r="D32" s="87" t="s">
        <v>239</v>
      </c>
      <c r="E32" s="87" t="s">
        <v>240</v>
      </c>
      <c r="F32" s="105" t="s">
        <v>249</v>
      </c>
      <c r="G32" s="105" t="s">
        <v>250</v>
      </c>
      <c r="H32" s="105" t="s">
        <v>251</v>
      </c>
      <c r="I32" s="105" t="s">
        <v>252</v>
      </c>
      <c r="J32" s="105" t="s">
        <v>253</v>
      </c>
    </row>
    <row r="33" spans="1:11" s="103" customFormat="1" ht="49.5" customHeight="1" x14ac:dyDescent="0.25">
      <c r="A33" s="95" t="s">
        <v>316</v>
      </c>
      <c r="B33" s="95" t="s">
        <v>317</v>
      </c>
      <c r="C33" s="104">
        <v>20</v>
      </c>
      <c r="D33" s="91">
        <f>E33/100</f>
        <v>0</v>
      </c>
      <c r="E33" s="92"/>
      <c r="F33" s="93" t="str">
        <f t="shared" si="6"/>
        <v>X</v>
      </c>
      <c r="G33" s="93" t="str">
        <f t="shared" si="7"/>
        <v/>
      </c>
      <c r="H33" s="93" t="str">
        <f t="shared" si="8"/>
        <v/>
      </c>
      <c r="I33" s="93" t="str">
        <f t="shared" si="9"/>
        <v/>
      </c>
      <c r="J33" s="93" t="str">
        <f t="shared" ref="J33:J39" si="12">IF(AND(E33&gt;90,E33&lt;=100),"X","")</f>
        <v/>
      </c>
    </row>
    <row r="34" spans="1:11" s="103" customFormat="1" ht="18.75" customHeight="1" x14ac:dyDescent="0.25">
      <c r="A34" s="95"/>
      <c r="B34" s="95"/>
      <c r="C34" s="104"/>
      <c r="D34" s="91">
        <f t="shared" ref="D34:D39" si="13">E34/100</f>
        <v>0</v>
      </c>
      <c r="E34" s="92"/>
      <c r="F34" s="93" t="str">
        <f t="shared" si="6"/>
        <v>X</v>
      </c>
      <c r="G34" s="93" t="str">
        <f t="shared" si="7"/>
        <v/>
      </c>
      <c r="H34" s="93" t="str">
        <f t="shared" si="8"/>
        <v/>
      </c>
      <c r="I34" s="93" t="str">
        <f t="shared" si="9"/>
        <v/>
      </c>
      <c r="J34" s="93" t="str">
        <f t="shared" si="12"/>
        <v/>
      </c>
    </row>
    <row r="35" spans="1:11" s="103" customFormat="1" ht="18.75" customHeight="1" x14ac:dyDescent="0.25">
      <c r="A35" s="95"/>
      <c r="B35" s="95"/>
      <c r="C35" s="104"/>
      <c r="D35" s="91">
        <f t="shared" si="13"/>
        <v>0</v>
      </c>
      <c r="E35" s="92"/>
      <c r="F35" s="93" t="str">
        <f>IF(E35&lt;=20,"X","")</f>
        <v>X</v>
      </c>
      <c r="G35" s="93" t="str">
        <f>IF(AND(E35&gt;20,E35&lt;=50),"X","")</f>
        <v/>
      </c>
      <c r="H35" s="93" t="str">
        <f>IF(AND(E35&gt;50,E35&lt;=70),"X","")</f>
        <v/>
      </c>
      <c r="I35" s="93" t="str">
        <f>IF(AND(E35&gt;70,E35&lt;=90),"X","")</f>
        <v/>
      </c>
      <c r="J35" s="93" t="str">
        <f t="shared" si="12"/>
        <v/>
      </c>
    </row>
    <row r="36" spans="1:11" s="103" customFormat="1" ht="18.75" customHeight="1" x14ac:dyDescent="0.25">
      <c r="A36" s="95"/>
      <c r="B36" s="95"/>
      <c r="C36" s="104"/>
      <c r="D36" s="91">
        <f t="shared" si="13"/>
        <v>0</v>
      </c>
      <c r="E36" s="92"/>
      <c r="F36" s="93" t="str">
        <f>IF(E36&lt;=20,"X","")</f>
        <v>X</v>
      </c>
      <c r="G36" s="93" t="str">
        <f>IF(AND(E36&gt;20,E36&lt;=50),"X","")</f>
        <v/>
      </c>
      <c r="H36" s="93" t="str">
        <f>IF(AND(E36&gt;50,E36&lt;=70),"X","")</f>
        <v/>
      </c>
      <c r="I36" s="93" t="str">
        <f>IF(AND(E36&gt;70,E36&lt;=90),"X","")</f>
        <v/>
      </c>
      <c r="J36" s="93" t="str">
        <f t="shared" si="12"/>
        <v/>
      </c>
    </row>
    <row r="37" spans="1:11" s="103" customFormat="1" ht="18.75" customHeight="1" x14ac:dyDescent="0.25">
      <c r="A37" s="95"/>
      <c r="B37" s="95"/>
      <c r="C37" s="104"/>
      <c r="D37" s="91">
        <f t="shared" si="13"/>
        <v>0</v>
      </c>
      <c r="E37" s="92"/>
      <c r="F37" s="93" t="str">
        <f>IF(E37&lt;=20,"X","")</f>
        <v>X</v>
      </c>
      <c r="G37" s="93" t="str">
        <f>IF(AND(E37&gt;20,E37&lt;=50),"X","")</f>
        <v/>
      </c>
      <c r="H37" s="93" t="str">
        <f>IF(AND(E37&gt;50,E37&lt;=70),"X","")</f>
        <v/>
      </c>
      <c r="I37" s="93" t="str">
        <f>IF(AND(E37&gt;70,E37&lt;=90),"X","")</f>
        <v/>
      </c>
      <c r="J37" s="93" t="str">
        <f t="shared" si="12"/>
        <v/>
      </c>
    </row>
    <row r="38" spans="1:11" s="103" customFormat="1" ht="18.75" customHeight="1" x14ac:dyDescent="0.25">
      <c r="A38" s="95"/>
      <c r="B38" s="95"/>
      <c r="C38" s="104"/>
      <c r="D38" s="91">
        <f t="shared" si="13"/>
        <v>0</v>
      </c>
      <c r="E38" s="92"/>
      <c r="F38" s="93" t="str">
        <f>IF(E38&lt;=20,"X","")</f>
        <v>X</v>
      </c>
      <c r="G38" s="93" t="str">
        <f>IF(AND(E38&gt;20,E38&lt;=50),"X","")</f>
        <v/>
      </c>
      <c r="H38" s="93" t="str">
        <f>IF(AND(E38&gt;50,E38&lt;=70),"X","")</f>
        <v/>
      </c>
      <c r="I38" s="93" t="str">
        <f>IF(AND(E38&gt;70,E38&lt;=90),"X","")</f>
        <v/>
      </c>
      <c r="J38" s="93" t="str">
        <f t="shared" si="12"/>
        <v/>
      </c>
    </row>
    <row r="39" spans="1:11" s="103" customFormat="1" ht="18.75" customHeight="1" x14ac:dyDescent="0.25">
      <c r="A39" s="95"/>
      <c r="B39" s="95"/>
      <c r="C39" s="104"/>
      <c r="D39" s="91">
        <f t="shared" si="13"/>
        <v>0</v>
      </c>
      <c r="E39" s="92"/>
      <c r="F39" s="93" t="str">
        <f>IF(E39&lt;=20,"X","")</f>
        <v>X</v>
      </c>
      <c r="G39" s="93" t="str">
        <f>IF(AND(E39&gt;20,E39&lt;=50),"X","")</f>
        <v/>
      </c>
      <c r="H39" s="93" t="str">
        <f>IF(AND(E39&gt;50,E39&lt;=70),"X","")</f>
        <v/>
      </c>
      <c r="I39" s="93" t="str">
        <f>IF(AND(E39&gt;70,E39&lt;=90),"X","")</f>
        <v/>
      </c>
      <c r="J39" s="93" t="str">
        <f t="shared" si="12"/>
        <v/>
      </c>
    </row>
    <row r="40" spans="1:11" ht="25.5" x14ac:dyDescent="0.25">
      <c r="A40" s="96" t="s">
        <v>254</v>
      </c>
      <c r="B40" s="97" t="str">
        <f>IF(C40=40,"Pesatura Adeguata","Pesatura Inadeguata")</f>
        <v>Pesatura Adeguata</v>
      </c>
      <c r="C40" s="104">
        <f>SUM(C24:C35)</f>
        <v>40</v>
      </c>
      <c r="D40" s="240"/>
      <c r="E40" s="99">
        <f>SUM(G40:J40)/C40</f>
        <v>0</v>
      </c>
      <c r="F40" s="106"/>
      <c r="G40" s="107">
        <f>IF(G24="x",C24*D24)+IF(G25="x",C25*D25)+IF(G26="x",C26*D26)+IF(G27="x",C27*D27)+IF(G28="x",C28*D28)+IF(G29="x",C29*D29)+IF(G30="x",C30*D30)+IF(G31="x",C31*D31)+IF(G33="x",C33*D33)+IF(G34="x",C34*D34)+IF(G35="x",C35*D35)+IF(G36="x",C36*D36)+IF(G37="x",C37*D37)+IF(G38="x",C38*D38)+IF(G39="x",C39*D39)</f>
        <v>0</v>
      </c>
      <c r="H40" s="107">
        <f>IF(H24="x",C24*D24)+IF(H25="x",C25*D25)+IF(H26="x",C26*D26)+IF(H27="x",C27*D27)+IF(H28="x",C28*D28)+IF(H29="x",C29*D29)+IF(H30="x",C30*D30)+IF(H31="x",C31*D31)+IF(H33="x",C33*D33)+IF(H34="x",C34*D34)+IF(H35="x",C35*D35)+IF(H36="x",C36*D36)+IF(H37="x",C37*D37)+IF(H38="x",C38*D38)+IF(H39="x",C39*D39)</f>
        <v>0</v>
      </c>
      <c r="I40" s="107">
        <f>IF(I24="x",C24*D24)+IF(I25="x",C25*D25)+IF(I26="x",C26*D26)+IF(I27="x",C27*D27)+IF(I28="x",C28*D28)+IF(I29="x",C29*D29)+IF(I30="x",C30*D30)+IF(I31="x",C31*D31)+IF(I33="x",C33*D33)+IF(I34="x",C34*D34)+IF(I35="x",C35*D35)+IF(I36="x",C36*D36)+IF(I37="x",C37*D37)+IF(I38="x",C38*D38)+IF(I39="x",C39*D39)</f>
        <v>0</v>
      </c>
      <c r="J40" s="107">
        <f>IF(J24="x",C24*D24)+IF(J25="x",C25*D25)+IF(J26="x",C26*D26)+IF(J27="x",C27*D27)+IF(J28="x",C28*D28)+IF(J29="x",C29*D29)+IF(J30="x",C30*D30)+IF(J31="x",C31*D31)+IF(J33="x",C33*D33)+IF(J34="x",C34*D34)+IF(J35="x",C35*D35)+IF(J36="x",C36*D36)+IF(J37="x",C37*D37)+IF(J38="x",C38*D38)+IF(J39="x",C39*D39)</f>
        <v>0</v>
      </c>
    </row>
    <row r="41" spans="1:11" s="115" customFormat="1" ht="18" customHeight="1" x14ac:dyDescent="0.25">
      <c r="A41" s="108"/>
      <c r="B41" s="109"/>
      <c r="C41" s="110"/>
      <c r="D41" s="110" t="s">
        <v>255</v>
      </c>
      <c r="E41" s="111"/>
      <c r="F41" s="112"/>
      <c r="G41" s="112"/>
      <c r="H41" s="112"/>
      <c r="I41" s="112"/>
      <c r="J41" s="113"/>
      <c r="K41" s="114"/>
    </row>
    <row r="42" spans="1:11" ht="16.5" customHeight="1" x14ac:dyDescent="0.25">
      <c r="A42" s="521" t="s">
        <v>256</v>
      </c>
      <c r="B42" s="522"/>
      <c r="C42" s="98">
        <f>SUM(G21:J21)</f>
        <v>0</v>
      </c>
      <c r="D42" s="116">
        <f>C42/60</f>
        <v>0</v>
      </c>
      <c r="E42" s="117"/>
      <c r="F42" s="118"/>
      <c r="G42" s="118"/>
      <c r="H42" s="118"/>
      <c r="I42" s="118"/>
      <c r="J42" s="119"/>
      <c r="K42" s="120"/>
    </row>
    <row r="43" spans="1:11" ht="17.25" customHeight="1" x14ac:dyDescent="0.25">
      <c r="A43" s="121" t="s">
        <v>200</v>
      </c>
      <c r="B43" s="122"/>
      <c r="C43" s="123"/>
      <c r="D43" s="123"/>
      <c r="E43" s="523" t="s">
        <v>257</v>
      </c>
      <c r="F43" s="523"/>
      <c r="G43" s="524"/>
      <c r="H43" s="124">
        <f>C42+C44</f>
        <v>0</v>
      </c>
      <c r="I43" s="123" t="s">
        <v>258</v>
      </c>
      <c r="J43" s="125"/>
      <c r="K43" s="120"/>
    </row>
    <row r="44" spans="1:11" ht="16.5" customHeight="1" x14ac:dyDescent="0.25">
      <c r="A44" s="521" t="s">
        <v>259</v>
      </c>
      <c r="B44" s="522"/>
      <c r="C44" s="98">
        <f>SUM(F40:J40)</f>
        <v>0</v>
      </c>
      <c r="D44" s="116" t="s">
        <v>255</v>
      </c>
      <c r="E44" s="117"/>
      <c r="F44" s="118"/>
      <c r="G44" s="118"/>
      <c r="H44" s="118"/>
      <c r="I44" s="118"/>
      <c r="J44" s="119"/>
      <c r="K44" s="120"/>
    </row>
    <row r="45" spans="1:11" ht="26.25" customHeight="1" x14ac:dyDescent="0.25">
      <c r="A45" s="126"/>
      <c r="B45" s="127"/>
      <c r="C45" s="127"/>
      <c r="D45" s="127"/>
      <c r="E45" s="128"/>
      <c r="F45" s="129"/>
      <c r="G45" s="129"/>
      <c r="H45" s="129"/>
      <c r="I45" s="129"/>
      <c r="J45" s="130"/>
      <c r="K45" s="120"/>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 priority="31" stopIfTrue="1" operator="equal">
      <formula>"Pesatura Inadeguata"</formula>
    </cfRule>
  </conditionalFormatting>
  <conditionalFormatting sqref="F11">
    <cfRule type="cellIs" dxfId="29" priority="30" stopIfTrue="1" operator="equal">
      <formula>"x"</formula>
    </cfRule>
  </conditionalFormatting>
  <conditionalFormatting sqref="G11">
    <cfRule type="cellIs" dxfId="28" priority="27" stopIfTrue="1" operator="equal">
      <formula>"x"</formula>
    </cfRule>
    <cfRule type="cellIs" dxfId="27" priority="29" stopIfTrue="1" operator="equal">
      <formula>"x"</formula>
    </cfRule>
  </conditionalFormatting>
  <conditionalFormatting sqref="H11">
    <cfRule type="cellIs" dxfId="26" priority="28" stopIfTrue="1" operator="equal">
      <formula>"x"</formula>
    </cfRule>
  </conditionalFormatting>
  <conditionalFormatting sqref="I11">
    <cfRule type="cellIs" dxfId="25" priority="26" stopIfTrue="1" operator="equal">
      <formula>"x"</formula>
    </cfRule>
  </conditionalFormatting>
  <conditionalFormatting sqref="J11">
    <cfRule type="cellIs" dxfId="24" priority="25" stopIfTrue="1" operator="equal">
      <formula>"x"</formula>
    </cfRule>
  </conditionalFormatting>
  <conditionalFormatting sqref="F12">
    <cfRule type="cellIs" dxfId="23" priority="24" stopIfTrue="1" operator="equal">
      <formula>"x"</formula>
    </cfRule>
  </conditionalFormatting>
  <conditionalFormatting sqref="G12">
    <cfRule type="cellIs" dxfId="22" priority="21" stopIfTrue="1" operator="equal">
      <formula>"x"</formula>
    </cfRule>
    <cfRule type="cellIs" dxfId="21" priority="23" stopIfTrue="1" operator="equal">
      <formula>"x"</formula>
    </cfRule>
  </conditionalFormatting>
  <conditionalFormatting sqref="H12">
    <cfRule type="cellIs" dxfId="20" priority="22" stopIfTrue="1" operator="equal">
      <formula>"x"</formula>
    </cfRule>
  </conditionalFormatting>
  <conditionalFormatting sqref="I12">
    <cfRule type="cellIs" dxfId="19" priority="20" stopIfTrue="1" operator="equal">
      <formula>"x"</formula>
    </cfRule>
  </conditionalFormatting>
  <conditionalFormatting sqref="J12">
    <cfRule type="cellIs" dxfId="18" priority="19" stopIfTrue="1" operator="equal">
      <formula>"x"</formula>
    </cfRule>
  </conditionalFormatting>
  <conditionalFormatting sqref="F24:F31">
    <cfRule type="cellIs" dxfId="17" priority="18" stopIfTrue="1" operator="equal">
      <formula>"x"</formula>
    </cfRule>
  </conditionalFormatting>
  <conditionalFormatting sqref="G24:G31">
    <cfRule type="cellIs" dxfId="16" priority="15" stopIfTrue="1" operator="equal">
      <formula>"x"</formula>
    </cfRule>
    <cfRule type="cellIs" dxfId="15" priority="17" stopIfTrue="1" operator="equal">
      <formula>"x"</formula>
    </cfRule>
  </conditionalFormatting>
  <conditionalFormatting sqref="H24:H31">
    <cfRule type="cellIs" dxfId="14" priority="16" stopIfTrue="1" operator="equal">
      <formula>"x"</formula>
    </cfRule>
  </conditionalFormatting>
  <conditionalFormatting sqref="I24:I31">
    <cfRule type="cellIs" dxfId="13" priority="14" stopIfTrue="1" operator="equal">
      <formula>"x"</formula>
    </cfRule>
  </conditionalFormatting>
  <conditionalFormatting sqref="J24:J31">
    <cfRule type="cellIs" dxfId="12" priority="13" stopIfTrue="1" operator="equal">
      <formula>"x"</formula>
    </cfRule>
  </conditionalFormatting>
  <conditionalFormatting sqref="F33:F39">
    <cfRule type="cellIs" dxfId="11" priority="12" stopIfTrue="1" operator="equal">
      <formula>"x"</formula>
    </cfRule>
  </conditionalFormatting>
  <conditionalFormatting sqref="G33:G39">
    <cfRule type="cellIs" dxfId="10" priority="9" stopIfTrue="1" operator="equal">
      <formula>"x"</formula>
    </cfRule>
    <cfRule type="cellIs" dxfId="9" priority="11" stopIfTrue="1" operator="equal">
      <formula>"x"</formula>
    </cfRule>
  </conditionalFormatting>
  <conditionalFormatting sqref="H33:H39">
    <cfRule type="cellIs" dxfId="8" priority="10" stopIfTrue="1" operator="equal">
      <formula>"x"</formula>
    </cfRule>
  </conditionalFormatting>
  <conditionalFormatting sqref="I33:I39">
    <cfRule type="cellIs" dxfId="7" priority="8" stopIfTrue="1" operator="equal">
      <formula>"x"</formula>
    </cfRule>
  </conditionalFormatting>
  <conditionalFormatting sqref="J33:J39">
    <cfRule type="cellIs" dxfId="6" priority="7" stopIfTrue="1" operator="equal">
      <formula>"x"</formula>
    </cfRule>
  </conditionalFormatting>
  <conditionalFormatting sqref="F13:F20">
    <cfRule type="cellIs" dxfId="5" priority="6" stopIfTrue="1" operator="equal">
      <formula>"x"</formula>
    </cfRule>
  </conditionalFormatting>
  <conditionalFormatting sqref="G13:G20">
    <cfRule type="cellIs" dxfId="4" priority="3" stopIfTrue="1" operator="equal">
      <formula>"x"</formula>
    </cfRule>
    <cfRule type="cellIs" dxfId="3" priority="5" stopIfTrue="1" operator="equal">
      <formula>"x"</formula>
    </cfRule>
  </conditionalFormatting>
  <conditionalFormatting sqref="H13:H20">
    <cfRule type="cellIs" dxfId="2" priority="4" stopIfTrue="1" operator="equal">
      <formula>"x"</formula>
    </cfRule>
  </conditionalFormatting>
  <conditionalFormatting sqref="I13:I20">
    <cfRule type="cellIs" dxfId="1" priority="2" stopIfTrue="1" operator="equal">
      <formula>"x"</formula>
    </cfRule>
  </conditionalFormatting>
  <conditionalFormatting sqref="J13:J20">
    <cfRule type="cellIs" dxfId="0"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1000-000000000000}">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10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Foglio1!$B$2:$B$10</xm:f>
          </x14:formula1>
          <xm:sqref>B33:B39</xm:sqref>
        </x14:dataValidation>
        <x14:dataValidation type="list" allowBlank="1" showInputMessage="1" showErrorMessage="1" xr:uid="{00000000-0002-0000-1000-000003000000}">
          <x14:formula1>
            <xm:f>Foglio1!$A$2:$A$10</xm:f>
          </x14:formula1>
          <xm:sqref>A33:A39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4" customWidth="1"/>
    <col min="2" max="2" width="64.28515625" style="44" customWidth="1"/>
    <col min="3" max="3" width="78.7109375" style="44" customWidth="1"/>
    <col min="4" max="6" width="10.140625" style="62" customWidth="1"/>
    <col min="7" max="7" width="10.140625" style="63" customWidth="1"/>
    <col min="8" max="8" width="12.140625" style="44" customWidth="1"/>
    <col min="9" max="9" width="4.28515625" style="44" customWidth="1"/>
    <col min="10" max="10" width="10.140625" style="44" customWidth="1"/>
    <col min="11" max="11" width="4.42578125" style="44" customWidth="1"/>
    <col min="12" max="14" width="10.140625" style="44" customWidth="1"/>
    <col min="15" max="15" width="1.42578125" style="44" hidden="1" customWidth="1"/>
    <col min="16" max="16" width="18.85546875" style="44" customWidth="1"/>
    <col min="17" max="29" width="8" style="44" customWidth="1"/>
    <col min="30" max="33" width="9.28515625" style="44" customWidth="1"/>
    <col min="34" max="61" width="8.85546875" style="44"/>
    <col min="62" max="62" width="64" customWidth="1"/>
    <col min="63" max="63" width="97.85546875" customWidth="1"/>
    <col min="64" max="16384" width="8.85546875" style="44"/>
  </cols>
  <sheetData>
    <row r="1" spans="1:63" ht="8.25" customHeight="1" thickBot="1" x14ac:dyDescent="0.3">
      <c r="A1" s="42"/>
      <c r="B1" s="200"/>
      <c r="C1" s="201"/>
      <c r="D1" s="202"/>
      <c r="E1" s="202"/>
      <c r="F1" s="202"/>
      <c r="G1" s="203"/>
      <c r="H1" s="203"/>
      <c r="I1" s="203"/>
      <c r="J1" s="203"/>
      <c r="K1" s="203"/>
      <c r="L1" s="203"/>
      <c r="M1" s="203"/>
      <c r="N1" s="204"/>
      <c r="O1" s="43"/>
      <c r="BJ1" s="45" t="s">
        <v>186</v>
      </c>
      <c r="BK1" s="46" t="s">
        <v>187</v>
      </c>
    </row>
    <row r="2" spans="1:63" ht="25.5" customHeight="1" x14ac:dyDescent="0.25">
      <c r="A2" s="42"/>
      <c r="B2" s="205" t="s">
        <v>188</v>
      </c>
      <c r="C2" s="541" t="str">
        <f>'Elenco P.I.'!B2</f>
        <v>Comune di Golfo Aranci</v>
      </c>
      <c r="D2" s="541"/>
      <c r="E2" s="541"/>
      <c r="F2" s="541"/>
      <c r="G2" s="541"/>
      <c r="H2" s="541"/>
      <c r="I2" s="541"/>
      <c r="J2" s="541"/>
      <c r="K2" s="42"/>
      <c r="L2" s="47" t="s">
        <v>189</v>
      </c>
      <c r="M2" s="199">
        <v>2020</v>
      </c>
      <c r="N2" s="206"/>
      <c r="O2" s="48"/>
      <c r="BJ2" s="49" t="s">
        <v>190</v>
      </c>
      <c r="BK2" s="50" t="s">
        <v>191</v>
      </c>
    </row>
    <row r="3" spans="1:63" ht="25.5" customHeight="1" x14ac:dyDescent="0.25">
      <c r="A3" s="42"/>
      <c r="B3" s="205" t="s">
        <v>192</v>
      </c>
      <c r="C3" s="541" t="str">
        <f>'Elenco P.I.'!B7</f>
        <v xml:space="preserve">Area:  </v>
      </c>
      <c r="D3" s="541"/>
      <c r="E3" s="541"/>
      <c r="F3" s="541"/>
      <c r="G3" s="541"/>
      <c r="H3" s="541"/>
      <c r="I3" s="541"/>
      <c r="J3" s="541"/>
      <c r="K3" s="42"/>
      <c r="L3" s="42"/>
      <c r="M3" s="42"/>
      <c r="N3" s="206"/>
      <c r="O3" s="48"/>
      <c r="BJ3" s="51" t="s">
        <v>193</v>
      </c>
      <c r="BK3" s="52" t="s">
        <v>194</v>
      </c>
    </row>
    <row r="4" spans="1:63" ht="25.5" customHeight="1" x14ac:dyDescent="0.25">
      <c r="A4" s="42"/>
      <c r="B4" s="205" t="s">
        <v>195</v>
      </c>
      <c r="C4" s="541"/>
      <c r="D4" s="541"/>
      <c r="E4" s="541"/>
      <c r="F4" s="541"/>
      <c r="G4" s="541"/>
      <c r="H4" s="541"/>
      <c r="I4" s="541"/>
      <c r="J4" s="541"/>
      <c r="K4" s="42"/>
      <c r="L4" s="42"/>
      <c r="M4" s="42"/>
      <c r="N4" s="206"/>
      <c r="O4" s="48"/>
      <c r="BJ4" s="51" t="s">
        <v>196</v>
      </c>
      <c r="BK4" s="52" t="s">
        <v>197</v>
      </c>
    </row>
    <row r="5" spans="1:63" ht="12.75" customHeight="1" x14ac:dyDescent="0.25">
      <c r="A5" s="42"/>
      <c r="B5" s="207"/>
      <c r="C5" s="53"/>
      <c r="D5" s="54"/>
      <c r="E5" s="53"/>
      <c r="F5" s="54"/>
      <c r="G5" s="42"/>
      <c r="H5" s="42"/>
      <c r="I5" s="42"/>
      <c r="J5" s="42"/>
      <c r="K5" s="42"/>
      <c r="L5" s="42"/>
      <c r="M5" s="42"/>
      <c r="N5" s="206"/>
      <c r="O5" s="48"/>
      <c r="BJ5" s="51" t="s">
        <v>198</v>
      </c>
      <c r="BK5" s="52" t="s">
        <v>199</v>
      </c>
    </row>
    <row r="6" spans="1:63" ht="5.25" customHeight="1" x14ac:dyDescent="0.25">
      <c r="A6" s="42"/>
      <c r="B6" s="542" t="s">
        <v>200</v>
      </c>
      <c r="C6" s="542"/>
      <c r="D6" s="542"/>
      <c r="E6" s="542"/>
      <c r="F6" s="542"/>
      <c r="G6" s="542"/>
      <c r="H6" s="542"/>
      <c r="I6" s="542"/>
      <c r="J6" s="542"/>
      <c r="K6" s="542"/>
      <c r="L6" s="542"/>
      <c r="M6" s="542"/>
      <c r="N6" s="542"/>
      <c r="O6" s="48"/>
      <c r="BJ6" s="51" t="s">
        <v>201</v>
      </c>
      <c r="BK6" s="52" t="s">
        <v>202</v>
      </c>
    </row>
    <row r="7" spans="1:63" ht="5.25" customHeight="1" x14ac:dyDescent="0.25">
      <c r="A7" s="42"/>
      <c r="B7" s="542"/>
      <c r="C7" s="542"/>
      <c r="D7" s="542"/>
      <c r="E7" s="542"/>
      <c r="F7" s="542"/>
      <c r="G7" s="542"/>
      <c r="H7" s="542"/>
      <c r="I7" s="542"/>
      <c r="J7" s="542"/>
      <c r="K7" s="542"/>
      <c r="L7" s="542"/>
      <c r="M7" s="542"/>
      <c r="N7" s="542"/>
      <c r="O7" s="48"/>
      <c r="BJ7" s="51" t="s">
        <v>203</v>
      </c>
      <c r="BK7" s="52" t="s">
        <v>204</v>
      </c>
    </row>
    <row r="8" spans="1:63" ht="5.25" customHeight="1" x14ac:dyDescent="0.25">
      <c r="A8" s="42"/>
      <c r="B8" s="542"/>
      <c r="C8" s="542"/>
      <c r="D8" s="542"/>
      <c r="E8" s="542"/>
      <c r="F8" s="542"/>
      <c r="G8" s="542"/>
      <c r="H8" s="542"/>
      <c r="I8" s="542"/>
      <c r="J8" s="542"/>
      <c r="K8" s="542"/>
      <c r="L8" s="542"/>
      <c r="M8" s="542"/>
      <c r="N8" s="542"/>
      <c r="O8" s="48"/>
      <c r="BJ8" s="51" t="s">
        <v>205</v>
      </c>
      <c r="BK8" s="52" t="s">
        <v>206</v>
      </c>
    </row>
    <row r="9" spans="1:63" ht="5.25" customHeight="1" x14ac:dyDescent="0.25">
      <c r="A9" s="42"/>
      <c r="B9" s="542"/>
      <c r="C9" s="542"/>
      <c r="D9" s="543"/>
      <c r="E9" s="543"/>
      <c r="F9" s="543"/>
      <c r="G9" s="543"/>
      <c r="H9" s="543"/>
      <c r="I9" s="543"/>
      <c r="J9" s="543"/>
      <c r="K9" s="543"/>
      <c r="L9" s="543"/>
      <c r="M9" s="543"/>
      <c r="N9" s="543"/>
      <c r="O9" s="48"/>
      <c r="BJ9" s="51" t="s">
        <v>207</v>
      </c>
      <c r="BK9" s="52" t="s">
        <v>208</v>
      </c>
    </row>
    <row r="10" spans="1:63" ht="9.75" customHeight="1" x14ac:dyDescent="0.25">
      <c r="A10" s="42"/>
      <c r="B10" s="542" t="s">
        <v>209</v>
      </c>
      <c r="C10" s="542"/>
      <c r="D10" s="545" t="s">
        <v>210</v>
      </c>
      <c r="E10" s="546"/>
      <c r="F10" s="546"/>
      <c r="G10" s="191"/>
      <c r="H10" s="191"/>
      <c r="I10" s="193"/>
      <c r="J10" s="544" t="s">
        <v>211</v>
      </c>
      <c r="K10" s="198"/>
      <c r="L10" s="193"/>
      <c r="M10" s="193"/>
      <c r="N10" s="194"/>
      <c r="O10" s="48"/>
      <c r="BJ10" s="51"/>
      <c r="BK10" s="52"/>
    </row>
    <row r="11" spans="1:63" ht="18" customHeight="1" x14ac:dyDescent="0.25">
      <c r="A11" s="42"/>
      <c r="B11" s="542"/>
      <c r="C11" s="542"/>
      <c r="D11" s="547"/>
      <c r="E11" s="548"/>
      <c r="F11" s="548"/>
      <c r="G11" s="188"/>
      <c r="H11" s="190"/>
      <c r="I11" s="189"/>
      <c r="J11" s="544"/>
      <c r="K11" s="190"/>
      <c r="L11" s="208"/>
      <c r="M11" s="189"/>
      <c r="N11" s="195"/>
      <c r="O11" s="48"/>
      <c r="BJ11" s="51"/>
      <c r="BK11" s="52"/>
    </row>
    <row r="12" spans="1:63" ht="18" customHeight="1" x14ac:dyDescent="0.25">
      <c r="A12" s="42"/>
      <c r="B12" s="418" t="s">
        <v>212</v>
      </c>
      <c r="C12" s="418" t="s">
        <v>213</v>
      </c>
      <c r="D12" s="549"/>
      <c r="E12" s="550"/>
      <c r="F12" s="550"/>
      <c r="G12" s="192"/>
      <c r="H12" s="192"/>
      <c r="I12" s="196"/>
      <c r="J12" s="544"/>
      <c r="K12" s="192"/>
      <c r="L12" s="196"/>
      <c r="M12" s="196"/>
      <c r="N12" s="197"/>
      <c r="O12" s="55"/>
      <c r="BJ12" s="51"/>
      <c r="BK12" s="52"/>
    </row>
    <row r="13" spans="1:63" ht="21.75" customHeight="1" x14ac:dyDescent="0.25">
      <c r="A13" s="42"/>
      <c r="B13" s="418"/>
      <c r="C13" s="418"/>
      <c r="D13" s="540" t="s">
        <v>214</v>
      </c>
      <c r="E13" s="540"/>
      <c r="F13" s="540"/>
      <c r="G13" s="540"/>
      <c r="H13" s="540"/>
      <c r="I13" s="540"/>
      <c r="J13" s="540"/>
      <c r="K13" s="540"/>
      <c r="L13" s="540"/>
      <c r="M13" s="540"/>
      <c r="N13" s="540"/>
      <c r="O13" s="56"/>
      <c r="BJ13" s="51" t="s">
        <v>215</v>
      </c>
      <c r="BK13" s="52" t="s">
        <v>216</v>
      </c>
    </row>
    <row r="14" spans="1:63" ht="46.5" customHeight="1" x14ac:dyDescent="0.25">
      <c r="A14" s="42"/>
      <c r="B14" s="209" t="str">
        <f>'Resp. 1'!B16</f>
        <v xml:space="preserve">Prevenzione della Corruzione e della Trasparenza –  Revisione struttura del PTPCT. </v>
      </c>
      <c r="C14" s="209">
        <f>'Resp. 1'!D16</f>
        <v>0</v>
      </c>
      <c r="D14" s="536"/>
      <c r="E14" s="536"/>
      <c r="F14" s="536"/>
      <c r="G14" s="536"/>
      <c r="H14" s="536"/>
      <c r="I14" s="536"/>
      <c r="J14" s="536"/>
      <c r="K14" s="536"/>
      <c r="L14" s="536"/>
      <c r="M14" s="536"/>
      <c r="N14" s="536"/>
      <c r="O14" s="48"/>
      <c r="P14" s="58"/>
      <c r="Q14" s="59"/>
      <c r="R14" s="59"/>
      <c r="S14" s="58"/>
      <c r="T14" s="58"/>
      <c r="U14" s="58"/>
      <c r="V14" s="58"/>
      <c r="W14" s="58"/>
      <c r="X14" s="58"/>
      <c r="Y14" s="58"/>
      <c r="Z14" s="58"/>
      <c r="AA14" s="58"/>
      <c r="AB14" s="58"/>
      <c r="AC14" s="58"/>
      <c r="AD14" s="58"/>
      <c r="AE14" s="58"/>
      <c r="AF14" s="58"/>
      <c r="AG14" s="58"/>
      <c r="AH14" s="58"/>
      <c r="AI14" s="58"/>
      <c r="AJ14" s="58"/>
      <c r="AK14" s="58"/>
      <c r="AL14" s="58"/>
      <c r="AM14" s="58"/>
      <c r="AN14" s="58"/>
      <c r="AO14" s="60"/>
      <c r="BJ14" s="51" t="s">
        <v>217</v>
      </c>
      <c r="BK14" s="52" t="s">
        <v>218</v>
      </c>
    </row>
    <row r="15" spans="1:63" ht="69.75" customHeight="1" x14ac:dyDescent="0.25">
      <c r="A15" s="42"/>
      <c r="B15" s="209" t="e">
        <f>'Resp. 1'!#REF!</f>
        <v>#REF!</v>
      </c>
      <c r="C15" s="209" t="e">
        <f>'Resp. 1'!#REF!</f>
        <v>#REF!</v>
      </c>
      <c r="D15" s="536"/>
      <c r="E15" s="536"/>
      <c r="F15" s="536"/>
      <c r="G15" s="536"/>
      <c r="H15" s="536"/>
      <c r="I15" s="536"/>
      <c r="J15" s="536"/>
      <c r="K15" s="536"/>
      <c r="L15" s="536"/>
      <c r="M15" s="536"/>
      <c r="N15" s="536"/>
      <c r="O15" s="48"/>
      <c r="P15" s="58"/>
      <c r="Q15" s="59"/>
      <c r="R15" s="59"/>
      <c r="S15" s="58"/>
      <c r="T15" s="58"/>
      <c r="U15" s="58"/>
      <c r="V15" s="58"/>
      <c r="W15" s="58"/>
      <c r="X15" s="58"/>
      <c r="Y15" s="58"/>
      <c r="Z15" s="58"/>
      <c r="AA15" s="58"/>
      <c r="AB15" s="58"/>
      <c r="AC15" s="58"/>
      <c r="AD15" s="58"/>
      <c r="AE15" s="58"/>
      <c r="AF15" s="58"/>
      <c r="AG15" s="58"/>
      <c r="AH15" s="58"/>
      <c r="AI15" s="58"/>
      <c r="AJ15" s="58"/>
      <c r="AK15" s="58"/>
      <c r="AL15" s="58"/>
      <c r="AM15" s="58"/>
      <c r="AN15" s="58"/>
      <c r="AO15" s="60"/>
      <c r="BJ15" s="51" t="s">
        <v>217</v>
      </c>
      <c r="BK15" s="52" t="s">
        <v>218</v>
      </c>
    </row>
    <row r="16" spans="1:63" ht="66" customHeight="1" x14ac:dyDescent="0.25">
      <c r="B16" s="209" t="e">
        <f>'Resp. 1'!#REF!</f>
        <v>#REF!</v>
      </c>
      <c r="C16" s="209" t="e">
        <f>'Resp. 1'!#REF!</f>
        <v>#REF!</v>
      </c>
      <c r="D16" s="536"/>
      <c r="E16" s="536"/>
      <c r="F16" s="536"/>
      <c r="G16" s="536"/>
      <c r="H16" s="536"/>
      <c r="I16" s="536"/>
      <c r="J16" s="536"/>
      <c r="K16" s="536"/>
      <c r="L16" s="536"/>
      <c r="M16" s="536"/>
      <c r="N16" s="536"/>
    </row>
    <row r="17" spans="2:14" ht="39.75" customHeight="1" x14ac:dyDescent="0.25">
      <c r="B17" s="209" t="e">
        <f>'Resp. 1'!#REF!</f>
        <v>#REF!</v>
      </c>
      <c r="C17" s="209" t="e">
        <f>'Resp. 1'!#REF!</f>
        <v>#REF!</v>
      </c>
      <c r="D17" s="536"/>
      <c r="E17" s="536"/>
      <c r="F17" s="536"/>
      <c r="G17" s="536"/>
      <c r="H17" s="536"/>
      <c r="I17" s="536"/>
      <c r="J17" s="536"/>
      <c r="K17" s="536"/>
      <c r="L17" s="536"/>
      <c r="M17" s="536"/>
      <c r="N17" s="536"/>
    </row>
    <row r="18" spans="2:14" ht="45" customHeight="1" x14ac:dyDescent="0.25">
      <c r="B18" s="209"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8" s="209" t="e">
        <f>'Resp. 1'!#REF!</f>
        <v>#REF!</v>
      </c>
      <c r="D18" s="536"/>
      <c r="E18" s="536"/>
      <c r="F18" s="536"/>
      <c r="G18" s="536"/>
      <c r="H18" s="536"/>
      <c r="I18" s="536"/>
      <c r="J18" s="536"/>
      <c r="K18" s="536"/>
      <c r="L18" s="536"/>
      <c r="M18" s="536"/>
      <c r="N18" s="536"/>
    </row>
    <row r="19" spans="2:14" ht="71.25" customHeight="1" x14ac:dyDescent="0.25">
      <c r="B19" s="209"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C19" s="209" t="str">
        <f>'Resp. 1'!C17</f>
        <v>Vedi scheda di programmazione</v>
      </c>
      <c r="D19" s="536"/>
      <c r="E19" s="536"/>
      <c r="F19" s="536"/>
      <c r="G19" s="536"/>
      <c r="H19" s="536"/>
      <c r="I19" s="536"/>
      <c r="J19" s="536"/>
      <c r="K19" s="536"/>
      <c r="L19" s="536"/>
      <c r="M19" s="536"/>
      <c r="N19" s="536"/>
    </row>
    <row r="20" spans="2:14" ht="51" customHeight="1" x14ac:dyDescent="0.25">
      <c r="B20" s="209" t="e">
        <f>'Resp. 1'!#REF!</f>
        <v>#REF!</v>
      </c>
      <c r="C20" s="209" t="e">
        <f>'Resp. 1'!#REF!</f>
        <v>#REF!</v>
      </c>
      <c r="D20" s="536"/>
      <c r="E20" s="536"/>
      <c r="F20" s="536"/>
      <c r="G20" s="536"/>
      <c r="H20" s="536"/>
      <c r="I20" s="536"/>
      <c r="J20" s="536"/>
      <c r="K20" s="536"/>
      <c r="L20" s="536"/>
      <c r="M20" s="536"/>
      <c r="N20" s="536"/>
    </row>
    <row r="21" spans="2:14" ht="82.5" customHeight="1" x14ac:dyDescent="0.25">
      <c r="B21" s="209" t="str">
        <f>'Resp. 1'!B32</f>
        <v>ricerca immobile da adibire a sede polizia locale</v>
      </c>
      <c r="C21" s="210" t="str">
        <f>'Resp. 1'!C32</f>
        <v>In ragione delle assunzioni programmate, l'aumento del numero dei dipendenti del Comune determina la necessità di reperire in locazione un nuovo edificio che possa ospitare gli uffici della polizia locale, in modo da rendere maggiormente idonei per tutti gli altri servizi dell'Ente gli spazi del palazzo comunale in Via Libertà. L'amministrazione è alla ricerca di una soluzione in economia mediante accordo con altre amministrazioni pubbliche. Qualora tale ipotesi non risultasse percorribile, sarà necessario rivolgersi al mercato con un avviso pubblico. In alternativa, ove fosse disponibile un immobile a titolo gratuito sarà necessario predisporre il contratto di comodato.</v>
      </c>
      <c r="D21" s="536"/>
      <c r="E21" s="536"/>
      <c r="F21" s="536"/>
      <c r="G21" s="536"/>
      <c r="H21" s="536"/>
      <c r="I21" s="536"/>
      <c r="J21" s="536"/>
      <c r="K21" s="536"/>
      <c r="L21" s="536"/>
      <c r="M21" s="536"/>
      <c r="N21" s="536"/>
    </row>
    <row r="22" spans="2:14" ht="45.75" customHeight="1" x14ac:dyDescent="0.25">
      <c r="B22" s="209" t="e">
        <f>'Resp. 1'!#REF!</f>
        <v>#REF!</v>
      </c>
      <c r="C22" s="210" t="e">
        <f>'Resp. 1'!#REF!</f>
        <v>#REF!</v>
      </c>
      <c r="D22" s="536"/>
      <c r="E22" s="536"/>
      <c r="F22" s="536"/>
      <c r="G22" s="536"/>
      <c r="H22" s="536"/>
      <c r="I22" s="536"/>
      <c r="J22" s="536"/>
      <c r="K22" s="536"/>
      <c r="L22" s="536"/>
      <c r="M22" s="536"/>
      <c r="N22" s="536"/>
    </row>
    <row r="23" spans="2:14" ht="35.25" customHeight="1" x14ac:dyDescent="0.25">
      <c r="B23" s="209" t="str">
        <f>'Resp. 1'!B33</f>
        <v>riorganizzazione servizi ed indennità titolari posizione organizzativa</v>
      </c>
      <c r="C23" s="210" t="str">
        <f>'Resp. 1'!C33</f>
        <v xml:space="preserve">Nell'ambito dell'attuale distribuzione dei servizi, ed in coordinamento con la programmazione del fabbisogno di personale, l'Ente intende rivedere il proprio assetto organizzativo accorpando il servizio turistico all'area LL.PP. e creando una nuova area tecnica. Tale riassetto comporta la necessità di rivedere ed adeguare la pesatura di ciascun servizio </v>
      </c>
      <c r="D23" s="536"/>
      <c r="E23" s="536"/>
      <c r="F23" s="536"/>
      <c r="G23" s="536"/>
      <c r="H23" s="536"/>
      <c r="I23" s="536"/>
      <c r="J23" s="536"/>
      <c r="K23" s="536"/>
      <c r="L23" s="536"/>
      <c r="M23" s="536"/>
      <c r="N23" s="536"/>
    </row>
    <row r="24" spans="2:14" ht="35.25" customHeight="1" x14ac:dyDescent="0.25">
      <c r="B24" s="209" t="str">
        <f>'Resp. 1'!B34</f>
        <v>rivisitazione regolamento sul funzionamento del consiglio comunale</v>
      </c>
      <c r="C24" s="210" t="str">
        <f>'Resp. 1'!C34</f>
        <v>L'obiettivo attiene alla predisposizione ed approvazione di un nuovo regolamento sul funzionamento del consiglio comunale che tenga conto delle novità introdotte in materia.</v>
      </c>
      <c r="D24" s="536"/>
      <c r="E24" s="536"/>
      <c r="F24" s="536"/>
      <c r="G24" s="536"/>
      <c r="H24" s="536"/>
      <c r="I24" s="536"/>
      <c r="J24" s="536"/>
      <c r="K24" s="536"/>
      <c r="L24" s="536"/>
      <c r="M24" s="536"/>
      <c r="N24" s="536"/>
    </row>
    <row r="25" spans="2:14" ht="35.25" customHeight="1" x14ac:dyDescent="0.25">
      <c r="B25" s="209" t="str">
        <f>'Resp. 1'!B35</f>
        <v>concessione spazio per spettacoli viaggianti (giostre)</v>
      </c>
      <c r="C25" s="210" t="str">
        <f>'Resp. 1'!C35</f>
        <v>L'Ente intende concedere a terzi uno spazio da adibire per intrattenimento dei cittadini ed attrazione per visitatori (giostre). Lo spazio è stato individuato in prossimità di Piazza Cossiga</v>
      </c>
      <c r="D25" s="536"/>
      <c r="E25" s="536"/>
      <c r="F25" s="536"/>
      <c r="G25" s="536"/>
      <c r="H25" s="536"/>
      <c r="I25" s="536"/>
      <c r="J25" s="536"/>
      <c r="K25" s="536"/>
      <c r="L25" s="536"/>
      <c r="M25" s="536"/>
      <c r="N25" s="536"/>
    </row>
    <row r="26" spans="2:14" ht="35.25" customHeight="1" x14ac:dyDescent="0.25">
      <c r="B26" s="209" t="str">
        <f>'Resp. 1'!B36</f>
        <v>affidamento servizio tutela legale Comune</v>
      </c>
      <c r="C26" s="210" t="str">
        <f>'Resp. 1'!C36</f>
        <v>Con il presente obiettivo l'ente si prefigge di disciplinare la procedura di rilascio dei passi carrabili</v>
      </c>
      <c r="D26" s="536"/>
      <c r="E26" s="536"/>
      <c r="F26" s="536"/>
      <c r="G26" s="536"/>
      <c r="H26" s="536"/>
      <c r="I26" s="536"/>
      <c r="J26" s="536"/>
      <c r="K26" s="536"/>
      <c r="L26" s="536"/>
      <c r="M26" s="536"/>
      <c r="N26" s="536"/>
    </row>
    <row r="27" spans="2:14" ht="35.25" customHeight="1" x14ac:dyDescent="0.25">
      <c r="B27" s="209">
        <f>'Resp. 1'!B37</f>
        <v>0</v>
      </c>
      <c r="C27" s="210">
        <f>'Resp. 1'!C37</f>
        <v>0</v>
      </c>
      <c r="D27" s="536"/>
      <c r="E27" s="536"/>
      <c r="F27" s="536"/>
      <c r="G27" s="536"/>
      <c r="H27" s="536"/>
      <c r="I27" s="536"/>
      <c r="J27" s="536"/>
      <c r="K27" s="536"/>
      <c r="L27" s="536"/>
      <c r="M27" s="536"/>
      <c r="N27" s="536"/>
    </row>
    <row r="28" spans="2:14" ht="35.25" customHeight="1" x14ac:dyDescent="0.25">
      <c r="B28" s="209" t="str">
        <f>'Resp. 1'!B38</f>
        <v>Affidamento servizio gestione sosta pagamento</v>
      </c>
      <c r="C28" s="210" t="str">
        <f>'Resp. 1'!C38</f>
        <v>Affidamento servizio gestione sosta pagamento</v>
      </c>
      <c r="D28" s="536"/>
      <c r="E28" s="536"/>
      <c r="F28" s="536"/>
      <c r="G28" s="536"/>
      <c r="H28" s="536"/>
      <c r="I28" s="536"/>
      <c r="J28" s="536"/>
      <c r="K28" s="536"/>
      <c r="L28" s="536"/>
      <c r="M28" s="536"/>
      <c r="N28" s="536"/>
    </row>
    <row r="29" spans="2:14" ht="35.25" customHeight="1" x14ac:dyDescent="0.25">
      <c r="B29" s="209">
        <f>'Resp. 1'!B39</f>
        <v>0</v>
      </c>
      <c r="C29" s="210">
        <f>'Resp. 1'!C39</f>
        <v>0</v>
      </c>
      <c r="D29" s="536"/>
      <c r="E29" s="536"/>
      <c r="F29" s="536"/>
      <c r="G29" s="536"/>
      <c r="H29" s="536"/>
      <c r="I29" s="536"/>
      <c r="J29" s="536"/>
      <c r="K29" s="536"/>
      <c r="L29" s="536"/>
      <c r="M29" s="536"/>
      <c r="N29" s="536"/>
    </row>
    <row r="30" spans="2:14" ht="35.25" customHeight="1" x14ac:dyDescent="0.25">
      <c r="B30" s="209">
        <f>'Resp. 1'!B40</f>
        <v>0</v>
      </c>
      <c r="C30" s="210">
        <f>'Resp. 1'!C40</f>
        <v>0</v>
      </c>
      <c r="D30" s="536"/>
      <c r="E30" s="536"/>
      <c r="F30" s="536"/>
      <c r="G30" s="536"/>
      <c r="H30" s="536"/>
      <c r="I30" s="536"/>
      <c r="J30" s="536"/>
      <c r="K30" s="536"/>
      <c r="L30" s="536"/>
      <c r="M30" s="536"/>
      <c r="N30" s="536"/>
    </row>
    <row r="31" spans="2:14" ht="17.25" hidden="1" thickTop="1" thickBot="1" x14ac:dyDescent="0.3">
      <c r="B31" s="186"/>
      <c r="C31" s="187"/>
      <c r="D31" s="537"/>
      <c r="E31" s="538"/>
      <c r="F31" s="538"/>
      <c r="G31" s="538"/>
      <c r="H31" s="538"/>
      <c r="I31" s="538"/>
      <c r="J31" s="538"/>
      <c r="K31" s="538"/>
      <c r="L31" s="538"/>
      <c r="M31" s="538"/>
      <c r="N31" s="539"/>
    </row>
    <row r="32" spans="2:14" ht="17.25" hidden="1" thickTop="1" thickBot="1" x14ac:dyDescent="0.3">
      <c r="B32" s="57"/>
      <c r="C32" s="61"/>
      <c r="D32" s="533"/>
      <c r="E32" s="534"/>
      <c r="F32" s="534"/>
      <c r="G32" s="534"/>
      <c r="H32" s="534"/>
      <c r="I32" s="534"/>
      <c r="J32" s="534"/>
      <c r="K32" s="534"/>
      <c r="L32" s="534"/>
      <c r="M32" s="534"/>
      <c r="N32" s="535"/>
    </row>
    <row r="33" spans="2:14" ht="17.25" hidden="1" thickTop="1" thickBot="1" x14ac:dyDescent="0.3">
      <c r="B33" s="57"/>
      <c r="C33" s="61"/>
      <c r="D33" s="533"/>
      <c r="E33" s="534"/>
      <c r="F33" s="534"/>
      <c r="G33" s="534"/>
      <c r="H33" s="534"/>
      <c r="I33" s="534"/>
      <c r="J33" s="534"/>
      <c r="K33" s="534"/>
      <c r="L33" s="534"/>
      <c r="M33" s="534"/>
      <c r="N33" s="535"/>
    </row>
  </sheetData>
  <mergeCells count="30">
    <mergeCell ref="B12:B13"/>
    <mergeCell ref="C12:C13"/>
    <mergeCell ref="D22:N22"/>
    <mergeCell ref="D23:N23"/>
    <mergeCell ref="C2:J2"/>
    <mergeCell ref="C3:J3"/>
    <mergeCell ref="C4:J4"/>
    <mergeCell ref="B6:N9"/>
    <mergeCell ref="B10:C11"/>
    <mergeCell ref="J10:J12"/>
    <mergeCell ref="D10:F12"/>
    <mergeCell ref="D24:N24"/>
    <mergeCell ref="D13:N13"/>
    <mergeCell ref="D14:N14"/>
    <mergeCell ref="D15:N15"/>
    <mergeCell ref="D16:N16"/>
    <mergeCell ref="D17:N17"/>
    <mergeCell ref="D18:N18"/>
    <mergeCell ref="D19:N19"/>
    <mergeCell ref="D20:N20"/>
    <mergeCell ref="D21:N21"/>
    <mergeCell ref="D33:N33"/>
    <mergeCell ref="D25:N25"/>
    <mergeCell ref="D26:N26"/>
    <mergeCell ref="D27:N27"/>
    <mergeCell ref="D28:N28"/>
    <mergeCell ref="D29:N29"/>
    <mergeCell ref="D30:N30"/>
    <mergeCell ref="D31:N31"/>
    <mergeCell ref="D32:N32"/>
  </mergeCells>
  <phoneticPr fontId="0" type="noConversion"/>
  <pageMargins left="0.7" right="0.7" top="0.75" bottom="0.75" header="0.3" footer="0.3"/>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
  <sheetViews>
    <sheetView workbookViewId="0">
      <selection activeCell="T23" sqref="T23"/>
    </sheetView>
  </sheetViews>
  <sheetFormatPr defaultRowHeight="15" x14ac:dyDescent="0.25"/>
  <sheetData>
    <row r="1" spans="1:11" x14ac:dyDescent="0.25">
      <c r="A1">
        <f>'Dip. '!B4</f>
        <v>0</v>
      </c>
      <c r="B1">
        <f>'Dip. 2'!B5</f>
        <v>0</v>
      </c>
      <c r="C1">
        <f>Dip.3!B5</f>
        <v>0</v>
      </c>
      <c r="D1">
        <f>'Dip. 4'!B5</f>
        <v>0</v>
      </c>
      <c r="E1">
        <f>'Dip. 5'!B5</f>
        <v>0</v>
      </c>
      <c r="F1">
        <f>'Dip. 6'!B5</f>
        <v>0</v>
      </c>
      <c r="G1">
        <f>'Dip. 7'!B5</f>
        <v>0</v>
      </c>
      <c r="H1">
        <f>'Dip. 8'!B5</f>
        <v>0</v>
      </c>
      <c r="I1">
        <f>'Dip. 9'!B5</f>
        <v>0</v>
      </c>
      <c r="J1">
        <f>Dip.10!B5</f>
        <v>0</v>
      </c>
    </row>
    <row r="2" spans="1:11" x14ac:dyDescent="0.25">
      <c r="A2" s="211" t="str">
        <f>'Dip. '!I43</f>
        <v/>
      </c>
      <c r="B2" s="211" t="str">
        <f>'Dip. 2'!I44</f>
        <v/>
      </c>
      <c r="C2" s="211" t="str">
        <f>Dip.3!I44</f>
        <v/>
      </c>
      <c r="D2" s="211" t="str">
        <f>'Dip. 4'!I44</f>
        <v/>
      </c>
      <c r="E2" s="211" t="str">
        <f>'Dip. 5'!$I44</f>
        <v/>
      </c>
      <c r="F2" s="211" t="str">
        <f>'Dip. 6'!$I44</f>
        <v/>
      </c>
      <c r="G2" s="211" t="str">
        <f>'Dip. 7'!$I44</f>
        <v/>
      </c>
      <c r="H2" s="211">
        <f>'Dip. 8'!$I60</f>
        <v>0</v>
      </c>
      <c r="I2" s="211">
        <f>'Dip. 9'!$H44</f>
        <v>0</v>
      </c>
      <c r="J2" s="211">
        <f>Dip.10!H44</f>
        <v>0</v>
      </c>
      <c r="K2" s="21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X274"/>
  <sheetViews>
    <sheetView topLeftCell="A4" zoomScale="80" zoomScaleNormal="80" zoomScaleSheetLayoutView="80" workbookViewId="0">
      <pane ySplit="7" topLeftCell="A11" activePane="bottomLeft" state="frozen"/>
      <selection activeCell="A4" sqref="A4"/>
      <selection pane="bottomLeft" activeCell="B5" sqref="B5"/>
    </sheetView>
  </sheetViews>
  <sheetFormatPr defaultRowHeight="15.75" x14ac:dyDescent="0.25"/>
  <cols>
    <col min="1" max="1" width="1.28515625" style="44" customWidth="1"/>
    <col min="2" max="2" width="35.42578125" style="44" customWidth="1"/>
    <col min="3" max="3" width="42.42578125" style="44" customWidth="1"/>
    <col min="4" max="4" width="28" style="44" hidden="1" customWidth="1"/>
    <col min="5" max="5" width="54.28515625" style="44" customWidth="1"/>
    <col min="6" max="19" width="6.28515625" style="323" customWidth="1"/>
    <col min="20" max="20" width="9.140625" style="287" customWidth="1"/>
    <col min="21" max="48" width="9.140625" style="44"/>
    <col min="49" max="49" width="64" style="156" customWidth="1"/>
    <col min="50" max="50" width="97.85546875" style="156" customWidth="1"/>
    <col min="51" max="244" width="9.140625" style="44"/>
    <col min="245" max="245" width="1.28515625" style="44" customWidth="1"/>
    <col min="246" max="246" width="44.85546875" style="44" customWidth="1"/>
    <col min="247" max="247" width="47.28515625" style="44" customWidth="1"/>
    <col min="248" max="248" width="8.140625" style="44" customWidth="1"/>
    <col min="249" max="249" width="8.28515625" style="44" customWidth="1"/>
    <col min="250" max="250" width="5.42578125" style="44" customWidth="1"/>
    <col min="251" max="251" width="8.5703125" style="44" customWidth="1"/>
    <col min="252" max="252" width="13.7109375" style="44" customWidth="1"/>
    <col min="253" max="253" width="15.7109375" style="44" customWidth="1"/>
    <col min="254" max="254" width="14.7109375" style="44" customWidth="1"/>
    <col min="255" max="255" width="15" style="44" customWidth="1"/>
    <col min="256" max="257" width="14.28515625" style="44" customWidth="1"/>
    <col min="258" max="258" width="0" style="44" hidden="1" customWidth="1"/>
    <col min="259" max="259" width="18.85546875" style="44" customWidth="1"/>
    <col min="260" max="272" width="8" style="44" customWidth="1"/>
    <col min="273" max="276" width="9.28515625" style="44" customWidth="1"/>
    <col min="277" max="304" width="9.140625" style="44"/>
    <col min="305" max="305" width="64" style="44" customWidth="1"/>
    <col min="306" max="306" width="97.85546875" style="44" customWidth="1"/>
    <col min="307" max="500" width="9.140625" style="44"/>
    <col min="501" max="501" width="1.28515625" style="44" customWidth="1"/>
    <col min="502" max="502" width="44.85546875" style="44" customWidth="1"/>
    <col min="503" max="503" width="47.28515625" style="44" customWidth="1"/>
    <col min="504" max="504" width="8.140625" style="44" customWidth="1"/>
    <col min="505" max="505" width="8.28515625" style="44" customWidth="1"/>
    <col min="506" max="506" width="5.42578125" style="44" customWidth="1"/>
    <col min="507" max="507" width="8.5703125" style="44" customWidth="1"/>
    <col min="508" max="508" width="13.7109375" style="44" customWidth="1"/>
    <col min="509" max="509" width="15.7109375" style="44" customWidth="1"/>
    <col min="510" max="510" width="14.7109375" style="44" customWidth="1"/>
    <col min="511" max="511" width="15" style="44" customWidth="1"/>
    <col min="512" max="513" width="14.28515625" style="44" customWidth="1"/>
    <col min="514" max="514" width="0" style="44" hidden="1" customWidth="1"/>
    <col min="515" max="515" width="18.85546875" style="44" customWidth="1"/>
    <col min="516" max="528" width="8" style="44" customWidth="1"/>
    <col min="529" max="532" width="9.28515625" style="44" customWidth="1"/>
    <col min="533" max="560" width="9.140625" style="44"/>
    <col min="561" max="561" width="64" style="44" customWidth="1"/>
    <col min="562" max="562" width="97.85546875" style="44" customWidth="1"/>
    <col min="563" max="756" width="9.140625" style="44"/>
    <col min="757" max="757" width="1.28515625" style="44" customWidth="1"/>
    <col min="758" max="758" width="44.85546875" style="44" customWidth="1"/>
    <col min="759" max="759" width="47.28515625" style="44" customWidth="1"/>
    <col min="760" max="760" width="8.140625" style="44" customWidth="1"/>
    <col min="761" max="761" width="8.28515625" style="44" customWidth="1"/>
    <col min="762" max="762" width="5.42578125" style="44" customWidth="1"/>
    <col min="763" max="763" width="8.5703125" style="44" customWidth="1"/>
    <col min="764" max="764" width="13.7109375" style="44" customWidth="1"/>
    <col min="765" max="765" width="15.7109375" style="44" customWidth="1"/>
    <col min="766" max="766" width="14.7109375" style="44" customWidth="1"/>
    <col min="767" max="767" width="15" style="44" customWidth="1"/>
    <col min="768" max="769" width="14.28515625" style="44" customWidth="1"/>
    <col min="770" max="770" width="0" style="44" hidden="1" customWidth="1"/>
    <col min="771" max="771" width="18.85546875" style="44" customWidth="1"/>
    <col min="772" max="784" width="8" style="44" customWidth="1"/>
    <col min="785" max="788" width="9.28515625" style="44" customWidth="1"/>
    <col min="789" max="816" width="9.140625" style="44"/>
    <col min="817" max="817" width="64" style="44" customWidth="1"/>
    <col min="818" max="818" width="97.85546875" style="44" customWidth="1"/>
    <col min="819" max="1012" width="9.140625" style="44"/>
    <col min="1013" max="1013" width="1.28515625" style="44" customWidth="1"/>
    <col min="1014" max="1014" width="44.85546875" style="44" customWidth="1"/>
    <col min="1015" max="1015" width="47.28515625" style="44" customWidth="1"/>
    <col min="1016" max="1016" width="8.140625" style="44" customWidth="1"/>
    <col min="1017" max="1017" width="8.28515625" style="44" customWidth="1"/>
    <col min="1018" max="1018" width="5.42578125" style="44" customWidth="1"/>
    <col min="1019" max="1019" width="8.5703125" style="44" customWidth="1"/>
    <col min="1020" max="1020" width="13.7109375" style="44" customWidth="1"/>
    <col min="1021" max="1021" width="15.7109375" style="44" customWidth="1"/>
    <col min="1022" max="1022" width="14.7109375" style="44" customWidth="1"/>
    <col min="1023" max="1023" width="15" style="44" customWidth="1"/>
    <col min="1024" max="1025" width="14.28515625" style="44" customWidth="1"/>
    <col min="1026" max="1026" width="0" style="44" hidden="1" customWidth="1"/>
    <col min="1027" max="1027" width="18.85546875" style="44" customWidth="1"/>
    <col min="1028" max="1040" width="8" style="44" customWidth="1"/>
    <col min="1041" max="1044" width="9.28515625" style="44" customWidth="1"/>
    <col min="1045" max="1072" width="9.140625" style="44"/>
    <col min="1073" max="1073" width="64" style="44" customWidth="1"/>
    <col min="1074" max="1074" width="97.85546875" style="44" customWidth="1"/>
    <col min="1075" max="1268" width="9.140625" style="44"/>
    <col min="1269" max="1269" width="1.28515625" style="44" customWidth="1"/>
    <col min="1270" max="1270" width="44.85546875" style="44" customWidth="1"/>
    <col min="1271" max="1271" width="47.28515625" style="44" customWidth="1"/>
    <col min="1272" max="1272" width="8.140625" style="44" customWidth="1"/>
    <col min="1273" max="1273" width="8.28515625" style="44" customWidth="1"/>
    <col min="1274" max="1274" width="5.42578125" style="44" customWidth="1"/>
    <col min="1275" max="1275" width="8.5703125" style="44" customWidth="1"/>
    <col min="1276" max="1276" width="13.7109375" style="44" customWidth="1"/>
    <col min="1277" max="1277" width="15.7109375" style="44" customWidth="1"/>
    <col min="1278" max="1278" width="14.7109375" style="44" customWidth="1"/>
    <col min="1279" max="1279" width="15" style="44" customWidth="1"/>
    <col min="1280" max="1281" width="14.28515625" style="44" customWidth="1"/>
    <col min="1282" max="1282" width="0" style="44" hidden="1" customWidth="1"/>
    <col min="1283" max="1283" width="18.85546875" style="44" customWidth="1"/>
    <col min="1284" max="1296" width="8" style="44" customWidth="1"/>
    <col min="1297" max="1300" width="9.28515625" style="44" customWidth="1"/>
    <col min="1301" max="1328" width="9.140625" style="44"/>
    <col min="1329" max="1329" width="64" style="44" customWidth="1"/>
    <col min="1330" max="1330" width="97.85546875" style="44" customWidth="1"/>
    <col min="1331" max="1524" width="9.140625" style="44"/>
    <col min="1525" max="1525" width="1.28515625" style="44" customWidth="1"/>
    <col min="1526" max="1526" width="44.85546875" style="44" customWidth="1"/>
    <col min="1527" max="1527" width="47.28515625" style="44" customWidth="1"/>
    <col min="1528" max="1528" width="8.140625" style="44" customWidth="1"/>
    <col min="1529" max="1529" width="8.28515625" style="44" customWidth="1"/>
    <col min="1530" max="1530" width="5.42578125" style="44" customWidth="1"/>
    <col min="1531" max="1531" width="8.5703125" style="44" customWidth="1"/>
    <col min="1532" max="1532" width="13.7109375" style="44" customWidth="1"/>
    <col min="1533" max="1533" width="15.7109375" style="44" customWidth="1"/>
    <col min="1534" max="1534" width="14.7109375" style="44" customWidth="1"/>
    <col min="1535" max="1535" width="15" style="44" customWidth="1"/>
    <col min="1536" max="1537" width="14.28515625" style="44" customWidth="1"/>
    <col min="1538" max="1538" width="0" style="44" hidden="1" customWidth="1"/>
    <col min="1539" max="1539" width="18.85546875" style="44" customWidth="1"/>
    <col min="1540" max="1552" width="8" style="44" customWidth="1"/>
    <col min="1553" max="1556" width="9.28515625" style="44" customWidth="1"/>
    <col min="1557" max="1584" width="9.140625" style="44"/>
    <col min="1585" max="1585" width="64" style="44" customWidth="1"/>
    <col min="1586" max="1586" width="97.85546875" style="44" customWidth="1"/>
    <col min="1587" max="1780" width="9.140625" style="44"/>
    <col min="1781" max="1781" width="1.28515625" style="44" customWidth="1"/>
    <col min="1782" max="1782" width="44.85546875" style="44" customWidth="1"/>
    <col min="1783" max="1783" width="47.28515625" style="44" customWidth="1"/>
    <col min="1784" max="1784" width="8.140625" style="44" customWidth="1"/>
    <col min="1785" max="1785" width="8.28515625" style="44" customWidth="1"/>
    <col min="1786" max="1786" width="5.42578125" style="44" customWidth="1"/>
    <col min="1787" max="1787" width="8.5703125" style="44" customWidth="1"/>
    <col min="1788" max="1788" width="13.7109375" style="44" customWidth="1"/>
    <col min="1789" max="1789" width="15.7109375" style="44" customWidth="1"/>
    <col min="1790" max="1790" width="14.7109375" style="44" customWidth="1"/>
    <col min="1791" max="1791" width="15" style="44" customWidth="1"/>
    <col min="1792" max="1793" width="14.28515625" style="44" customWidth="1"/>
    <col min="1794" max="1794" width="0" style="44" hidden="1" customWidth="1"/>
    <col min="1795" max="1795" width="18.85546875" style="44" customWidth="1"/>
    <col min="1796" max="1808" width="8" style="44" customWidth="1"/>
    <col min="1809" max="1812" width="9.28515625" style="44" customWidth="1"/>
    <col min="1813" max="1840" width="9.140625" style="44"/>
    <col min="1841" max="1841" width="64" style="44" customWidth="1"/>
    <col min="1842" max="1842" width="97.85546875" style="44" customWidth="1"/>
    <col min="1843" max="2036" width="9.140625" style="44"/>
    <col min="2037" max="2037" width="1.28515625" style="44" customWidth="1"/>
    <col min="2038" max="2038" width="44.85546875" style="44" customWidth="1"/>
    <col min="2039" max="2039" width="47.28515625" style="44" customWidth="1"/>
    <col min="2040" max="2040" width="8.140625" style="44" customWidth="1"/>
    <col min="2041" max="2041" width="8.28515625" style="44" customWidth="1"/>
    <col min="2042" max="2042" width="5.42578125" style="44" customWidth="1"/>
    <col min="2043" max="2043" width="8.5703125" style="44" customWidth="1"/>
    <col min="2044" max="2044" width="13.7109375" style="44" customWidth="1"/>
    <col min="2045" max="2045" width="15.7109375" style="44" customWidth="1"/>
    <col min="2046" max="2046" width="14.7109375" style="44" customWidth="1"/>
    <col min="2047" max="2047" width="15" style="44" customWidth="1"/>
    <col min="2048" max="2049" width="14.28515625" style="44" customWidth="1"/>
    <col min="2050" max="2050" width="0" style="44" hidden="1" customWidth="1"/>
    <col min="2051" max="2051" width="18.85546875" style="44" customWidth="1"/>
    <col min="2052" max="2064" width="8" style="44" customWidth="1"/>
    <col min="2065" max="2068" width="9.28515625" style="44" customWidth="1"/>
    <col min="2069" max="2096" width="9.140625" style="44"/>
    <col min="2097" max="2097" width="64" style="44" customWidth="1"/>
    <col min="2098" max="2098" width="97.85546875" style="44" customWidth="1"/>
    <col min="2099" max="2292" width="9.140625" style="44"/>
    <col min="2293" max="2293" width="1.28515625" style="44" customWidth="1"/>
    <col min="2294" max="2294" width="44.85546875" style="44" customWidth="1"/>
    <col min="2295" max="2295" width="47.28515625" style="44" customWidth="1"/>
    <col min="2296" max="2296" width="8.140625" style="44" customWidth="1"/>
    <col min="2297" max="2297" width="8.28515625" style="44" customWidth="1"/>
    <col min="2298" max="2298" width="5.42578125" style="44" customWidth="1"/>
    <col min="2299" max="2299" width="8.5703125" style="44" customWidth="1"/>
    <col min="2300" max="2300" width="13.7109375" style="44" customWidth="1"/>
    <col min="2301" max="2301" width="15.7109375" style="44" customWidth="1"/>
    <col min="2302" max="2302" width="14.7109375" style="44" customWidth="1"/>
    <col min="2303" max="2303" width="15" style="44" customWidth="1"/>
    <col min="2304" max="2305" width="14.28515625" style="44" customWidth="1"/>
    <col min="2306" max="2306" width="0" style="44" hidden="1" customWidth="1"/>
    <col min="2307" max="2307" width="18.85546875" style="44" customWidth="1"/>
    <col min="2308" max="2320" width="8" style="44" customWidth="1"/>
    <col min="2321" max="2324" width="9.28515625" style="44" customWidth="1"/>
    <col min="2325" max="2352" width="9.140625" style="44"/>
    <col min="2353" max="2353" width="64" style="44" customWidth="1"/>
    <col min="2354" max="2354" width="97.85546875" style="44" customWidth="1"/>
    <col min="2355" max="2548" width="9.140625" style="44"/>
    <col min="2549" max="2549" width="1.28515625" style="44" customWidth="1"/>
    <col min="2550" max="2550" width="44.85546875" style="44" customWidth="1"/>
    <col min="2551" max="2551" width="47.28515625" style="44" customWidth="1"/>
    <col min="2552" max="2552" width="8.140625" style="44" customWidth="1"/>
    <col min="2553" max="2553" width="8.28515625" style="44" customWidth="1"/>
    <col min="2554" max="2554" width="5.42578125" style="44" customWidth="1"/>
    <col min="2555" max="2555" width="8.5703125" style="44" customWidth="1"/>
    <col min="2556" max="2556" width="13.7109375" style="44" customWidth="1"/>
    <col min="2557" max="2557" width="15.7109375" style="44" customWidth="1"/>
    <col min="2558" max="2558" width="14.7109375" style="44" customWidth="1"/>
    <col min="2559" max="2559" width="15" style="44" customWidth="1"/>
    <col min="2560" max="2561" width="14.28515625" style="44" customWidth="1"/>
    <col min="2562" max="2562" width="0" style="44" hidden="1" customWidth="1"/>
    <col min="2563" max="2563" width="18.85546875" style="44" customWidth="1"/>
    <col min="2564" max="2576" width="8" style="44" customWidth="1"/>
    <col min="2577" max="2580" width="9.28515625" style="44" customWidth="1"/>
    <col min="2581" max="2608" width="9.140625" style="44"/>
    <col min="2609" max="2609" width="64" style="44" customWidth="1"/>
    <col min="2610" max="2610" width="97.85546875" style="44" customWidth="1"/>
    <col min="2611" max="2804" width="9.140625" style="44"/>
    <col min="2805" max="2805" width="1.28515625" style="44" customWidth="1"/>
    <col min="2806" max="2806" width="44.85546875" style="44" customWidth="1"/>
    <col min="2807" max="2807" width="47.28515625" style="44" customWidth="1"/>
    <col min="2808" max="2808" width="8.140625" style="44" customWidth="1"/>
    <col min="2809" max="2809" width="8.28515625" style="44" customWidth="1"/>
    <col min="2810" max="2810" width="5.42578125" style="44" customWidth="1"/>
    <col min="2811" max="2811" width="8.5703125" style="44" customWidth="1"/>
    <col min="2812" max="2812" width="13.7109375" style="44" customWidth="1"/>
    <col min="2813" max="2813" width="15.7109375" style="44" customWidth="1"/>
    <col min="2814" max="2814" width="14.7109375" style="44" customWidth="1"/>
    <col min="2815" max="2815" width="15" style="44" customWidth="1"/>
    <col min="2816" max="2817" width="14.28515625" style="44" customWidth="1"/>
    <col min="2818" max="2818" width="0" style="44" hidden="1" customWidth="1"/>
    <col min="2819" max="2819" width="18.85546875" style="44" customWidth="1"/>
    <col min="2820" max="2832" width="8" style="44" customWidth="1"/>
    <col min="2833" max="2836" width="9.28515625" style="44" customWidth="1"/>
    <col min="2837" max="2864" width="9.140625" style="44"/>
    <col min="2865" max="2865" width="64" style="44" customWidth="1"/>
    <col min="2866" max="2866" width="97.85546875" style="44" customWidth="1"/>
    <col min="2867" max="3060" width="9.140625" style="44"/>
    <col min="3061" max="3061" width="1.28515625" style="44" customWidth="1"/>
    <col min="3062" max="3062" width="44.85546875" style="44" customWidth="1"/>
    <col min="3063" max="3063" width="47.28515625" style="44" customWidth="1"/>
    <col min="3064" max="3064" width="8.140625" style="44" customWidth="1"/>
    <col min="3065" max="3065" width="8.28515625" style="44" customWidth="1"/>
    <col min="3066" max="3066" width="5.42578125" style="44" customWidth="1"/>
    <col min="3067" max="3067" width="8.5703125" style="44" customWidth="1"/>
    <col min="3068" max="3068" width="13.7109375" style="44" customWidth="1"/>
    <col min="3069" max="3069" width="15.7109375" style="44" customWidth="1"/>
    <col min="3070" max="3070" width="14.7109375" style="44" customWidth="1"/>
    <col min="3071" max="3071" width="15" style="44" customWidth="1"/>
    <col min="3072" max="3073" width="14.28515625" style="44" customWidth="1"/>
    <col min="3074" max="3074" width="0" style="44" hidden="1" customWidth="1"/>
    <col min="3075" max="3075" width="18.85546875" style="44" customWidth="1"/>
    <col min="3076" max="3088" width="8" style="44" customWidth="1"/>
    <col min="3089" max="3092" width="9.28515625" style="44" customWidth="1"/>
    <col min="3093" max="3120" width="9.140625" style="44"/>
    <col min="3121" max="3121" width="64" style="44" customWidth="1"/>
    <col min="3122" max="3122" width="97.85546875" style="44" customWidth="1"/>
    <col min="3123" max="3316" width="9.140625" style="44"/>
    <col min="3317" max="3317" width="1.28515625" style="44" customWidth="1"/>
    <col min="3318" max="3318" width="44.85546875" style="44" customWidth="1"/>
    <col min="3319" max="3319" width="47.28515625" style="44" customWidth="1"/>
    <col min="3320" max="3320" width="8.140625" style="44" customWidth="1"/>
    <col min="3321" max="3321" width="8.28515625" style="44" customWidth="1"/>
    <col min="3322" max="3322" width="5.42578125" style="44" customWidth="1"/>
    <col min="3323" max="3323" width="8.5703125" style="44" customWidth="1"/>
    <col min="3324" max="3324" width="13.7109375" style="44" customWidth="1"/>
    <col min="3325" max="3325" width="15.7109375" style="44" customWidth="1"/>
    <col min="3326" max="3326" width="14.7109375" style="44" customWidth="1"/>
    <col min="3327" max="3327" width="15" style="44" customWidth="1"/>
    <col min="3328" max="3329" width="14.28515625" style="44" customWidth="1"/>
    <col min="3330" max="3330" width="0" style="44" hidden="1" customWidth="1"/>
    <col min="3331" max="3331" width="18.85546875" style="44" customWidth="1"/>
    <col min="3332" max="3344" width="8" style="44" customWidth="1"/>
    <col min="3345" max="3348" width="9.28515625" style="44" customWidth="1"/>
    <col min="3349" max="3376" width="9.140625" style="44"/>
    <col min="3377" max="3377" width="64" style="44" customWidth="1"/>
    <col min="3378" max="3378" width="97.85546875" style="44" customWidth="1"/>
    <col min="3379" max="3572" width="9.140625" style="44"/>
    <col min="3573" max="3573" width="1.28515625" style="44" customWidth="1"/>
    <col min="3574" max="3574" width="44.85546875" style="44" customWidth="1"/>
    <col min="3575" max="3575" width="47.28515625" style="44" customWidth="1"/>
    <col min="3576" max="3576" width="8.140625" style="44" customWidth="1"/>
    <col min="3577" max="3577" width="8.28515625" style="44" customWidth="1"/>
    <col min="3578" max="3578" width="5.42578125" style="44" customWidth="1"/>
    <col min="3579" max="3579" width="8.5703125" style="44" customWidth="1"/>
    <col min="3580" max="3580" width="13.7109375" style="44" customWidth="1"/>
    <col min="3581" max="3581" width="15.7109375" style="44" customWidth="1"/>
    <col min="3582" max="3582" width="14.7109375" style="44" customWidth="1"/>
    <col min="3583" max="3583" width="15" style="44" customWidth="1"/>
    <col min="3584" max="3585" width="14.28515625" style="44" customWidth="1"/>
    <col min="3586" max="3586" width="0" style="44" hidden="1" customWidth="1"/>
    <col min="3587" max="3587" width="18.85546875" style="44" customWidth="1"/>
    <col min="3588" max="3600" width="8" style="44" customWidth="1"/>
    <col min="3601" max="3604" width="9.28515625" style="44" customWidth="1"/>
    <col min="3605" max="3632" width="9.140625" style="44"/>
    <col min="3633" max="3633" width="64" style="44" customWidth="1"/>
    <col min="3634" max="3634" width="97.85546875" style="44" customWidth="1"/>
    <col min="3635" max="3828" width="9.140625" style="44"/>
    <col min="3829" max="3829" width="1.28515625" style="44" customWidth="1"/>
    <col min="3830" max="3830" width="44.85546875" style="44" customWidth="1"/>
    <col min="3831" max="3831" width="47.28515625" style="44" customWidth="1"/>
    <col min="3832" max="3832" width="8.140625" style="44" customWidth="1"/>
    <col min="3833" max="3833" width="8.28515625" style="44" customWidth="1"/>
    <col min="3834" max="3834" width="5.42578125" style="44" customWidth="1"/>
    <col min="3835" max="3835" width="8.5703125" style="44" customWidth="1"/>
    <col min="3836" max="3836" width="13.7109375" style="44" customWidth="1"/>
    <col min="3837" max="3837" width="15.7109375" style="44" customWidth="1"/>
    <col min="3838" max="3838" width="14.7109375" style="44" customWidth="1"/>
    <col min="3839" max="3839" width="15" style="44" customWidth="1"/>
    <col min="3840" max="3841" width="14.28515625" style="44" customWidth="1"/>
    <col min="3842" max="3842" width="0" style="44" hidden="1" customWidth="1"/>
    <col min="3843" max="3843" width="18.85546875" style="44" customWidth="1"/>
    <col min="3844" max="3856" width="8" style="44" customWidth="1"/>
    <col min="3857" max="3860" width="9.28515625" style="44" customWidth="1"/>
    <col min="3861" max="3888" width="9.140625" style="44"/>
    <col min="3889" max="3889" width="64" style="44" customWidth="1"/>
    <col min="3890" max="3890" width="97.85546875" style="44" customWidth="1"/>
    <col min="3891" max="4084" width="9.140625" style="44"/>
    <col min="4085" max="4085" width="1.28515625" style="44" customWidth="1"/>
    <col min="4086" max="4086" width="44.85546875" style="44" customWidth="1"/>
    <col min="4087" max="4087" width="47.28515625" style="44" customWidth="1"/>
    <col min="4088" max="4088" width="8.140625" style="44" customWidth="1"/>
    <col min="4089" max="4089" width="8.28515625" style="44" customWidth="1"/>
    <col min="4090" max="4090" width="5.42578125" style="44" customWidth="1"/>
    <col min="4091" max="4091" width="8.5703125" style="44" customWidth="1"/>
    <col min="4092" max="4092" width="13.7109375" style="44" customWidth="1"/>
    <col min="4093" max="4093" width="15.7109375" style="44" customWidth="1"/>
    <col min="4094" max="4094" width="14.7109375" style="44" customWidth="1"/>
    <col min="4095" max="4095" width="15" style="44" customWidth="1"/>
    <col min="4096" max="4097" width="14.28515625" style="44" customWidth="1"/>
    <col min="4098" max="4098" width="0" style="44" hidden="1" customWidth="1"/>
    <col min="4099" max="4099" width="18.85546875" style="44" customWidth="1"/>
    <col min="4100" max="4112" width="8" style="44" customWidth="1"/>
    <col min="4113" max="4116" width="9.28515625" style="44" customWidth="1"/>
    <col min="4117" max="4144" width="9.140625" style="44"/>
    <col min="4145" max="4145" width="64" style="44" customWidth="1"/>
    <col min="4146" max="4146" width="97.85546875" style="44" customWidth="1"/>
    <col min="4147" max="4340" width="9.140625" style="44"/>
    <col min="4341" max="4341" width="1.28515625" style="44" customWidth="1"/>
    <col min="4342" max="4342" width="44.85546875" style="44" customWidth="1"/>
    <col min="4343" max="4343" width="47.28515625" style="44" customWidth="1"/>
    <col min="4344" max="4344" width="8.140625" style="44" customWidth="1"/>
    <col min="4345" max="4345" width="8.28515625" style="44" customWidth="1"/>
    <col min="4346" max="4346" width="5.42578125" style="44" customWidth="1"/>
    <col min="4347" max="4347" width="8.5703125" style="44" customWidth="1"/>
    <col min="4348" max="4348" width="13.7109375" style="44" customWidth="1"/>
    <col min="4349" max="4349" width="15.7109375" style="44" customWidth="1"/>
    <col min="4350" max="4350" width="14.7109375" style="44" customWidth="1"/>
    <col min="4351" max="4351" width="15" style="44" customWidth="1"/>
    <col min="4352" max="4353" width="14.28515625" style="44" customWidth="1"/>
    <col min="4354" max="4354" width="0" style="44" hidden="1" customWidth="1"/>
    <col min="4355" max="4355" width="18.85546875" style="44" customWidth="1"/>
    <col min="4356" max="4368" width="8" style="44" customWidth="1"/>
    <col min="4369" max="4372" width="9.28515625" style="44" customWidth="1"/>
    <col min="4373" max="4400" width="9.140625" style="44"/>
    <col min="4401" max="4401" width="64" style="44" customWidth="1"/>
    <col min="4402" max="4402" width="97.85546875" style="44" customWidth="1"/>
    <col min="4403" max="4596" width="9.140625" style="44"/>
    <col min="4597" max="4597" width="1.28515625" style="44" customWidth="1"/>
    <col min="4598" max="4598" width="44.85546875" style="44" customWidth="1"/>
    <col min="4599" max="4599" width="47.28515625" style="44" customWidth="1"/>
    <col min="4600" max="4600" width="8.140625" style="44" customWidth="1"/>
    <col min="4601" max="4601" width="8.28515625" style="44" customWidth="1"/>
    <col min="4602" max="4602" width="5.42578125" style="44" customWidth="1"/>
    <col min="4603" max="4603" width="8.5703125" style="44" customWidth="1"/>
    <col min="4604" max="4604" width="13.7109375" style="44" customWidth="1"/>
    <col min="4605" max="4605" width="15.7109375" style="44" customWidth="1"/>
    <col min="4606" max="4606" width="14.7109375" style="44" customWidth="1"/>
    <col min="4607" max="4607" width="15" style="44" customWidth="1"/>
    <col min="4608" max="4609" width="14.28515625" style="44" customWidth="1"/>
    <col min="4610" max="4610" width="0" style="44" hidden="1" customWidth="1"/>
    <col min="4611" max="4611" width="18.85546875" style="44" customWidth="1"/>
    <col min="4612" max="4624" width="8" style="44" customWidth="1"/>
    <col min="4625" max="4628" width="9.28515625" style="44" customWidth="1"/>
    <col min="4629" max="4656" width="9.140625" style="44"/>
    <col min="4657" max="4657" width="64" style="44" customWidth="1"/>
    <col min="4658" max="4658" width="97.85546875" style="44" customWidth="1"/>
    <col min="4659" max="4852" width="9.140625" style="44"/>
    <col min="4853" max="4853" width="1.28515625" style="44" customWidth="1"/>
    <col min="4854" max="4854" width="44.85546875" style="44" customWidth="1"/>
    <col min="4855" max="4855" width="47.28515625" style="44" customWidth="1"/>
    <col min="4856" max="4856" width="8.140625" style="44" customWidth="1"/>
    <col min="4857" max="4857" width="8.28515625" style="44" customWidth="1"/>
    <col min="4858" max="4858" width="5.42578125" style="44" customWidth="1"/>
    <col min="4859" max="4859" width="8.5703125" style="44" customWidth="1"/>
    <col min="4860" max="4860" width="13.7109375" style="44" customWidth="1"/>
    <col min="4861" max="4861" width="15.7109375" style="44" customWidth="1"/>
    <col min="4862" max="4862" width="14.7109375" style="44" customWidth="1"/>
    <col min="4863" max="4863" width="15" style="44" customWidth="1"/>
    <col min="4864" max="4865" width="14.28515625" style="44" customWidth="1"/>
    <col min="4866" max="4866" width="0" style="44" hidden="1" customWidth="1"/>
    <col min="4867" max="4867" width="18.85546875" style="44" customWidth="1"/>
    <col min="4868" max="4880" width="8" style="44" customWidth="1"/>
    <col min="4881" max="4884" width="9.28515625" style="44" customWidth="1"/>
    <col min="4885" max="4912" width="9.140625" style="44"/>
    <col min="4913" max="4913" width="64" style="44" customWidth="1"/>
    <col min="4914" max="4914" width="97.85546875" style="44" customWidth="1"/>
    <col min="4915" max="5108" width="9.140625" style="44"/>
    <col min="5109" max="5109" width="1.28515625" style="44" customWidth="1"/>
    <col min="5110" max="5110" width="44.85546875" style="44" customWidth="1"/>
    <col min="5111" max="5111" width="47.28515625" style="44" customWidth="1"/>
    <col min="5112" max="5112" width="8.140625" style="44" customWidth="1"/>
    <col min="5113" max="5113" width="8.28515625" style="44" customWidth="1"/>
    <col min="5114" max="5114" width="5.42578125" style="44" customWidth="1"/>
    <col min="5115" max="5115" width="8.5703125" style="44" customWidth="1"/>
    <col min="5116" max="5116" width="13.7109375" style="44" customWidth="1"/>
    <col min="5117" max="5117" width="15.7109375" style="44" customWidth="1"/>
    <col min="5118" max="5118" width="14.7109375" style="44" customWidth="1"/>
    <col min="5119" max="5119" width="15" style="44" customWidth="1"/>
    <col min="5120" max="5121" width="14.28515625" style="44" customWidth="1"/>
    <col min="5122" max="5122" width="0" style="44" hidden="1" customWidth="1"/>
    <col min="5123" max="5123" width="18.85546875" style="44" customWidth="1"/>
    <col min="5124" max="5136" width="8" style="44" customWidth="1"/>
    <col min="5137" max="5140" width="9.28515625" style="44" customWidth="1"/>
    <col min="5141" max="5168" width="9.140625" style="44"/>
    <col min="5169" max="5169" width="64" style="44" customWidth="1"/>
    <col min="5170" max="5170" width="97.85546875" style="44" customWidth="1"/>
    <col min="5171" max="5364" width="9.140625" style="44"/>
    <col min="5365" max="5365" width="1.28515625" style="44" customWidth="1"/>
    <col min="5366" max="5366" width="44.85546875" style="44" customWidth="1"/>
    <col min="5367" max="5367" width="47.28515625" style="44" customWidth="1"/>
    <col min="5368" max="5368" width="8.140625" style="44" customWidth="1"/>
    <col min="5369" max="5369" width="8.28515625" style="44" customWidth="1"/>
    <col min="5370" max="5370" width="5.42578125" style="44" customWidth="1"/>
    <col min="5371" max="5371" width="8.5703125" style="44" customWidth="1"/>
    <col min="5372" max="5372" width="13.7109375" style="44" customWidth="1"/>
    <col min="5373" max="5373" width="15.7109375" style="44" customWidth="1"/>
    <col min="5374" max="5374" width="14.7109375" style="44" customWidth="1"/>
    <col min="5375" max="5375" width="15" style="44" customWidth="1"/>
    <col min="5376" max="5377" width="14.28515625" style="44" customWidth="1"/>
    <col min="5378" max="5378" width="0" style="44" hidden="1" customWidth="1"/>
    <col min="5379" max="5379" width="18.85546875" style="44" customWidth="1"/>
    <col min="5380" max="5392" width="8" style="44" customWidth="1"/>
    <col min="5393" max="5396" width="9.28515625" style="44" customWidth="1"/>
    <col min="5397" max="5424" width="9.140625" style="44"/>
    <col min="5425" max="5425" width="64" style="44" customWidth="1"/>
    <col min="5426" max="5426" width="97.85546875" style="44" customWidth="1"/>
    <col min="5427" max="5620" width="9.140625" style="44"/>
    <col min="5621" max="5621" width="1.28515625" style="44" customWidth="1"/>
    <col min="5622" max="5622" width="44.85546875" style="44" customWidth="1"/>
    <col min="5623" max="5623" width="47.28515625" style="44" customWidth="1"/>
    <col min="5624" max="5624" width="8.140625" style="44" customWidth="1"/>
    <col min="5625" max="5625" width="8.28515625" style="44" customWidth="1"/>
    <col min="5626" max="5626" width="5.42578125" style="44" customWidth="1"/>
    <col min="5627" max="5627" width="8.5703125" style="44" customWidth="1"/>
    <col min="5628" max="5628" width="13.7109375" style="44" customWidth="1"/>
    <col min="5629" max="5629" width="15.7109375" style="44" customWidth="1"/>
    <col min="5630" max="5630" width="14.7109375" style="44" customWidth="1"/>
    <col min="5631" max="5631" width="15" style="44" customWidth="1"/>
    <col min="5632" max="5633" width="14.28515625" style="44" customWidth="1"/>
    <col min="5634" max="5634" width="0" style="44" hidden="1" customWidth="1"/>
    <col min="5635" max="5635" width="18.85546875" style="44" customWidth="1"/>
    <col min="5636" max="5648" width="8" style="44" customWidth="1"/>
    <col min="5649" max="5652" width="9.28515625" style="44" customWidth="1"/>
    <col min="5653" max="5680" width="9.140625" style="44"/>
    <col min="5681" max="5681" width="64" style="44" customWidth="1"/>
    <col min="5682" max="5682" width="97.85546875" style="44" customWidth="1"/>
    <col min="5683" max="5876" width="9.140625" style="44"/>
    <col min="5877" max="5877" width="1.28515625" style="44" customWidth="1"/>
    <col min="5878" max="5878" width="44.85546875" style="44" customWidth="1"/>
    <col min="5879" max="5879" width="47.28515625" style="44" customWidth="1"/>
    <col min="5880" max="5880" width="8.140625" style="44" customWidth="1"/>
    <col min="5881" max="5881" width="8.28515625" style="44" customWidth="1"/>
    <col min="5882" max="5882" width="5.42578125" style="44" customWidth="1"/>
    <col min="5883" max="5883" width="8.5703125" style="44" customWidth="1"/>
    <col min="5884" max="5884" width="13.7109375" style="44" customWidth="1"/>
    <col min="5885" max="5885" width="15.7109375" style="44" customWidth="1"/>
    <col min="5886" max="5886" width="14.7109375" style="44" customWidth="1"/>
    <col min="5887" max="5887" width="15" style="44" customWidth="1"/>
    <col min="5888" max="5889" width="14.28515625" style="44" customWidth="1"/>
    <col min="5890" max="5890" width="0" style="44" hidden="1" customWidth="1"/>
    <col min="5891" max="5891" width="18.85546875" style="44" customWidth="1"/>
    <col min="5892" max="5904" width="8" style="44" customWidth="1"/>
    <col min="5905" max="5908" width="9.28515625" style="44" customWidth="1"/>
    <col min="5909" max="5936" width="9.140625" style="44"/>
    <col min="5937" max="5937" width="64" style="44" customWidth="1"/>
    <col min="5938" max="5938" width="97.85546875" style="44" customWidth="1"/>
    <col min="5939" max="6132" width="9.140625" style="44"/>
    <col min="6133" max="6133" width="1.28515625" style="44" customWidth="1"/>
    <col min="6134" max="6134" width="44.85546875" style="44" customWidth="1"/>
    <col min="6135" max="6135" width="47.28515625" style="44" customWidth="1"/>
    <col min="6136" max="6136" width="8.140625" style="44" customWidth="1"/>
    <col min="6137" max="6137" width="8.28515625" style="44" customWidth="1"/>
    <col min="6138" max="6138" width="5.42578125" style="44" customWidth="1"/>
    <col min="6139" max="6139" width="8.5703125" style="44" customWidth="1"/>
    <col min="6140" max="6140" width="13.7109375" style="44" customWidth="1"/>
    <col min="6141" max="6141" width="15.7109375" style="44" customWidth="1"/>
    <col min="6142" max="6142" width="14.7109375" style="44" customWidth="1"/>
    <col min="6143" max="6143" width="15" style="44" customWidth="1"/>
    <col min="6144" max="6145" width="14.28515625" style="44" customWidth="1"/>
    <col min="6146" max="6146" width="0" style="44" hidden="1" customWidth="1"/>
    <col min="6147" max="6147" width="18.85546875" style="44" customWidth="1"/>
    <col min="6148" max="6160" width="8" style="44" customWidth="1"/>
    <col min="6161" max="6164" width="9.28515625" style="44" customWidth="1"/>
    <col min="6165" max="6192" width="9.140625" style="44"/>
    <col min="6193" max="6193" width="64" style="44" customWidth="1"/>
    <col min="6194" max="6194" width="97.85546875" style="44" customWidth="1"/>
    <col min="6195" max="6388" width="9.140625" style="44"/>
    <col min="6389" max="6389" width="1.28515625" style="44" customWidth="1"/>
    <col min="6390" max="6390" width="44.85546875" style="44" customWidth="1"/>
    <col min="6391" max="6391" width="47.28515625" style="44" customWidth="1"/>
    <col min="6392" max="6392" width="8.140625" style="44" customWidth="1"/>
    <col min="6393" max="6393" width="8.28515625" style="44" customWidth="1"/>
    <col min="6394" max="6394" width="5.42578125" style="44" customWidth="1"/>
    <col min="6395" max="6395" width="8.5703125" style="44" customWidth="1"/>
    <col min="6396" max="6396" width="13.7109375" style="44" customWidth="1"/>
    <col min="6397" max="6397" width="15.7109375" style="44" customWidth="1"/>
    <col min="6398" max="6398" width="14.7109375" style="44" customWidth="1"/>
    <col min="6399" max="6399" width="15" style="44" customWidth="1"/>
    <col min="6400" max="6401" width="14.28515625" style="44" customWidth="1"/>
    <col min="6402" max="6402" width="0" style="44" hidden="1" customWidth="1"/>
    <col min="6403" max="6403" width="18.85546875" style="44" customWidth="1"/>
    <col min="6404" max="6416" width="8" style="44" customWidth="1"/>
    <col min="6417" max="6420" width="9.28515625" style="44" customWidth="1"/>
    <col min="6421" max="6448" width="9.140625" style="44"/>
    <col min="6449" max="6449" width="64" style="44" customWidth="1"/>
    <col min="6450" max="6450" width="97.85546875" style="44" customWidth="1"/>
    <col min="6451" max="6644" width="9.140625" style="44"/>
    <col min="6645" max="6645" width="1.28515625" style="44" customWidth="1"/>
    <col min="6646" max="6646" width="44.85546875" style="44" customWidth="1"/>
    <col min="6647" max="6647" width="47.28515625" style="44" customWidth="1"/>
    <col min="6648" max="6648" width="8.140625" style="44" customWidth="1"/>
    <col min="6649" max="6649" width="8.28515625" style="44" customWidth="1"/>
    <col min="6650" max="6650" width="5.42578125" style="44" customWidth="1"/>
    <col min="6651" max="6651" width="8.5703125" style="44" customWidth="1"/>
    <col min="6652" max="6652" width="13.7109375" style="44" customWidth="1"/>
    <col min="6653" max="6653" width="15.7109375" style="44" customWidth="1"/>
    <col min="6654" max="6654" width="14.7109375" style="44" customWidth="1"/>
    <col min="6655" max="6655" width="15" style="44" customWidth="1"/>
    <col min="6656" max="6657" width="14.28515625" style="44" customWidth="1"/>
    <col min="6658" max="6658" width="0" style="44" hidden="1" customWidth="1"/>
    <col min="6659" max="6659" width="18.85546875" style="44" customWidth="1"/>
    <col min="6660" max="6672" width="8" style="44" customWidth="1"/>
    <col min="6673" max="6676" width="9.28515625" style="44" customWidth="1"/>
    <col min="6677" max="6704" width="9.140625" style="44"/>
    <col min="6705" max="6705" width="64" style="44" customWidth="1"/>
    <col min="6706" max="6706" width="97.85546875" style="44" customWidth="1"/>
    <col min="6707" max="6900" width="9.140625" style="44"/>
    <col min="6901" max="6901" width="1.28515625" style="44" customWidth="1"/>
    <col min="6902" max="6902" width="44.85546875" style="44" customWidth="1"/>
    <col min="6903" max="6903" width="47.28515625" style="44" customWidth="1"/>
    <col min="6904" max="6904" width="8.140625" style="44" customWidth="1"/>
    <col min="6905" max="6905" width="8.28515625" style="44" customWidth="1"/>
    <col min="6906" max="6906" width="5.42578125" style="44" customWidth="1"/>
    <col min="6907" max="6907" width="8.5703125" style="44" customWidth="1"/>
    <col min="6908" max="6908" width="13.7109375" style="44" customWidth="1"/>
    <col min="6909" max="6909" width="15.7109375" style="44" customWidth="1"/>
    <col min="6910" max="6910" width="14.7109375" style="44" customWidth="1"/>
    <col min="6911" max="6911" width="15" style="44" customWidth="1"/>
    <col min="6912" max="6913" width="14.28515625" style="44" customWidth="1"/>
    <col min="6914" max="6914" width="0" style="44" hidden="1" customWidth="1"/>
    <col min="6915" max="6915" width="18.85546875" style="44" customWidth="1"/>
    <col min="6916" max="6928" width="8" style="44" customWidth="1"/>
    <col min="6929" max="6932" width="9.28515625" style="44" customWidth="1"/>
    <col min="6933" max="6960" width="9.140625" style="44"/>
    <col min="6961" max="6961" width="64" style="44" customWidth="1"/>
    <col min="6962" max="6962" width="97.85546875" style="44" customWidth="1"/>
    <col min="6963" max="7156" width="9.140625" style="44"/>
    <col min="7157" max="7157" width="1.28515625" style="44" customWidth="1"/>
    <col min="7158" max="7158" width="44.85546875" style="44" customWidth="1"/>
    <col min="7159" max="7159" width="47.28515625" style="44" customWidth="1"/>
    <col min="7160" max="7160" width="8.140625" style="44" customWidth="1"/>
    <col min="7161" max="7161" width="8.28515625" style="44" customWidth="1"/>
    <col min="7162" max="7162" width="5.42578125" style="44" customWidth="1"/>
    <col min="7163" max="7163" width="8.5703125" style="44" customWidth="1"/>
    <col min="7164" max="7164" width="13.7109375" style="44" customWidth="1"/>
    <col min="7165" max="7165" width="15.7109375" style="44" customWidth="1"/>
    <col min="7166" max="7166" width="14.7109375" style="44" customWidth="1"/>
    <col min="7167" max="7167" width="15" style="44" customWidth="1"/>
    <col min="7168" max="7169" width="14.28515625" style="44" customWidth="1"/>
    <col min="7170" max="7170" width="0" style="44" hidden="1" customWidth="1"/>
    <col min="7171" max="7171" width="18.85546875" style="44" customWidth="1"/>
    <col min="7172" max="7184" width="8" style="44" customWidth="1"/>
    <col min="7185" max="7188" width="9.28515625" style="44" customWidth="1"/>
    <col min="7189" max="7216" width="9.140625" style="44"/>
    <col min="7217" max="7217" width="64" style="44" customWidth="1"/>
    <col min="7218" max="7218" width="97.85546875" style="44" customWidth="1"/>
    <col min="7219" max="7412" width="9.140625" style="44"/>
    <col min="7413" max="7413" width="1.28515625" style="44" customWidth="1"/>
    <col min="7414" max="7414" width="44.85546875" style="44" customWidth="1"/>
    <col min="7415" max="7415" width="47.28515625" style="44" customWidth="1"/>
    <col min="7416" max="7416" width="8.140625" style="44" customWidth="1"/>
    <col min="7417" max="7417" width="8.28515625" style="44" customWidth="1"/>
    <col min="7418" max="7418" width="5.42578125" style="44" customWidth="1"/>
    <col min="7419" max="7419" width="8.5703125" style="44" customWidth="1"/>
    <col min="7420" max="7420" width="13.7109375" style="44" customWidth="1"/>
    <col min="7421" max="7421" width="15.7109375" style="44" customWidth="1"/>
    <col min="7422" max="7422" width="14.7109375" style="44" customWidth="1"/>
    <col min="7423" max="7423" width="15" style="44" customWidth="1"/>
    <col min="7424" max="7425" width="14.28515625" style="44" customWidth="1"/>
    <col min="7426" max="7426" width="0" style="44" hidden="1" customWidth="1"/>
    <col min="7427" max="7427" width="18.85546875" style="44" customWidth="1"/>
    <col min="7428" max="7440" width="8" style="44" customWidth="1"/>
    <col min="7441" max="7444" width="9.28515625" style="44" customWidth="1"/>
    <col min="7445" max="7472" width="9.140625" style="44"/>
    <col min="7473" max="7473" width="64" style="44" customWidth="1"/>
    <col min="7474" max="7474" width="97.85546875" style="44" customWidth="1"/>
    <col min="7475" max="7668" width="9.140625" style="44"/>
    <col min="7669" max="7669" width="1.28515625" style="44" customWidth="1"/>
    <col min="7670" max="7670" width="44.85546875" style="44" customWidth="1"/>
    <col min="7671" max="7671" width="47.28515625" style="44" customWidth="1"/>
    <col min="7672" max="7672" width="8.140625" style="44" customWidth="1"/>
    <col min="7673" max="7673" width="8.28515625" style="44" customWidth="1"/>
    <col min="7674" max="7674" width="5.42578125" style="44" customWidth="1"/>
    <col min="7675" max="7675" width="8.5703125" style="44" customWidth="1"/>
    <col min="7676" max="7676" width="13.7109375" style="44" customWidth="1"/>
    <col min="7677" max="7677" width="15.7109375" style="44" customWidth="1"/>
    <col min="7678" max="7678" width="14.7109375" style="44" customWidth="1"/>
    <col min="7679" max="7679" width="15" style="44" customWidth="1"/>
    <col min="7680" max="7681" width="14.28515625" style="44" customWidth="1"/>
    <col min="7682" max="7682" width="0" style="44" hidden="1" customWidth="1"/>
    <col min="7683" max="7683" width="18.85546875" style="44" customWidth="1"/>
    <col min="7684" max="7696" width="8" style="44" customWidth="1"/>
    <col min="7697" max="7700" width="9.28515625" style="44" customWidth="1"/>
    <col min="7701" max="7728" width="9.140625" style="44"/>
    <col min="7729" max="7729" width="64" style="44" customWidth="1"/>
    <col min="7730" max="7730" width="97.85546875" style="44" customWidth="1"/>
    <col min="7731" max="7924" width="9.140625" style="44"/>
    <col min="7925" max="7925" width="1.28515625" style="44" customWidth="1"/>
    <col min="7926" max="7926" width="44.85546875" style="44" customWidth="1"/>
    <col min="7927" max="7927" width="47.28515625" style="44" customWidth="1"/>
    <col min="7928" max="7928" width="8.140625" style="44" customWidth="1"/>
    <col min="7929" max="7929" width="8.28515625" style="44" customWidth="1"/>
    <col min="7930" max="7930" width="5.42578125" style="44" customWidth="1"/>
    <col min="7931" max="7931" width="8.5703125" style="44" customWidth="1"/>
    <col min="7932" max="7932" width="13.7109375" style="44" customWidth="1"/>
    <col min="7933" max="7933" width="15.7109375" style="44" customWidth="1"/>
    <col min="7934" max="7934" width="14.7109375" style="44" customWidth="1"/>
    <col min="7935" max="7935" width="15" style="44" customWidth="1"/>
    <col min="7936" max="7937" width="14.28515625" style="44" customWidth="1"/>
    <col min="7938" max="7938" width="0" style="44" hidden="1" customWidth="1"/>
    <col min="7939" max="7939" width="18.85546875" style="44" customWidth="1"/>
    <col min="7940" max="7952" width="8" style="44" customWidth="1"/>
    <col min="7953" max="7956" width="9.28515625" style="44" customWidth="1"/>
    <col min="7957" max="7984" width="9.140625" style="44"/>
    <col min="7985" max="7985" width="64" style="44" customWidth="1"/>
    <col min="7986" max="7986" width="97.85546875" style="44" customWidth="1"/>
    <col min="7987" max="8180" width="9.140625" style="44"/>
    <col min="8181" max="8181" width="1.28515625" style="44" customWidth="1"/>
    <col min="8182" max="8182" width="44.85546875" style="44" customWidth="1"/>
    <col min="8183" max="8183" width="47.28515625" style="44" customWidth="1"/>
    <col min="8184" max="8184" width="8.140625" style="44" customWidth="1"/>
    <col min="8185" max="8185" width="8.28515625" style="44" customWidth="1"/>
    <col min="8186" max="8186" width="5.42578125" style="44" customWidth="1"/>
    <col min="8187" max="8187" width="8.5703125" style="44" customWidth="1"/>
    <col min="8188" max="8188" width="13.7109375" style="44" customWidth="1"/>
    <col min="8189" max="8189" width="15.7109375" style="44" customWidth="1"/>
    <col min="8190" max="8190" width="14.7109375" style="44" customWidth="1"/>
    <col min="8191" max="8191" width="15" style="44" customWidth="1"/>
    <col min="8192" max="8193" width="14.28515625" style="44" customWidth="1"/>
    <col min="8194" max="8194" width="0" style="44" hidden="1" customWidth="1"/>
    <col min="8195" max="8195" width="18.85546875" style="44" customWidth="1"/>
    <col min="8196" max="8208" width="8" style="44" customWidth="1"/>
    <col min="8209" max="8212" width="9.28515625" style="44" customWidth="1"/>
    <col min="8213" max="8240" width="9.140625" style="44"/>
    <col min="8241" max="8241" width="64" style="44" customWidth="1"/>
    <col min="8242" max="8242" width="97.85546875" style="44" customWidth="1"/>
    <col min="8243" max="8436" width="9.140625" style="44"/>
    <col min="8437" max="8437" width="1.28515625" style="44" customWidth="1"/>
    <col min="8438" max="8438" width="44.85546875" style="44" customWidth="1"/>
    <col min="8439" max="8439" width="47.28515625" style="44" customWidth="1"/>
    <col min="8440" max="8440" width="8.140625" style="44" customWidth="1"/>
    <col min="8441" max="8441" width="8.28515625" style="44" customWidth="1"/>
    <col min="8442" max="8442" width="5.42578125" style="44" customWidth="1"/>
    <col min="8443" max="8443" width="8.5703125" style="44" customWidth="1"/>
    <col min="8444" max="8444" width="13.7109375" style="44" customWidth="1"/>
    <col min="8445" max="8445" width="15.7109375" style="44" customWidth="1"/>
    <col min="8446" max="8446" width="14.7109375" style="44" customWidth="1"/>
    <col min="8447" max="8447" width="15" style="44" customWidth="1"/>
    <col min="8448" max="8449" width="14.28515625" style="44" customWidth="1"/>
    <col min="8450" max="8450" width="0" style="44" hidden="1" customWidth="1"/>
    <col min="8451" max="8451" width="18.85546875" style="44" customWidth="1"/>
    <col min="8452" max="8464" width="8" style="44" customWidth="1"/>
    <col min="8465" max="8468" width="9.28515625" style="44" customWidth="1"/>
    <col min="8469" max="8496" width="9.140625" style="44"/>
    <col min="8497" max="8497" width="64" style="44" customWidth="1"/>
    <col min="8498" max="8498" width="97.85546875" style="44" customWidth="1"/>
    <col min="8499" max="8692" width="9.140625" style="44"/>
    <col min="8693" max="8693" width="1.28515625" style="44" customWidth="1"/>
    <col min="8694" max="8694" width="44.85546875" style="44" customWidth="1"/>
    <col min="8695" max="8695" width="47.28515625" style="44" customWidth="1"/>
    <col min="8696" max="8696" width="8.140625" style="44" customWidth="1"/>
    <col min="8697" max="8697" width="8.28515625" style="44" customWidth="1"/>
    <col min="8698" max="8698" width="5.42578125" style="44" customWidth="1"/>
    <col min="8699" max="8699" width="8.5703125" style="44" customWidth="1"/>
    <col min="8700" max="8700" width="13.7109375" style="44" customWidth="1"/>
    <col min="8701" max="8701" width="15.7109375" style="44" customWidth="1"/>
    <col min="8702" max="8702" width="14.7109375" style="44" customWidth="1"/>
    <col min="8703" max="8703" width="15" style="44" customWidth="1"/>
    <col min="8704" max="8705" width="14.28515625" style="44" customWidth="1"/>
    <col min="8706" max="8706" width="0" style="44" hidden="1" customWidth="1"/>
    <col min="8707" max="8707" width="18.85546875" style="44" customWidth="1"/>
    <col min="8708" max="8720" width="8" style="44" customWidth="1"/>
    <col min="8721" max="8724" width="9.28515625" style="44" customWidth="1"/>
    <col min="8725" max="8752" width="9.140625" style="44"/>
    <col min="8753" max="8753" width="64" style="44" customWidth="1"/>
    <col min="8754" max="8754" width="97.85546875" style="44" customWidth="1"/>
    <col min="8755" max="8948" width="9.140625" style="44"/>
    <col min="8949" max="8949" width="1.28515625" style="44" customWidth="1"/>
    <col min="8950" max="8950" width="44.85546875" style="44" customWidth="1"/>
    <col min="8951" max="8951" width="47.28515625" style="44" customWidth="1"/>
    <col min="8952" max="8952" width="8.140625" style="44" customWidth="1"/>
    <col min="8953" max="8953" width="8.28515625" style="44" customWidth="1"/>
    <col min="8954" max="8954" width="5.42578125" style="44" customWidth="1"/>
    <col min="8955" max="8955" width="8.5703125" style="44" customWidth="1"/>
    <col min="8956" max="8956" width="13.7109375" style="44" customWidth="1"/>
    <col min="8957" max="8957" width="15.7109375" style="44" customWidth="1"/>
    <col min="8958" max="8958" width="14.7109375" style="44" customWidth="1"/>
    <col min="8959" max="8959" width="15" style="44" customWidth="1"/>
    <col min="8960" max="8961" width="14.28515625" style="44" customWidth="1"/>
    <col min="8962" max="8962" width="0" style="44" hidden="1" customWidth="1"/>
    <col min="8963" max="8963" width="18.85546875" style="44" customWidth="1"/>
    <col min="8964" max="8976" width="8" style="44" customWidth="1"/>
    <col min="8977" max="8980" width="9.28515625" style="44" customWidth="1"/>
    <col min="8981" max="9008" width="9.140625" style="44"/>
    <col min="9009" max="9009" width="64" style="44" customWidth="1"/>
    <col min="9010" max="9010" width="97.85546875" style="44" customWidth="1"/>
    <col min="9011" max="9204" width="9.140625" style="44"/>
    <col min="9205" max="9205" width="1.28515625" style="44" customWidth="1"/>
    <col min="9206" max="9206" width="44.85546875" style="44" customWidth="1"/>
    <col min="9207" max="9207" width="47.28515625" style="44" customWidth="1"/>
    <col min="9208" max="9208" width="8.140625" style="44" customWidth="1"/>
    <col min="9209" max="9209" width="8.28515625" style="44" customWidth="1"/>
    <col min="9210" max="9210" width="5.42578125" style="44" customWidth="1"/>
    <col min="9211" max="9211" width="8.5703125" style="44" customWidth="1"/>
    <col min="9212" max="9212" width="13.7109375" style="44" customWidth="1"/>
    <col min="9213" max="9213" width="15.7109375" style="44" customWidth="1"/>
    <col min="9214" max="9214" width="14.7109375" style="44" customWidth="1"/>
    <col min="9215" max="9215" width="15" style="44" customWidth="1"/>
    <col min="9216" max="9217" width="14.28515625" style="44" customWidth="1"/>
    <col min="9218" max="9218" width="0" style="44" hidden="1" customWidth="1"/>
    <col min="9219" max="9219" width="18.85546875" style="44" customWidth="1"/>
    <col min="9220" max="9232" width="8" style="44" customWidth="1"/>
    <col min="9233" max="9236" width="9.28515625" style="44" customWidth="1"/>
    <col min="9237" max="9264" width="9.140625" style="44"/>
    <col min="9265" max="9265" width="64" style="44" customWidth="1"/>
    <col min="9266" max="9266" width="97.85546875" style="44" customWidth="1"/>
    <col min="9267" max="9460" width="9.140625" style="44"/>
    <col min="9461" max="9461" width="1.28515625" style="44" customWidth="1"/>
    <col min="9462" max="9462" width="44.85546875" style="44" customWidth="1"/>
    <col min="9463" max="9463" width="47.28515625" style="44" customWidth="1"/>
    <col min="9464" max="9464" width="8.140625" style="44" customWidth="1"/>
    <col min="9465" max="9465" width="8.28515625" style="44" customWidth="1"/>
    <col min="9466" max="9466" width="5.42578125" style="44" customWidth="1"/>
    <col min="9467" max="9467" width="8.5703125" style="44" customWidth="1"/>
    <col min="9468" max="9468" width="13.7109375" style="44" customWidth="1"/>
    <col min="9469" max="9469" width="15.7109375" style="44" customWidth="1"/>
    <col min="9470" max="9470" width="14.7109375" style="44" customWidth="1"/>
    <col min="9471" max="9471" width="15" style="44" customWidth="1"/>
    <col min="9472" max="9473" width="14.28515625" style="44" customWidth="1"/>
    <col min="9474" max="9474" width="0" style="44" hidden="1" customWidth="1"/>
    <col min="9475" max="9475" width="18.85546875" style="44" customWidth="1"/>
    <col min="9476" max="9488" width="8" style="44" customWidth="1"/>
    <col min="9489" max="9492" width="9.28515625" style="44" customWidth="1"/>
    <col min="9493" max="9520" width="9.140625" style="44"/>
    <col min="9521" max="9521" width="64" style="44" customWidth="1"/>
    <col min="9522" max="9522" width="97.85546875" style="44" customWidth="1"/>
    <col min="9523" max="9716" width="9.140625" style="44"/>
    <col min="9717" max="9717" width="1.28515625" style="44" customWidth="1"/>
    <col min="9718" max="9718" width="44.85546875" style="44" customWidth="1"/>
    <col min="9719" max="9719" width="47.28515625" style="44" customWidth="1"/>
    <col min="9720" max="9720" width="8.140625" style="44" customWidth="1"/>
    <col min="9721" max="9721" width="8.28515625" style="44" customWidth="1"/>
    <col min="9722" max="9722" width="5.42578125" style="44" customWidth="1"/>
    <col min="9723" max="9723" width="8.5703125" style="44" customWidth="1"/>
    <col min="9724" max="9724" width="13.7109375" style="44" customWidth="1"/>
    <col min="9725" max="9725" width="15.7109375" style="44" customWidth="1"/>
    <col min="9726" max="9726" width="14.7109375" style="44" customWidth="1"/>
    <col min="9727" max="9727" width="15" style="44" customWidth="1"/>
    <col min="9728" max="9729" width="14.28515625" style="44" customWidth="1"/>
    <col min="9730" max="9730" width="0" style="44" hidden="1" customWidth="1"/>
    <col min="9731" max="9731" width="18.85546875" style="44" customWidth="1"/>
    <col min="9732" max="9744" width="8" style="44" customWidth="1"/>
    <col min="9745" max="9748" width="9.28515625" style="44" customWidth="1"/>
    <col min="9749" max="9776" width="9.140625" style="44"/>
    <col min="9777" max="9777" width="64" style="44" customWidth="1"/>
    <col min="9778" max="9778" width="97.85546875" style="44" customWidth="1"/>
    <col min="9779" max="9972" width="9.140625" style="44"/>
    <col min="9973" max="9973" width="1.28515625" style="44" customWidth="1"/>
    <col min="9974" max="9974" width="44.85546875" style="44" customWidth="1"/>
    <col min="9975" max="9975" width="47.28515625" style="44" customWidth="1"/>
    <col min="9976" max="9976" width="8.140625" style="44" customWidth="1"/>
    <col min="9977" max="9977" width="8.28515625" style="44" customWidth="1"/>
    <col min="9978" max="9978" width="5.42578125" style="44" customWidth="1"/>
    <col min="9979" max="9979" width="8.5703125" style="44" customWidth="1"/>
    <col min="9980" max="9980" width="13.7109375" style="44" customWidth="1"/>
    <col min="9981" max="9981" width="15.7109375" style="44" customWidth="1"/>
    <col min="9982" max="9982" width="14.7109375" style="44" customWidth="1"/>
    <col min="9983" max="9983" width="15" style="44" customWidth="1"/>
    <col min="9984" max="9985" width="14.28515625" style="44" customWidth="1"/>
    <col min="9986" max="9986" width="0" style="44" hidden="1" customWidth="1"/>
    <col min="9987" max="9987" width="18.85546875" style="44" customWidth="1"/>
    <col min="9988" max="10000" width="8" style="44" customWidth="1"/>
    <col min="10001" max="10004" width="9.28515625" style="44" customWidth="1"/>
    <col min="10005" max="10032" width="9.140625" style="44"/>
    <col min="10033" max="10033" width="64" style="44" customWidth="1"/>
    <col min="10034" max="10034" width="97.85546875" style="44" customWidth="1"/>
    <col min="10035" max="10228" width="9.140625" style="44"/>
    <col min="10229" max="10229" width="1.28515625" style="44" customWidth="1"/>
    <col min="10230" max="10230" width="44.85546875" style="44" customWidth="1"/>
    <col min="10231" max="10231" width="47.28515625" style="44" customWidth="1"/>
    <col min="10232" max="10232" width="8.140625" style="44" customWidth="1"/>
    <col min="10233" max="10233" width="8.28515625" style="44" customWidth="1"/>
    <col min="10234" max="10234" width="5.42578125" style="44" customWidth="1"/>
    <col min="10235" max="10235" width="8.5703125" style="44" customWidth="1"/>
    <col min="10236" max="10236" width="13.7109375" style="44" customWidth="1"/>
    <col min="10237" max="10237" width="15.7109375" style="44" customWidth="1"/>
    <col min="10238" max="10238" width="14.7109375" style="44" customWidth="1"/>
    <col min="10239" max="10239" width="15" style="44" customWidth="1"/>
    <col min="10240" max="10241" width="14.28515625" style="44" customWidth="1"/>
    <col min="10242" max="10242" width="0" style="44" hidden="1" customWidth="1"/>
    <col min="10243" max="10243" width="18.85546875" style="44" customWidth="1"/>
    <col min="10244" max="10256" width="8" style="44" customWidth="1"/>
    <col min="10257" max="10260" width="9.28515625" style="44" customWidth="1"/>
    <col min="10261" max="10288" width="9.140625" style="44"/>
    <col min="10289" max="10289" width="64" style="44" customWidth="1"/>
    <col min="10290" max="10290" width="97.85546875" style="44" customWidth="1"/>
    <col min="10291" max="10484" width="9.140625" style="44"/>
    <col min="10485" max="10485" width="1.28515625" style="44" customWidth="1"/>
    <col min="10486" max="10486" width="44.85546875" style="44" customWidth="1"/>
    <col min="10487" max="10487" width="47.28515625" style="44" customWidth="1"/>
    <col min="10488" max="10488" width="8.140625" style="44" customWidth="1"/>
    <col min="10489" max="10489" width="8.28515625" style="44" customWidth="1"/>
    <col min="10490" max="10490" width="5.42578125" style="44" customWidth="1"/>
    <col min="10491" max="10491" width="8.5703125" style="44" customWidth="1"/>
    <col min="10492" max="10492" width="13.7109375" style="44" customWidth="1"/>
    <col min="10493" max="10493" width="15.7109375" style="44" customWidth="1"/>
    <col min="10494" max="10494" width="14.7109375" style="44" customWidth="1"/>
    <col min="10495" max="10495" width="15" style="44" customWidth="1"/>
    <col min="10496" max="10497" width="14.28515625" style="44" customWidth="1"/>
    <col min="10498" max="10498" width="0" style="44" hidden="1" customWidth="1"/>
    <col min="10499" max="10499" width="18.85546875" style="44" customWidth="1"/>
    <col min="10500" max="10512" width="8" style="44" customWidth="1"/>
    <col min="10513" max="10516" width="9.28515625" style="44" customWidth="1"/>
    <col min="10517" max="10544" width="9.140625" style="44"/>
    <col min="10545" max="10545" width="64" style="44" customWidth="1"/>
    <col min="10546" max="10546" width="97.85546875" style="44" customWidth="1"/>
    <col min="10547" max="10740" width="9.140625" style="44"/>
    <col min="10741" max="10741" width="1.28515625" style="44" customWidth="1"/>
    <col min="10742" max="10742" width="44.85546875" style="44" customWidth="1"/>
    <col min="10743" max="10743" width="47.28515625" style="44" customWidth="1"/>
    <col min="10744" max="10744" width="8.140625" style="44" customWidth="1"/>
    <col min="10745" max="10745" width="8.28515625" style="44" customWidth="1"/>
    <col min="10746" max="10746" width="5.42578125" style="44" customWidth="1"/>
    <col min="10747" max="10747" width="8.5703125" style="44" customWidth="1"/>
    <col min="10748" max="10748" width="13.7109375" style="44" customWidth="1"/>
    <col min="10749" max="10749" width="15.7109375" style="44" customWidth="1"/>
    <col min="10750" max="10750" width="14.7109375" style="44" customWidth="1"/>
    <col min="10751" max="10751" width="15" style="44" customWidth="1"/>
    <col min="10752" max="10753" width="14.28515625" style="44" customWidth="1"/>
    <col min="10754" max="10754" width="0" style="44" hidden="1" customWidth="1"/>
    <col min="10755" max="10755" width="18.85546875" style="44" customWidth="1"/>
    <col min="10756" max="10768" width="8" style="44" customWidth="1"/>
    <col min="10769" max="10772" width="9.28515625" style="44" customWidth="1"/>
    <col min="10773" max="10800" width="9.140625" style="44"/>
    <col min="10801" max="10801" width="64" style="44" customWidth="1"/>
    <col min="10802" max="10802" width="97.85546875" style="44" customWidth="1"/>
    <col min="10803" max="10996" width="9.140625" style="44"/>
    <col min="10997" max="10997" width="1.28515625" style="44" customWidth="1"/>
    <col min="10998" max="10998" width="44.85546875" style="44" customWidth="1"/>
    <col min="10999" max="10999" width="47.28515625" style="44" customWidth="1"/>
    <col min="11000" max="11000" width="8.140625" style="44" customWidth="1"/>
    <col min="11001" max="11001" width="8.28515625" style="44" customWidth="1"/>
    <col min="11002" max="11002" width="5.42578125" style="44" customWidth="1"/>
    <col min="11003" max="11003" width="8.5703125" style="44" customWidth="1"/>
    <col min="11004" max="11004" width="13.7109375" style="44" customWidth="1"/>
    <col min="11005" max="11005" width="15.7109375" style="44" customWidth="1"/>
    <col min="11006" max="11006" width="14.7109375" style="44" customWidth="1"/>
    <col min="11007" max="11007" width="15" style="44" customWidth="1"/>
    <col min="11008" max="11009" width="14.28515625" style="44" customWidth="1"/>
    <col min="11010" max="11010" width="0" style="44" hidden="1" customWidth="1"/>
    <col min="11011" max="11011" width="18.85546875" style="44" customWidth="1"/>
    <col min="11012" max="11024" width="8" style="44" customWidth="1"/>
    <col min="11025" max="11028" width="9.28515625" style="44" customWidth="1"/>
    <col min="11029" max="11056" width="9.140625" style="44"/>
    <col min="11057" max="11057" width="64" style="44" customWidth="1"/>
    <col min="11058" max="11058" width="97.85546875" style="44" customWidth="1"/>
    <col min="11059" max="11252" width="9.140625" style="44"/>
    <col min="11253" max="11253" width="1.28515625" style="44" customWidth="1"/>
    <col min="11254" max="11254" width="44.85546875" style="44" customWidth="1"/>
    <col min="11255" max="11255" width="47.28515625" style="44" customWidth="1"/>
    <col min="11256" max="11256" width="8.140625" style="44" customWidth="1"/>
    <col min="11257" max="11257" width="8.28515625" style="44" customWidth="1"/>
    <col min="11258" max="11258" width="5.42578125" style="44" customWidth="1"/>
    <col min="11259" max="11259" width="8.5703125" style="44" customWidth="1"/>
    <col min="11260" max="11260" width="13.7109375" style="44" customWidth="1"/>
    <col min="11261" max="11261" width="15.7109375" style="44" customWidth="1"/>
    <col min="11262" max="11262" width="14.7109375" style="44" customWidth="1"/>
    <col min="11263" max="11263" width="15" style="44" customWidth="1"/>
    <col min="11264" max="11265" width="14.28515625" style="44" customWidth="1"/>
    <col min="11266" max="11266" width="0" style="44" hidden="1" customWidth="1"/>
    <col min="11267" max="11267" width="18.85546875" style="44" customWidth="1"/>
    <col min="11268" max="11280" width="8" style="44" customWidth="1"/>
    <col min="11281" max="11284" width="9.28515625" style="44" customWidth="1"/>
    <col min="11285" max="11312" width="9.140625" style="44"/>
    <col min="11313" max="11313" width="64" style="44" customWidth="1"/>
    <col min="11314" max="11314" width="97.85546875" style="44" customWidth="1"/>
    <col min="11315" max="11508" width="9.140625" style="44"/>
    <col min="11509" max="11509" width="1.28515625" style="44" customWidth="1"/>
    <col min="11510" max="11510" width="44.85546875" style="44" customWidth="1"/>
    <col min="11511" max="11511" width="47.28515625" style="44" customWidth="1"/>
    <col min="11512" max="11512" width="8.140625" style="44" customWidth="1"/>
    <col min="11513" max="11513" width="8.28515625" style="44" customWidth="1"/>
    <col min="11514" max="11514" width="5.42578125" style="44" customWidth="1"/>
    <col min="11515" max="11515" width="8.5703125" style="44" customWidth="1"/>
    <col min="11516" max="11516" width="13.7109375" style="44" customWidth="1"/>
    <col min="11517" max="11517" width="15.7109375" style="44" customWidth="1"/>
    <col min="11518" max="11518" width="14.7109375" style="44" customWidth="1"/>
    <col min="11519" max="11519" width="15" style="44" customWidth="1"/>
    <col min="11520" max="11521" width="14.28515625" style="44" customWidth="1"/>
    <col min="11522" max="11522" width="0" style="44" hidden="1" customWidth="1"/>
    <col min="11523" max="11523" width="18.85546875" style="44" customWidth="1"/>
    <col min="11524" max="11536" width="8" style="44" customWidth="1"/>
    <col min="11537" max="11540" width="9.28515625" style="44" customWidth="1"/>
    <col min="11541" max="11568" width="9.140625" style="44"/>
    <col min="11569" max="11569" width="64" style="44" customWidth="1"/>
    <col min="11570" max="11570" width="97.85546875" style="44" customWidth="1"/>
    <col min="11571" max="11764" width="9.140625" style="44"/>
    <col min="11765" max="11765" width="1.28515625" style="44" customWidth="1"/>
    <col min="11766" max="11766" width="44.85546875" style="44" customWidth="1"/>
    <col min="11767" max="11767" width="47.28515625" style="44" customWidth="1"/>
    <col min="11768" max="11768" width="8.140625" style="44" customWidth="1"/>
    <col min="11769" max="11769" width="8.28515625" style="44" customWidth="1"/>
    <col min="11770" max="11770" width="5.42578125" style="44" customWidth="1"/>
    <col min="11771" max="11771" width="8.5703125" style="44" customWidth="1"/>
    <col min="11772" max="11772" width="13.7109375" style="44" customWidth="1"/>
    <col min="11773" max="11773" width="15.7109375" style="44" customWidth="1"/>
    <col min="11774" max="11774" width="14.7109375" style="44" customWidth="1"/>
    <col min="11775" max="11775" width="15" style="44" customWidth="1"/>
    <col min="11776" max="11777" width="14.28515625" style="44" customWidth="1"/>
    <col min="11778" max="11778" width="0" style="44" hidden="1" customWidth="1"/>
    <col min="11779" max="11779" width="18.85546875" style="44" customWidth="1"/>
    <col min="11780" max="11792" width="8" style="44" customWidth="1"/>
    <col min="11793" max="11796" width="9.28515625" style="44" customWidth="1"/>
    <col min="11797" max="11824" width="9.140625" style="44"/>
    <col min="11825" max="11825" width="64" style="44" customWidth="1"/>
    <col min="11826" max="11826" width="97.85546875" style="44" customWidth="1"/>
    <col min="11827" max="12020" width="9.140625" style="44"/>
    <col min="12021" max="12021" width="1.28515625" style="44" customWidth="1"/>
    <col min="12022" max="12022" width="44.85546875" style="44" customWidth="1"/>
    <col min="12023" max="12023" width="47.28515625" style="44" customWidth="1"/>
    <col min="12024" max="12024" width="8.140625" style="44" customWidth="1"/>
    <col min="12025" max="12025" width="8.28515625" style="44" customWidth="1"/>
    <col min="12026" max="12026" width="5.42578125" style="44" customWidth="1"/>
    <col min="12027" max="12027" width="8.5703125" style="44" customWidth="1"/>
    <col min="12028" max="12028" width="13.7109375" style="44" customWidth="1"/>
    <col min="12029" max="12029" width="15.7109375" style="44" customWidth="1"/>
    <col min="12030" max="12030" width="14.7109375" style="44" customWidth="1"/>
    <col min="12031" max="12031" width="15" style="44" customWidth="1"/>
    <col min="12032" max="12033" width="14.28515625" style="44" customWidth="1"/>
    <col min="12034" max="12034" width="0" style="44" hidden="1" customWidth="1"/>
    <col min="12035" max="12035" width="18.85546875" style="44" customWidth="1"/>
    <col min="12036" max="12048" width="8" style="44" customWidth="1"/>
    <col min="12049" max="12052" width="9.28515625" style="44" customWidth="1"/>
    <col min="12053" max="12080" width="9.140625" style="44"/>
    <col min="12081" max="12081" width="64" style="44" customWidth="1"/>
    <col min="12082" max="12082" width="97.85546875" style="44" customWidth="1"/>
    <col min="12083" max="12276" width="9.140625" style="44"/>
    <col min="12277" max="12277" width="1.28515625" style="44" customWidth="1"/>
    <col min="12278" max="12278" width="44.85546875" style="44" customWidth="1"/>
    <col min="12279" max="12279" width="47.28515625" style="44" customWidth="1"/>
    <col min="12280" max="12280" width="8.140625" style="44" customWidth="1"/>
    <col min="12281" max="12281" width="8.28515625" style="44" customWidth="1"/>
    <col min="12282" max="12282" width="5.42578125" style="44" customWidth="1"/>
    <col min="12283" max="12283" width="8.5703125" style="44" customWidth="1"/>
    <col min="12284" max="12284" width="13.7109375" style="44" customWidth="1"/>
    <col min="12285" max="12285" width="15.7109375" style="44" customWidth="1"/>
    <col min="12286" max="12286" width="14.7109375" style="44" customWidth="1"/>
    <col min="12287" max="12287" width="15" style="44" customWidth="1"/>
    <col min="12288" max="12289" width="14.28515625" style="44" customWidth="1"/>
    <col min="12290" max="12290" width="0" style="44" hidden="1" customWidth="1"/>
    <col min="12291" max="12291" width="18.85546875" style="44" customWidth="1"/>
    <col min="12292" max="12304" width="8" style="44" customWidth="1"/>
    <col min="12305" max="12308" width="9.28515625" style="44" customWidth="1"/>
    <col min="12309" max="12336" width="9.140625" style="44"/>
    <col min="12337" max="12337" width="64" style="44" customWidth="1"/>
    <col min="12338" max="12338" width="97.85546875" style="44" customWidth="1"/>
    <col min="12339" max="12532" width="9.140625" style="44"/>
    <col min="12533" max="12533" width="1.28515625" style="44" customWidth="1"/>
    <col min="12534" max="12534" width="44.85546875" style="44" customWidth="1"/>
    <col min="12535" max="12535" width="47.28515625" style="44" customWidth="1"/>
    <col min="12536" max="12536" width="8.140625" style="44" customWidth="1"/>
    <col min="12537" max="12537" width="8.28515625" style="44" customWidth="1"/>
    <col min="12538" max="12538" width="5.42578125" style="44" customWidth="1"/>
    <col min="12539" max="12539" width="8.5703125" style="44" customWidth="1"/>
    <col min="12540" max="12540" width="13.7109375" style="44" customWidth="1"/>
    <col min="12541" max="12541" width="15.7109375" style="44" customWidth="1"/>
    <col min="12542" max="12542" width="14.7109375" style="44" customWidth="1"/>
    <col min="12543" max="12543" width="15" style="44" customWidth="1"/>
    <col min="12544" max="12545" width="14.28515625" style="44" customWidth="1"/>
    <col min="12546" max="12546" width="0" style="44" hidden="1" customWidth="1"/>
    <col min="12547" max="12547" width="18.85546875" style="44" customWidth="1"/>
    <col min="12548" max="12560" width="8" style="44" customWidth="1"/>
    <col min="12561" max="12564" width="9.28515625" style="44" customWidth="1"/>
    <col min="12565" max="12592" width="9.140625" style="44"/>
    <col min="12593" max="12593" width="64" style="44" customWidth="1"/>
    <col min="12594" max="12594" width="97.85546875" style="44" customWidth="1"/>
    <col min="12595" max="12788" width="9.140625" style="44"/>
    <col min="12789" max="12789" width="1.28515625" style="44" customWidth="1"/>
    <col min="12790" max="12790" width="44.85546875" style="44" customWidth="1"/>
    <col min="12791" max="12791" width="47.28515625" style="44" customWidth="1"/>
    <col min="12792" max="12792" width="8.140625" style="44" customWidth="1"/>
    <col min="12793" max="12793" width="8.28515625" style="44" customWidth="1"/>
    <col min="12794" max="12794" width="5.42578125" style="44" customWidth="1"/>
    <col min="12795" max="12795" width="8.5703125" style="44" customWidth="1"/>
    <col min="12796" max="12796" width="13.7109375" style="44" customWidth="1"/>
    <col min="12797" max="12797" width="15.7109375" style="44" customWidth="1"/>
    <col min="12798" max="12798" width="14.7109375" style="44" customWidth="1"/>
    <col min="12799" max="12799" width="15" style="44" customWidth="1"/>
    <col min="12800" max="12801" width="14.28515625" style="44" customWidth="1"/>
    <col min="12802" max="12802" width="0" style="44" hidden="1" customWidth="1"/>
    <col min="12803" max="12803" width="18.85546875" style="44" customWidth="1"/>
    <col min="12804" max="12816" width="8" style="44" customWidth="1"/>
    <col min="12817" max="12820" width="9.28515625" style="44" customWidth="1"/>
    <col min="12821" max="12848" width="9.140625" style="44"/>
    <col min="12849" max="12849" width="64" style="44" customWidth="1"/>
    <col min="12850" max="12850" width="97.85546875" style="44" customWidth="1"/>
    <col min="12851" max="13044" width="9.140625" style="44"/>
    <col min="13045" max="13045" width="1.28515625" style="44" customWidth="1"/>
    <col min="13046" max="13046" width="44.85546875" style="44" customWidth="1"/>
    <col min="13047" max="13047" width="47.28515625" style="44" customWidth="1"/>
    <col min="13048" max="13048" width="8.140625" style="44" customWidth="1"/>
    <col min="13049" max="13049" width="8.28515625" style="44" customWidth="1"/>
    <col min="13050" max="13050" width="5.42578125" style="44" customWidth="1"/>
    <col min="13051" max="13051" width="8.5703125" style="44" customWidth="1"/>
    <col min="13052" max="13052" width="13.7109375" style="44" customWidth="1"/>
    <col min="13053" max="13053" width="15.7109375" style="44" customWidth="1"/>
    <col min="13054" max="13054" width="14.7109375" style="44" customWidth="1"/>
    <col min="13055" max="13055" width="15" style="44" customWidth="1"/>
    <col min="13056" max="13057" width="14.28515625" style="44" customWidth="1"/>
    <col min="13058" max="13058" width="0" style="44" hidden="1" customWidth="1"/>
    <col min="13059" max="13059" width="18.85546875" style="44" customWidth="1"/>
    <col min="13060" max="13072" width="8" style="44" customWidth="1"/>
    <col min="13073" max="13076" width="9.28515625" style="44" customWidth="1"/>
    <col min="13077" max="13104" width="9.140625" style="44"/>
    <col min="13105" max="13105" width="64" style="44" customWidth="1"/>
    <col min="13106" max="13106" width="97.85546875" style="44" customWidth="1"/>
    <col min="13107" max="13300" width="9.140625" style="44"/>
    <col min="13301" max="13301" width="1.28515625" style="44" customWidth="1"/>
    <col min="13302" max="13302" width="44.85546875" style="44" customWidth="1"/>
    <col min="13303" max="13303" width="47.28515625" style="44" customWidth="1"/>
    <col min="13304" max="13304" width="8.140625" style="44" customWidth="1"/>
    <col min="13305" max="13305" width="8.28515625" style="44" customWidth="1"/>
    <col min="13306" max="13306" width="5.42578125" style="44" customWidth="1"/>
    <col min="13307" max="13307" width="8.5703125" style="44" customWidth="1"/>
    <col min="13308" max="13308" width="13.7109375" style="44" customWidth="1"/>
    <col min="13309" max="13309" width="15.7109375" style="44" customWidth="1"/>
    <col min="13310" max="13310" width="14.7109375" style="44" customWidth="1"/>
    <col min="13311" max="13311" width="15" style="44" customWidth="1"/>
    <col min="13312" max="13313" width="14.28515625" style="44" customWidth="1"/>
    <col min="13314" max="13314" width="0" style="44" hidden="1" customWidth="1"/>
    <col min="13315" max="13315" width="18.85546875" style="44" customWidth="1"/>
    <col min="13316" max="13328" width="8" style="44" customWidth="1"/>
    <col min="13329" max="13332" width="9.28515625" style="44" customWidth="1"/>
    <col min="13333" max="13360" width="9.140625" style="44"/>
    <col min="13361" max="13361" width="64" style="44" customWidth="1"/>
    <col min="13362" max="13362" width="97.85546875" style="44" customWidth="1"/>
    <col min="13363" max="13556" width="9.140625" style="44"/>
    <col min="13557" max="13557" width="1.28515625" style="44" customWidth="1"/>
    <col min="13558" max="13558" width="44.85546875" style="44" customWidth="1"/>
    <col min="13559" max="13559" width="47.28515625" style="44" customWidth="1"/>
    <col min="13560" max="13560" width="8.140625" style="44" customWidth="1"/>
    <col min="13561" max="13561" width="8.28515625" style="44" customWidth="1"/>
    <col min="13562" max="13562" width="5.42578125" style="44" customWidth="1"/>
    <col min="13563" max="13563" width="8.5703125" style="44" customWidth="1"/>
    <col min="13564" max="13564" width="13.7109375" style="44" customWidth="1"/>
    <col min="13565" max="13565" width="15.7109375" style="44" customWidth="1"/>
    <col min="13566" max="13566" width="14.7109375" style="44" customWidth="1"/>
    <col min="13567" max="13567" width="15" style="44" customWidth="1"/>
    <col min="13568" max="13569" width="14.28515625" style="44" customWidth="1"/>
    <col min="13570" max="13570" width="0" style="44" hidden="1" customWidth="1"/>
    <col min="13571" max="13571" width="18.85546875" style="44" customWidth="1"/>
    <col min="13572" max="13584" width="8" style="44" customWidth="1"/>
    <col min="13585" max="13588" width="9.28515625" style="44" customWidth="1"/>
    <col min="13589" max="13616" width="9.140625" style="44"/>
    <col min="13617" max="13617" width="64" style="44" customWidth="1"/>
    <col min="13618" max="13618" width="97.85546875" style="44" customWidth="1"/>
    <col min="13619" max="13812" width="9.140625" style="44"/>
    <col min="13813" max="13813" width="1.28515625" style="44" customWidth="1"/>
    <col min="13814" max="13814" width="44.85546875" style="44" customWidth="1"/>
    <col min="13815" max="13815" width="47.28515625" style="44" customWidth="1"/>
    <col min="13816" max="13816" width="8.140625" style="44" customWidth="1"/>
    <col min="13817" max="13817" width="8.28515625" style="44" customWidth="1"/>
    <col min="13818" max="13818" width="5.42578125" style="44" customWidth="1"/>
    <col min="13819" max="13819" width="8.5703125" style="44" customWidth="1"/>
    <col min="13820" max="13820" width="13.7109375" style="44" customWidth="1"/>
    <col min="13821" max="13821" width="15.7109375" style="44" customWidth="1"/>
    <col min="13822" max="13822" width="14.7109375" style="44" customWidth="1"/>
    <col min="13823" max="13823" width="15" style="44" customWidth="1"/>
    <col min="13824" max="13825" width="14.28515625" style="44" customWidth="1"/>
    <col min="13826" max="13826" width="0" style="44" hidden="1" customWidth="1"/>
    <col min="13827" max="13827" width="18.85546875" style="44" customWidth="1"/>
    <col min="13828" max="13840" width="8" style="44" customWidth="1"/>
    <col min="13841" max="13844" width="9.28515625" style="44" customWidth="1"/>
    <col min="13845" max="13872" width="9.140625" style="44"/>
    <col min="13873" max="13873" width="64" style="44" customWidth="1"/>
    <col min="13874" max="13874" width="97.85546875" style="44" customWidth="1"/>
    <col min="13875" max="14068" width="9.140625" style="44"/>
    <col min="14069" max="14069" width="1.28515625" style="44" customWidth="1"/>
    <col min="14070" max="14070" width="44.85546875" style="44" customWidth="1"/>
    <col min="14071" max="14071" width="47.28515625" style="44" customWidth="1"/>
    <col min="14072" max="14072" width="8.140625" style="44" customWidth="1"/>
    <col min="14073" max="14073" width="8.28515625" style="44" customWidth="1"/>
    <col min="14074" max="14074" width="5.42578125" style="44" customWidth="1"/>
    <col min="14075" max="14075" width="8.5703125" style="44" customWidth="1"/>
    <col min="14076" max="14076" width="13.7109375" style="44" customWidth="1"/>
    <col min="14077" max="14077" width="15.7109375" style="44" customWidth="1"/>
    <col min="14078" max="14078" width="14.7109375" style="44" customWidth="1"/>
    <col min="14079" max="14079" width="15" style="44" customWidth="1"/>
    <col min="14080" max="14081" width="14.28515625" style="44" customWidth="1"/>
    <col min="14082" max="14082" width="0" style="44" hidden="1" customWidth="1"/>
    <col min="14083" max="14083" width="18.85546875" style="44" customWidth="1"/>
    <col min="14084" max="14096" width="8" style="44" customWidth="1"/>
    <col min="14097" max="14100" width="9.28515625" style="44" customWidth="1"/>
    <col min="14101" max="14128" width="9.140625" style="44"/>
    <col min="14129" max="14129" width="64" style="44" customWidth="1"/>
    <col min="14130" max="14130" width="97.85546875" style="44" customWidth="1"/>
    <col min="14131" max="14324" width="9.140625" style="44"/>
    <col min="14325" max="14325" width="1.28515625" style="44" customWidth="1"/>
    <col min="14326" max="14326" width="44.85546875" style="44" customWidth="1"/>
    <col min="14327" max="14327" width="47.28515625" style="44" customWidth="1"/>
    <col min="14328" max="14328" width="8.140625" style="44" customWidth="1"/>
    <col min="14329" max="14329" width="8.28515625" style="44" customWidth="1"/>
    <col min="14330" max="14330" width="5.42578125" style="44" customWidth="1"/>
    <col min="14331" max="14331" width="8.5703125" style="44" customWidth="1"/>
    <col min="14332" max="14332" width="13.7109375" style="44" customWidth="1"/>
    <col min="14333" max="14333" width="15.7109375" style="44" customWidth="1"/>
    <col min="14334" max="14334" width="14.7109375" style="44" customWidth="1"/>
    <col min="14335" max="14335" width="15" style="44" customWidth="1"/>
    <col min="14336" max="14337" width="14.28515625" style="44" customWidth="1"/>
    <col min="14338" max="14338" width="0" style="44" hidden="1" customWidth="1"/>
    <col min="14339" max="14339" width="18.85546875" style="44" customWidth="1"/>
    <col min="14340" max="14352" width="8" style="44" customWidth="1"/>
    <col min="14353" max="14356" width="9.28515625" style="44" customWidth="1"/>
    <col min="14357" max="14384" width="9.140625" style="44"/>
    <col min="14385" max="14385" width="64" style="44" customWidth="1"/>
    <col min="14386" max="14386" width="97.85546875" style="44" customWidth="1"/>
    <col min="14387" max="14580" width="9.140625" style="44"/>
    <col min="14581" max="14581" width="1.28515625" style="44" customWidth="1"/>
    <col min="14582" max="14582" width="44.85546875" style="44" customWidth="1"/>
    <col min="14583" max="14583" width="47.28515625" style="44" customWidth="1"/>
    <col min="14584" max="14584" width="8.140625" style="44" customWidth="1"/>
    <col min="14585" max="14585" width="8.28515625" style="44" customWidth="1"/>
    <col min="14586" max="14586" width="5.42578125" style="44" customWidth="1"/>
    <col min="14587" max="14587" width="8.5703125" style="44" customWidth="1"/>
    <col min="14588" max="14588" width="13.7109375" style="44" customWidth="1"/>
    <col min="14589" max="14589" width="15.7109375" style="44" customWidth="1"/>
    <col min="14590" max="14590" width="14.7109375" style="44" customWidth="1"/>
    <col min="14591" max="14591" width="15" style="44" customWidth="1"/>
    <col min="14592" max="14593" width="14.28515625" style="44" customWidth="1"/>
    <col min="14594" max="14594" width="0" style="44" hidden="1" customWidth="1"/>
    <col min="14595" max="14595" width="18.85546875" style="44" customWidth="1"/>
    <col min="14596" max="14608" width="8" style="44" customWidth="1"/>
    <col min="14609" max="14612" width="9.28515625" style="44" customWidth="1"/>
    <col min="14613" max="14640" width="9.140625" style="44"/>
    <col min="14641" max="14641" width="64" style="44" customWidth="1"/>
    <col min="14642" max="14642" width="97.85546875" style="44" customWidth="1"/>
    <col min="14643" max="14836" width="9.140625" style="44"/>
    <col min="14837" max="14837" width="1.28515625" style="44" customWidth="1"/>
    <col min="14838" max="14838" width="44.85546875" style="44" customWidth="1"/>
    <col min="14839" max="14839" width="47.28515625" style="44" customWidth="1"/>
    <col min="14840" max="14840" width="8.140625" style="44" customWidth="1"/>
    <col min="14841" max="14841" width="8.28515625" style="44" customWidth="1"/>
    <col min="14842" max="14842" width="5.42578125" style="44" customWidth="1"/>
    <col min="14843" max="14843" width="8.5703125" style="44" customWidth="1"/>
    <col min="14844" max="14844" width="13.7109375" style="44" customWidth="1"/>
    <col min="14845" max="14845" width="15.7109375" style="44" customWidth="1"/>
    <col min="14846" max="14846" width="14.7109375" style="44" customWidth="1"/>
    <col min="14847" max="14847" width="15" style="44" customWidth="1"/>
    <col min="14848" max="14849" width="14.28515625" style="44" customWidth="1"/>
    <col min="14850" max="14850" width="0" style="44" hidden="1" customWidth="1"/>
    <col min="14851" max="14851" width="18.85546875" style="44" customWidth="1"/>
    <col min="14852" max="14864" width="8" style="44" customWidth="1"/>
    <col min="14865" max="14868" width="9.28515625" style="44" customWidth="1"/>
    <col min="14869" max="14896" width="9.140625" style="44"/>
    <col min="14897" max="14897" width="64" style="44" customWidth="1"/>
    <col min="14898" max="14898" width="97.85546875" style="44" customWidth="1"/>
    <col min="14899" max="15092" width="9.140625" style="44"/>
    <col min="15093" max="15093" width="1.28515625" style="44" customWidth="1"/>
    <col min="15094" max="15094" width="44.85546875" style="44" customWidth="1"/>
    <col min="15095" max="15095" width="47.28515625" style="44" customWidth="1"/>
    <col min="15096" max="15096" width="8.140625" style="44" customWidth="1"/>
    <col min="15097" max="15097" width="8.28515625" style="44" customWidth="1"/>
    <col min="15098" max="15098" width="5.42578125" style="44" customWidth="1"/>
    <col min="15099" max="15099" width="8.5703125" style="44" customWidth="1"/>
    <col min="15100" max="15100" width="13.7109375" style="44" customWidth="1"/>
    <col min="15101" max="15101" width="15.7109375" style="44" customWidth="1"/>
    <col min="15102" max="15102" width="14.7109375" style="44" customWidth="1"/>
    <col min="15103" max="15103" width="15" style="44" customWidth="1"/>
    <col min="15104" max="15105" width="14.28515625" style="44" customWidth="1"/>
    <col min="15106" max="15106" width="0" style="44" hidden="1" customWidth="1"/>
    <col min="15107" max="15107" width="18.85546875" style="44" customWidth="1"/>
    <col min="15108" max="15120" width="8" style="44" customWidth="1"/>
    <col min="15121" max="15124" width="9.28515625" style="44" customWidth="1"/>
    <col min="15125" max="15152" width="9.140625" style="44"/>
    <col min="15153" max="15153" width="64" style="44" customWidth="1"/>
    <col min="15154" max="15154" width="97.85546875" style="44" customWidth="1"/>
    <col min="15155" max="15348" width="9.140625" style="44"/>
    <col min="15349" max="15349" width="1.28515625" style="44" customWidth="1"/>
    <col min="15350" max="15350" width="44.85546875" style="44" customWidth="1"/>
    <col min="15351" max="15351" width="47.28515625" style="44" customWidth="1"/>
    <col min="15352" max="15352" width="8.140625" style="44" customWidth="1"/>
    <col min="15353" max="15353" width="8.28515625" style="44" customWidth="1"/>
    <col min="15354" max="15354" width="5.42578125" style="44" customWidth="1"/>
    <col min="15355" max="15355" width="8.5703125" style="44" customWidth="1"/>
    <col min="15356" max="15356" width="13.7109375" style="44" customWidth="1"/>
    <col min="15357" max="15357" width="15.7109375" style="44" customWidth="1"/>
    <col min="15358" max="15358" width="14.7109375" style="44" customWidth="1"/>
    <col min="15359" max="15359" width="15" style="44" customWidth="1"/>
    <col min="15360" max="15361" width="14.28515625" style="44" customWidth="1"/>
    <col min="15362" max="15362" width="0" style="44" hidden="1" customWidth="1"/>
    <col min="15363" max="15363" width="18.85546875" style="44" customWidth="1"/>
    <col min="15364" max="15376" width="8" style="44" customWidth="1"/>
    <col min="15377" max="15380" width="9.28515625" style="44" customWidth="1"/>
    <col min="15381" max="15408" width="9.140625" style="44"/>
    <col min="15409" max="15409" width="64" style="44" customWidth="1"/>
    <col min="15410" max="15410" width="97.85546875" style="44" customWidth="1"/>
    <col min="15411" max="15604" width="9.140625" style="44"/>
    <col min="15605" max="15605" width="1.28515625" style="44" customWidth="1"/>
    <col min="15606" max="15606" width="44.85546875" style="44" customWidth="1"/>
    <col min="15607" max="15607" width="47.28515625" style="44" customWidth="1"/>
    <col min="15608" max="15608" width="8.140625" style="44" customWidth="1"/>
    <col min="15609" max="15609" width="8.28515625" style="44" customWidth="1"/>
    <col min="15610" max="15610" width="5.42578125" style="44" customWidth="1"/>
    <col min="15611" max="15611" width="8.5703125" style="44" customWidth="1"/>
    <col min="15612" max="15612" width="13.7109375" style="44" customWidth="1"/>
    <col min="15613" max="15613" width="15.7109375" style="44" customWidth="1"/>
    <col min="15614" max="15614" width="14.7109375" style="44" customWidth="1"/>
    <col min="15615" max="15615" width="15" style="44" customWidth="1"/>
    <col min="15616" max="15617" width="14.28515625" style="44" customWidth="1"/>
    <col min="15618" max="15618" width="0" style="44" hidden="1" customWidth="1"/>
    <col min="15619" max="15619" width="18.85546875" style="44" customWidth="1"/>
    <col min="15620" max="15632" width="8" style="44" customWidth="1"/>
    <col min="15633" max="15636" width="9.28515625" style="44" customWidth="1"/>
    <col min="15637" max="15664" width="9.140625" style="44"/>
    <col min="15665" max="15665" width="64" style="44" customWidth="1"/>
    <col min="15666" max="15666" width="97.85546875" style="44" customWidth="1"/>
    <col min="15667" max="15860" width="9.140625" style="44"/>
    <col min="15861" max="15861" width="1.28515625" style="44" customWidth="1"/>
    <col min="15862" max="15862" width="44.85546875" style="44" customWidth="1"/>
    <col min="15863" max="15863" width="47.28515625" style="44" customWidth="1"/>
    <col min="15864" max="15864" width="8.140625" style="44" customWidth="1"/>
    <col min="15865" max="15865" width="8.28515625" style="44" customWidth="1"/>
    <col min="15866" max="15866" width="5.42578125" style="44" customWidth="1"/>
    <col min="15867" max="15867" width="8.5703125" style="44" customWidth="1"/>
    <col min="15868" max="15868" width="13.7109375" style="44" customWidth="1"/>
    <col min="15869" max="15869" width="15.7109375" style="44" customWidth="1"/>
    <col min="15870" max="15870" width="14.7109375" style="44" customWidth="1"/>
    <col min="15871" max="15871" width="15" style="44" customWidth="1"/>
    <col min="15872" max="15873" width="14.28515625" style="44" customWidth="1"/>
    <col min="15874" max="15874" width="0" style="44" hidden="1" customWidth="1"/>
    <col min="15875" max="15875" width="18.85546875" style="44" customWidth="1"/>
    <col min="15876" max="15888" width="8" style="44" customWidth="1"/>
    <col min="15889" max="15892" width="9.28515625" style="44" customWidth="1"/>
    <col min="15893" max="15920" width="9.140625" style="44"/>
    <col min="15921" max="15921" width="64" style="44" customWidth="1"/>
    <col min="15922" max="15922" width="97.85546875" style="44" customWidth="1"/>
    <col min="15923" max="16116" width="9.140625" style="44"/>
    <col min="16117" max="16117" width="1.28515625" style="44" customWidth="1"/>
    <col min="16118" max="16118" width="44.85546875" style="44" customWidth="1"/>
    <col min="16119" max="16119" width="47.28515625" style="44" customWidth="1"/>
    <col min="16120" max="16120" width="8.140625" style="44" customWidth="1"/>
    <col min="16121" max="16121" width="8.28515625" style="44" customWidth="1"/>
    <col min="16122" max="16122" width="5.42578125" style="44" customWidth="1"/>
    <col min="16123" max="16123" width="8.5703125" style="44" customWidth="1"/>
    <col min="16124" max="16124" width="13.7109375" style="44" customWidth="1"/>
    <col min="16125" max="16125" width="15.7109375" style="44" customWidth="1"/>
    <col min="16126" max="16126" width="14.7109375" style="44" customWidth="1"/>
    <col min="16127" max="16127" width="15" style="44" customWidth="1"/>
    <col min="16128" max="16129" width="14.28515625" style="44" customWidth="1"/>
    <col min="16130" max="16130" width="0" style="44" hidden="1" customWidth="1"/>
    <col min="16131" max="16131" width="18.85546875" style="44" customWidth="1"/>
    <col min="16132" max="16144" width="8" style="44" customWidth="1"/>
    <col min="16145" max="16148" width="9.28515625" style="44" customWidth="1"/>
    <col min="16149" max="16176" width="9.140625" style="44"/>
    <col min="16177" max="16177" width="64" style="44" customWidth="1"/>
    <col min="16178" max="16178" width="97.85546875" style="44" customWidth="1"/>
    <col min="16179" max="16384" width="9.140625" style="44"/>
  </cols>
  <sheetData>
    <row r="1" spans="1:50" ht="4.5" customHeight="1" thickBot="1" x14ac:dyDescent="0.3">
      <c r="A1" s="212"/>
      <c r="B1" s="201"/>
      <c r="C1" s="201"/>
      <c r="D1" s="201"/>
      <c r="E1" s="201"/>
      <c r="F1" s="313"/>
      <c r="G1" s="313"/>
      <c r="H1" s="313"/>
      <c r="I1" s="313"/>
      <c r="J1" s="313"/>
      <c r="K1" s="313"/>
      <c r="L1" s="313"/>
      <c r="M1" s="313"/>
      <c r="N1" s="313"/>
      <c r="O1" s="313"/>
      <c r="P1" s="313"/>
      <c r="Q1" s="313"/>
      <c r="R1" s="313"/>
      <c r="S1" s="313"/>
      <c r="AW1" s="45" t="s">
        <v>186</v>
      </c>
      <c r="AX1" s="46" t="s">
        <v>187</v>
      </c>
    </row>
    <row r="2" spans="1:50" ht="32.25" customHeight="1" x14ac:dyDescent="0.25">
      <c r="A2" s="213"/>
      <c r="B2" s="419" t="str">
        <f>'Elenco P.I.'!B2</f>
        <v>Comune di Golfo Aranci</v>
      </c>
      <c r="C2" s="419"/>
      <c r="D2" s="419"/>
      <c r="E2" s="419"/>
      <c r="F2" s="419"/>
      <c r="G2" s="419"/>
      <c r="H2" s="419"/>
      <c r="I2" s="419"/>
      <c r="J2" s="419"/>
      <c r="K2" s="419"/>
      <c r="L2" s="419"/>
      <c r="M2" s="419"/>
      <c r="N2" s="419"/>
      <c r="O2" s="419"/>
      <c r="P2" s="419"/>
      <c r="Q2" s="419"/>
      <c r="R2" s="419"/>
      <c r="S2" s="419"/>
      <c r="T2" s="419"/>
      <c r="AW2" s="135"/>
      <c r="AX2" s="136"/>
    </row>
    <row r="3" spans="1:50" ht="9" customHeight="1" x14ac:dyDescent="0.25">
      <c r="A3" s="213"/>
      <c r="B3" s="53"/>
      <c r="C3" s="53"/>
      <c r="D3" s="53"/>
      <c r="E3" s="53"/>
      <c r="F3" s="53"/>
      <c r="G3" s="53"/>
      <c r="H3" s="53"/>
      <c r="I3" s="53"/>
      <c r="J3" s="53"/>
      <c r="K3" s="53"/>
      <c r="L3" s="53"/>
      <c r="M3" s="53"/>
      <c r="N3" s="53"/>
      <c r="O3" s="53"/>
      <c r="P3" s="53"/>
      <c r="Q3" s="53"/>
      <c r="R3" s="53"/>
      <c r="S3" s="53"/>
      <c r="T3" s="137"/>
      <c r="AW3" s="135"/>
      <c r="AX3" s="136"/>
    </row>
    <row r="4" spans="1:50" ht="29.25" customHeight="1" x14ac:dyDescent="0.25">
      <c r="A4" s="213"/>
      <c r="B4" s="420" t="str">
        <f>'Elenco P.I.'!B7</f>
        <v xml:space="preserve">Area:  </v>
      </c>
      <c r="C4" s="421"/>
      <c r="D4" s="421"/>
      <c r="E4" s="421"/>
      <c r="F4" s="421"/>
      <c r="G4" s="421"/>
      <c r="H4" s="421"/>
      <c r="I4" s="421"/>
      <c r="J4" s="421"/>
      <c r="K4" s="421"/>
      <c r="L4" s="421"/>
      <c r="M4" s="421"/>
      <c r="N4" s="421"/>
      <c r="O4" s="421"/>
      <c r="P4" s="421"/>
      <c r="Q4" s="421"/>
      <c r="R4" s="421"/>
      <c r="S4" s="421"/>
      <c r="T4" s="421"/>
      <c r="AW4" s="135"/>
      <c r="AX4" s="136"/>
    </row>
    <row r="5" spans="1:50" ht="11.25" customHeight="1" x14ac:dyDescent="0.25">
      <c r="A5" s="213"/>
      <c r="B5" s="53"/>
      <c r="C5" s="53"/>
      <c r="D5" s="53"/>
      <c r="E5" s="53"/>
      <c r="F5" s="53"/>
      <c r="G5" s="53"/>
      <c r="H5" s="53"/>
      <c r="I5" s="53"/>
      <c r="J5" s="53"/>
      <c r="K5" s="53"/>
      <c r="L5" s="53"/>
      <c r="M5" s="53"/>
      <c r="N5" s="53"/>
      <c r="O5" s="53"/>
      <c r="P5" s="53"/>
      <c r="Q5" s="53"/>
      <c r="R5" s="53"/>
      <c r="S5" s="53"/>
      <c r="T5" s="54"/>
      <c r="AW5" s="51" t="s">
        <v>198</v>
      </c>
      <c r="AX5" s="52" t="s">
        <v>199</v>
      </c>
    </row>
    <row r="6" spans="1:50" ht="9" hidden="1" customHeight="1" x14ac:dyDescent="0.25">
      <c r="A6" s="213"/>
      <c r="B6" s="54"/>
      <c r="C6" s="54"/>
      <c r="D6" s="54"/>
      <c r="E6" s="54"/>
      <c r="F6" s="54"/>
      <c r="G6" s="54"/>
      <c r="H6" s="54"/>
      <c r="I6" s="54"/>
      <c r="J6" s="54"/>
      <c r="K6" s="54"/>
      <c r="L6" s="54"/>
      <c r="M6" s="54"/>
      <c r="N6" s="54"/>
      <c r="O6" s="54"/>
      <c r="P6" s="54"/>
      <c r="Q6" s="54"/>
      <c r="R6" s="54"/>
      <c r="S6" s="54"/>
      <c r="AW6" s="51"/>
      <c r="AX6" s="52"/>
    </row>
    <row r="7" spans="1:50" ht="22.5" customHeight="1" x14ac:dyDescent="0.25">
      <c r="A7" s="213"/>
      <c r="B7" s="422" t="s">
        <v>528</v>
      </c>
      <c r="C7" s="422"/>
      <c r="D7" s="422"/>
      <c r="E7" s="422"/>
      <c r="F7" s="389" t="s">
        <v>318</v>
      </c>
      <c r="G7" s="389"/>
      <c r="H7" s="389"/>
      <c r="I7" s="389"/>
      <c r="J7" s="389"/>
      <c r="K7" s="389"/>
      <c r="L7" s="389"/>
      <c r="M7" s="389"/>
      <c r="N7" s="389"/>
      <c r="O7" s="389"/>
      <c r="P7" s="389"/>
      <c r="Q7" s="389"/>
      <c r="R7" s="389"/>
      <c r="S7" s="390"/>
      <c r="T7" s="385" t="s">
        <v>512</v>
      </c>
      <c r="AW7" s="51" t="s">
        <v>201</v>
      </c>
      <c r="AX7" s="52" t="s">
        <v>202</v>
      </c>
    </row>
    <row r="8" spans="1:50" ht="12" customHeight="1" x14ac:dyDescent="0.25">
      <c r="A8" s="213"/>
      <c r="B8" s="422"/>
      <c r="C8" s="422"/>
      <c r="D8" s="422"/>
      <c r="E8" s="422"/>
      <c r="F8" s="391" t="s">
        <v>319</v>
      </c>
      <c r="G8" s="392"/>
      <c r="H8" s="392"/>
      <c r="I8" s="392"/>
      <c r="J8" s="392"/>
      <c r="K8" s="392"/>
      <c r="L8" s="393"/>
      <c r="M8" s="394" t="s">
        <v>320</v>
      </c>
      <c r="N8" s="394"/>
      <c r="O8" s="394"/>
      <c r="P8" s="394"/>
      <c r="Q8" s="394"/>
      <c r="R8" s="394"/>
      <c r="S8" s="391"/>
      <c r="T8" s="385"/>
      <c r="AW8" s="51" t="s">
        <v>203</v>
      </c>
      <c r="AX8" s="52" t="s">
        <v>204</v>
      </c>
    </row>
    <row r="9" spans="1:50" ht="18" customHeight="1" x14ac:dyDescent="0.25">
      <c r="A9" s="213"/>
      <c r="B9" s="422"/>
      <c r="C9" s="422"/>
      <c r="D9" s="422"/>
      <c r="E9" s="422"/>
      <c r="F9" s="386" t="s">
        <v>26</v>
      </c>
      <c r="G9" s="386"/>
      <c r="H9" s="386"/>
      <c r="I9" s="386" t="s">
        <v>27</v>
      </c>
      <c r="J9" s="386"/>
      <c r="K9" s="386"/>
      <c r="L9" s="395" t="s">
        <v>321</v>
      </c>
      <c r="M9" s="386" t="s">
        <v>28</v>
      </c>
      <c r="N9" s="386"/>
      <c r="O9" s="386"/>
      <c r="P9" s="386" t="s">
        <v>29</v>
      </c>
      <c r="Q9" s="386"/>
      <c r="R9" s="386"/>
      <c r="S9" s="387" t="s">
        <v>321</v>
      </c>
      <c r="T9" s="385"/>
      <c r="AW9" s="51" t="s">
        <v>207</v>
      </c>
      <c r="AX9" s="52" t="s">
        <v>208</v>
      </c>
    </row>
    <row r="10" spans="1:50" ht="40.5" customHeight="1" x14ac:dyDescent="0.25">
      <c r="A10" s="213"/>
      <c r="B10" s="214" t="s">
        <v>322</v>
      </c>
      <c r="C10" s="214" t="s">
        <v>323</v>
      </c>
      <c r="D10" s="214" t="s">
        <v>1</v>
      </c>
      <c r="E10" s="214" t="s">
        <v>324</v>
      </c>
      <c r="F10" s="314" t="s">
        <v>325</v>
      </c>
      <c r="G10" s="314" t="s">
        <v>326</v>
      </c>
      <c r="H10" s="314" t="s">
        <v>327</v>
      </c>
      <c r="I10" s="314" t="s">
        <v>325</v>
      </c>
      <c r="J10" s="314" t="s">
        <v>326</v>
      </c>
      <c r="K10" s="314" t="s">
        <v>327</v>
      </c>
      <c r="L10" s="396"/>
      <c r="M10" s="314" t="s">
        <v>325</v>
      </c>
      <c r="N10" s="314" t="s">
        <v>326</v>
      </c>
      <c r="O10" s="314" t="s">
        <v>327</v>
      </c>
      <c r="P10" s="314" t="s">
        <v>325</v>
      </c>
      <c r="Q10" s="314" t="s">
        <v>326</v>
      </c>
      <c r="R10" s="314" t="s">
        <v>327</v>
      </c>
      <c r="S10" s="388"/>
      <c r="T10" s="385"/>
      <c r="AW10" s="51" t="s">
        <v>215</v>
      </c>
      <c r="AX10" s="52" t="s">
        <v>216</v>
      </c>
    </row>
    <row r="11" spans="1:50" s="219" customFormat="1" ht="117.75" customHeight="1" x14ac:dyDescent="0.25">
      <c r="A11" s="215"/>
      <c r="B11" s="224" t="s">
        <v>529</v>
      </c>
      <c r="C11" s="224"/>
      <c r="D11" s="216"/>
      <c r="E11" s="216"/>
      <c r="F11" s="315" t="s">
        <v>524</v>
      </c>
      <c r="G11" s="315"/>
      <c r="H11" s="315"/>
      <c r="I11" s="315" t="s">
        <v>524</v>
      </c>
      <c r="J11" s="315"/>
      <c r="K11" s="315"/>
      <c r="L11" s="316">
        <f>IF(F11="x",5,0)+IF(G11="x",3,0)+IF(H11="x",1,0)+IF(I11="x",5,0)+IF(J11="x",3,0)+IF(K11="x",1,0)</f>
        <v>10</v>
      </c>
      <c r="M11" s="317" t="s">
        <v>524</v>
      </c>
      <c r="N11" s="317"/>
      <c r="O11" s="317"/>
      <c r="P11" s="317"/>
      <c r="Q11" s="317"/>
      <c r="R11" s="317" t="s">
        <v>524</v>
      </c>
      <c r="S11" s="349">
        <f>IF(M11="x",5,0)+IF(N11="x",3,0)+IF(O11="x",1,0)+IF(P11="x",1,0)+IF(Q11="x",3,0)+IF(R11="x",5,0)</f>
        <v>10</v>
      </c>
      <c r="T11" s="350">
        <f>L11+S11</f>
        <v>20</v>
      </c>
      <c r="U11" s="217"/>
      <c r="V11" s="217"/>
      <c r="W11" s="217"/>
      <c r="X11" s="217"/>
      <c r="Y11" s="217"/>
      <c r="Z11" s="217"/>
      <c r="AA11" s="217"/>
      <c r="AB11" s="218"/>
      <c r="AW11" s="220" t="s">
        <v>217</v>
      </c>
      <c r="AX11" s="221" t="s">
        <v>218</v>
      </c>
    </row>
    <row r="12" spans="1:50" s="219" customFormat="1" ht="137.25" customHeight="1" x14ac:dyDescent="0.25">
      <c r="A12" s="215"/>
      <c r="B12" s="351" t="s">
        <v>530</v>
      </c>
      <c r="C12" s="351"/>
      <c r="D12" s="216"/>
      <c r="E12" s="216"/>
      <c r="F12" s="315" t="s">
        <v>524</v>
      </c>
      <c r="G12" s="315"/>
      <c r="H12" s="315"/>
      <c r="I12" s="315"/>
      <c r="J12" s="315" t="s">
        <v>524</v>
      </c>
      <c r="K12" s="315"/>
      <c r="L12" s="318">
        <f>IF(F12="x",5,0)+IF(G12="x",3,0)+IF(H12="x",1,0)+IF(I12="x",5,0)+IF(J12="x",3,0)+IF(K12="x",1,0)</f>
        <v>8</v>
      </c>
      <c r="M12" s="317"/>
      <c r="N12" s="317" t="s">
        <v>524</v>
      </c>
      <c r="O12" s="317"/>
      <c r="P12" s="317"/>
      <c r="Q12" s="317" t="s">
        <v>524</v>
      </c>
      <c r="R12" s="317"/>
      <c r="S12" s="349">
        <f>IF(M12="x",5,0)+IF(N12="x",3,0)+IF(O12="x",1,0)+IF(P12="x",1,0)+IF(Q12="x",3,0)+IF(R12="x",5,0)</f>
        <v>6</v>
      </c>
      <c r="T12" s="350">
        <f t="shared" ref="T12:T20" si="0">L12+S12</f>
        <v>14</v>
      </c>
      <c r="U12" s="217"/>
      <c r="V12" s="217"/>
      <c r="W12" s="217"/>
      <c r="X12" s="217"/>
      <c r="Y12" s="217"/>
      <c r="Z12" s="217"/>
      <c r="AA12" s="217"/>
      <c r="AB12" s="218"/>
      <c r="AW12" s="220" t="s">
        <v>275</v>
      </c>
      <c r="AX12" s="221" t="s">
        <v>276</v>
      </c>
    </row>
    <row r="13" spans="1:50" s="219" customFormat="1" ht="104.25" customHeight="1" x14ac:dyDescent="0.25">
      <c r="A13" s="215"/>
      <c r="B13" s="351" t="s">
        <v>531</v>
      </c>
      <c r="C13" s="351"/>
      <c r="D13" s="216"/>
      <c r="E13" s="216"/>
      <c r="F13" s="315" t="s">
        <v>524</v>
      </c>
      <c r="G13" s="315"/>
      <c r="H13" s="315"/>
      <c r="I13" s="315" t="s">
        <v>524</v>
      </c>
      <c r="J13" s="315"/>
      <c r="K13" s="315"/>
      <c r="L13" s="318">
        <f>IF(F13="x",5,0)+IF(G13="x",3,0)+IF(H13="x",1,0)+IF(I13="x",5,0)+IF(J13="x",3,0)+IF(K13="x",1,0)</f>
        <v>10</v>
      </c>
      <c r="M13" s="317" t="s">
        <v>524</v>
      </c>
      <c r="N13" s="317"/>
      <c r="O13" s="317"/>
      <c r="P13" s="317"/>
      <c r="Q13" s="317"/>
      <c r="R13" s="317" t="s">
        <v>524</v>
      </c>
      <c r="S13" s="349">
        <f>IF(M13="x",5,0)+IF(N13="x",3,0)+IF(O13="x",1,0)+IF(P13="x",1,0)+IF(Q13="x",3,0)+IF(R13="x",5,0)</f>
        <v>10</v>
      </c>
      <c r="T13" s="350">
        <f t="shared" si="0"/>
        <v>20</v>
      </c>
      <c r="U13" s="217"/>
      <c r="V13" s="217"/>
      <c r="W13" s="217"/>
      <c r="X13" s="217"/>
      <c r="Y13" s="217"/>
      <c r="Z13" s="217"/>
      <c r="AA13" s="217"/>
      <c r="AB13" s="218"/>
      <c r="AW13" s="220" t="s">
        <v>277</v>
      </c>
      <c r="AX13" s="221" t="s">
        <v>278</v>
      </c>
    </row>
    <row r="14" spans="1:50" s="219" customFormat="1" ht="172.5" customHeight="1" x14ac:dyDescent="0.25">
      <c r="A14" s="215"/>
      <c r="B14" s="375" t="s">
        <v>532</v>
      </c>
      <c r="C14" s="351"/>
      <c r="D14" s="216"/>
      <c r="E14" s="216"/>
      <c r="F14" s="315" t="s">
        <v>524</v>
      </c>
      <c r="G14" s="315"/>
      <c r="H14" s="315"/>
      <c r="I14" s="315" t="s">
        <v>524</v>
      </c>
      <c r="J14" s="315"/>
      <c r="K14" s="315"/>
      <c r="L14" s="318">
        <f>IF(F14="x",5,0)+IF(G14="x",3,0)+IF(H14="x",1,0)+IF(I14="x",5,0)+IF(J14="x",3,0)+IF(K14="x",1,0)</f>
        <v>10</v>
      </c>
      <c r="M14" s="317" t="s">
        <v>524</v>
      </c>
      <c r="N14" s="317"/>
      <c r="O14" s="317"/>
      <c r="P14" s="317"/>
      <c r="Q14" s="317" t="s">
        <v>524</v>
      </c>
      <c r="R14" s="317"/>
      <c r="S14" s="349">
        <f>IF(M14="x",5,0)+IF(N14="x",3,0)+IF(O14="x",1,0)+IF(P14="x",1,0)+IF(Q14="x",3,0)+IF(R14="x",5,0)</f>
        <v>8</v>
      </c>
      <c r="T14" s="350">
        <f t="shared" si="0"/>
        <v>18</v>
      </c>
      <c r="U14" s="217"/>
      <c r="V14" s="217"/>
      <c r="W14" s="217"/>
      <c r="X14" s="217"/>
      <c r="Y14" s="217"/>
      <c r="Z14" s="217"/>
      <c r="AA14" s="217"/>
      <c r="AB14" s="218"/>
      <c r="AW14" s="220" t="s">
        <v>279</v>
      </c>
      <c r="AX14" s="221" t="s">
        <v>280</v>
      </c>
    </row>
    <row r="15" spans="1:50" s="219" customFormat="1" ht="73.5" customHeight="1" x14ac:dyDescent="0.25">
      <c r="A15" s="215"/>
      <c r="B15" s="353"/>
      <c r="C15" s="351"/>
      <c r="D15" s="216"/>
      <c r="E15" s="216"/>
      <c r="F15" s="319"/>
      <c r="G15" s="317"/>
      <c r="H15" s="317"/>
      <c r="I15" s="317"/>
      <c r="J15" s="317"/>
      <c r="K15" s="317"/>
      <c r="L15" s="318">
        <f>IF(F15="x",5,0)+IF(G15="x",3,0)+IF(H15="x",1,0)+IF(I15="x",5,0)+IF(J15="x",3,0)+IF(K15="x",1,0)</f>
        <v>0</v>
      </c>
      <c r="M15" s="317"/>
      <c r="N15" s="317"/>
      <c r="O15" s="317"/>
      <c r="P15" s="317"/>
      <c r="Q15" s="317"/>
      <c r="R15" s="317"/>
      <c r="S15" s="349">
        <f>IF(M15="x",5,0)+IF(N15="x",3,0)+IF(O15="x",1,0)+IF(P15="x",1,0)+IF(Q15="x",3,0)+IF(R15="x",5,0)</f>
        <v>0</v>
      </c>
      <c r="T15" s="350">
        <f t="shared" si="0"/>
        <v>0</v>
      </c>
      <c r="U15" s="217"/>
      <c r="V15" s="217"/>
      <c r="W15" s="217"/>
      <c r="X15" s="217"/>
      <c r="Y15" s="217"/>
      <c r="Z15" s="217"/>
      <c r="AA15" s="217"/>
      <c r="AB15" s="218"/>
      <c r="AW15" s="220"/>
      <c r="AX15" s="221"/>
    </row>
    <row r="16" spans="1:50" s="219" customFormat="1" ht="73.5" customHeight="1" x14ac:dyDescent="0.25">
      <c r="A16" s="215"/>
      <c r="B16" s="353"/>
      <c r="C16" s="351"/>
      <c r="D16" s="216"/>
      <c r="E16" s="216"/>
      <c r="F16" s="320"/>
      <c r="G16" s="321"/>
      <c r="H16" s="321"/>
      <c r="I16" s="321"/>
      <c r="J16" s="321"/>
      <c r="K16" s="321"/>
      <c r="L16" s="318">
        <f t="shared" ref="L16:L18" si="1">IF(F16="x",5,0)+IF(G16="x",3,0)+IF(H16="x",1,0)+IF(I16="x",5,0)+IF(J16="x",3,0)+IF(K16="x",1,0)</f>
        <v>0</v>
      </c>
      <c r="M16" s="321"/>
      <c r="N16" s="321"/>
      <c r="O16" s="321"/>
      <c r="P16" s="321"/>
      <c r="Q16" s="321"/>
      <c r="R16" s="321"/>
      <c r="S16" s="349">
        <f t="shared" ref="S16:S18" si="2">IF(M16="x",5,0)+IF(N16="x",3,0)+IF(O16="x",1,0)+IF(P16="x",1,0)+IF(Q16="x",3,0)+IF(R16="x",5,0)</f>
        <v>0</v>
      </c>
      <c r="T16" s="350">
        <f t="shared" si="0"/>
        <v>0</v>
      </c>
      <c r="U16" s="217"/>
      <c r="V16" s="217"/>
      <c r="W16" s="217"/>
      <c r="X16" s="217"/>
      <c r="Y16" s="217"/>
      <c r="Z16" s="217"/>
      <c r="AA16" s="217"/>
      <c r="AB16" s="218"/>
      <c r="AW16" s="220"/>
      <c r="AX16" s="221"/>
    </row>
    <row r="17" spans="1:50" s="219" customFormat="1" ht="73.5" customHeight="1" x14ac:dyDescent="0.25">
      <c r="A17" s="215"/>
      <c r="B17" s="224"/>
      <c r="C17" s="325"/>
      <c r="D17" s="224"/>
      <c r="E17" s="216"/>
      <c r="F17" s="320"/>
      <c r="G17" s="321"/>
      <c r="H17" s="321"/>
      <c r="I17" s="321"/>
      <c r="J17" s="321"/>
      <c r="K17" s="321"/>
      <c r="L17" s="318">
        <f t="shared" si="1"/>
        <v>0</v>
      </c>
      <c r="M17" s="321"/>
      <c r="N17" s="321"/>
      <c r="O17" s="321"/>
      <c r="P17" s="321"/>
      <c r="Q17" s="321"/>
      <c r="R17" s="321"/>
      <c r="S17" s="349">
        <f t="shared" si="2"/>
        <v>0</v>
      </c>
      <c r="T17" s="350">
        <f t="shared" si="0"/>
        <v>0</v>
      </c>
      <c r="U17" s="217"/>
      <c r="V17" s="217"/>
      <c r="W17" s="217"/>
      <c r="X17" s="217"/>
      <c r="Y17" s="217"/>
      <c r="Z17" s="217"/>
      <c r="AA17" s="217"/>
      <c r="AB17" s="218"/>
      <c r="AW17" s="222"/>
      <c r="AX17" s="223"/>
    </row>
    <row r="18" spans="1:50" s="219" customFormat="1" ht="73.5" customHeight="1" x14ac:dyDescent="0.25">
      <c r="A18" s="215"/>
      <c r="B18" s="224"/>
      <c r="C18" s="224"/>
      <c r="D18" s="224"/>
      <c r="E18" s="216"/>
      <c r="F18" s="319"/>
      <c r="G18" s="317"/>
      <c r="H18" s="317"/>
      <c r="I18" s="317"/>
      <c r="J18" s="317"/>
      <c r="K18" s="317"/>
      <c r="L18" s="318">
        <f t="shared" si="1"/>
        <v>0</v>
      </c>
      <c r="M18" s="317"/>
      <c r="N18" s="317"/>
      <c r="O18" s="317"/>
      <c r="P18" s="317"/>
      <c r="Q18" s="317"/>
      <c r="R18" s="317"/>
      <c r="S18" s="349">
        <f t="shared" si="2"/>
        <v>0</v>
      </c>
      <c r="T18" s="350">
        <f t="shared" si="0"/>
        <v>0</v>
      </c>
      <c r="U18" s="217"/>
      <c r="V18" s="217"/>
      <c r="W18" s="217"/>
      <c r="X18" s="217"/>
      <c r="Y18" s="217"/>
      <c r="Z18" s="217"/>
      <c r="AA18" s="217"/>
      <c r="AB18" s="218"/>
      <c r="AW18" s="222"/>
      <c r="AX18" s="223"/>
    </row>
    <row r="19" spans="1:50" s="219" customFormat="1" ht="73.5" customHeight="1" x14ac:dyDescent="0.25">
      <c r="A19" s="215"/>
      <c r="B19" s="224"/>
      <c r="C19" s="224"/>
      <c r="D19" s="224"/>
      <c r="E19" s="224"/>
      <c r="F19" s="319"/>
      <c r="G19" s="317"/>
      <c r="H19" s="317"/>
      <c r="I19" s="317"/>
      <c r="J19" s="317"/>
      <c r="K19" s="317"/>
      <c r="L19" s="318">
        <f>IF(F19="x",5,0)+IF(G19="x",3,0)+IF(H19="x",1,0)+IF(I19="x",5,0)+IF(J19="x",3,0)+IF(K19="x",1,0)</f>
        <v>0</v>
      </c>
      <c r="M19" s="317"/>
      <c r="N19" s="317"/>
      <c r="O19" s="317"/>
      <c r="P19" s="317"/>
      <c r="Q19" s="317"/>
      <c r="R19" s="317"/>
      <c r="S19" s="349">
        <f>IF(M19="x",5,0)+IF(N19="x",3,0)+IF(O19="x",1,0)+IF(P19="x",1,0)+IF(Q19="x",3,0)+IF(R19="x",5,0)</f>
        <v>0</v>
      </c>
      <c r="T19" s="350">
        <f t="shared" si="0"/>
        <v>0</v>
      </c>
      <c r="U19" s="217"/>
      <c r="V19" s="217"/>
      <c r="W19" s="217"/>
      <c r="X19" s="217"/>
      <c r="Y19" s="217"/>
      <c r="Z19" s="217"/>
      <c r="AA19" s="217"/>
      <c r="AB19" s="218"/>
      <c r="AW19" s="222"/>
      <c r="AX19" s="223"/>
    </row>
    <row r="20" spans="1:50" s="219" customFormat="1" ht="66.75" hidden="1" customHeight="1" x14ac:dyDescent="0.25">
      <c r="A20" s="215"/>
      <c r="B20" s="224"/>
      <c r="C20" s="224"/>
      <c r="D20" s="224"/>
      <c r="E20" s="224"/>
      <c r="F20" s="320"/>
      <c r="G20" s="321"/>
      <c r="H20" s="321"/>
      <c r="I20" s="321"/>
      <c r="J20" s="321"/>
      <c r="K20" s="321"/>
      <c r="L20" s="318">
        <f t="shared" ref="L20" si="3">IF(F20="x",5,0)+IF(G20="x",3,0)+IF(H20="x",1,0)+IF(I20="x",5,0)+IF(J20="x",3,0)+IF(K20="x",1,0)</f>
        <v>0</v>
      </c>
      <c r="M20" s="321"/>
      <c r="N20" s="321"/>
      <c r="O20" s="321"/>
      <c r="P20" s="321"/>
      <c r="Q20" s="321"/>
      <c r="R20" s="321"/>
      <c r="S20" s="349">
        <f t="shared" ref="S20" si="4">IF(M20="x",5,0)+IF(N20="x",3,0)+IF(O20="x",1,0)+IF(P20="x",1,0)+IF(Q20="x",3,0)+IF(R20="x",5,0)</f>
        <v>0</v>
      </c>
      <c r="T20" s="350">
        <f t="shared" si="0"/>
        <v>0</v>
      </c>
      <c r="U20" s="217"/>
      <c r="V20" s="217"/>
      <c r="W20" s="217"/>
      <c r="X20" s="217"/>
      <c r="Y20" s="217"/>
      <c r="Z20" s="217"/>
      <c r="AA20" s="217"/>
      <c r="AB20" s="218"/>
      <c r="AW20" s="222"/>
      <c r="AX20" s="223"/>
    </row>
    <row r="21" spans="1:50" s="62" customFormat="1" ht="33" customHeight="1" thickBot="1" x14ac:dyDescent="0.3">
      <c r="A21" s="213"/>
      <c r="B21" s="418"/>
      <c r="C21" s="418"/>
      <c r="D21" s="418"/>
      <c r="E21" s="418"/>
      <c r="F21" s="410" t="s">
        <v>319</v>
      </c>
      <c r="G21" s="411"/>
      <c r="H21" s="411"/>
      <c r="I21" s="411"/>
      <c r="J21" s="411"/>
      <c r="K21" s="412"/>
      <c r="L21" s="416">
        <f>SUM(L11:L14)</f>
        <v>38</v>
      </c>
      <c r="M21" s="418" t="s">
        <v>328</v>
      </c>
      <c r="N21" s="418"/>
      <c r="O21" s="418"/>
      <c r="P21" s="418"/>
      <c r="Q21" s="418"/>
      <c r="R21" s="418"/>
      <c r="S21" s="410">
        <f>SUM(S11:S14)</f>
        <v>34</v>
      </c>
      <c r="T21" s="376">
        <f ca="1">SUM(T11:T22)</f>
        <v>30</v>
      </c>
      <c r="AW21" s="150"/>
      <c r="AX21" s="151"/>
    </row>
    <row r="22" spans="1:50" s="62" customFormat="1" ht="32.25" customHeight="1" x14ac:dyDescent="0.25">
      <c r="A22" s="213"/>
      <c r="B22" s="418"/>
      <c r="C22" s="418"/>
      <c r="D22" s="418"/>
      <c r="E22" s="418"/>
      <c r="F22" s="413"/>
      <c r="G22" s="414"/>
      <c r="H22" s="414"/>
      <c r="I22" s="414"/>
      <c r="J22" s="414"/>
      <c r="K22" s="415"/>
      <c r="L22" s="417"/>
      <c r="M22" s="418"/>
      <c r="N22" s="418"/>
      <c r="O22" s="418"/>
      <c r="P22" s="418"/>
      <c r="Q22" s="418"/>
      <c r="R22" s="418"/>
      <c r="S22" s="413"/>
      <c r="T22" s="377"/>
      <c r="AW22" s="155"/>
      <c r="AX22" s="156"/>
    </row>
    <row r="23" spans="1:50" x14ac:dyDescent="0.25">
      <c r="AW23" s="44"/>
      <c r="AX23" s="44"/>
    </row>
    <row r="24" spans="1:50" x14ac:dyDescent="0.25">
      <c r="AW24" s="44"/>
      <c r="AX24" s="44"/>
    </row>
    <row r="25" spans="1:50" x14ac:dyDescent="0.25">
      <c r="AW25" s="44"/>
      <c r="AX25" s="44"/>
    </row>
    <row r="26" spans="1:50" x14ac:dyDescent="0.25">
      <c r="AW26" s="44"/>
      <c r="AX26" s="44"/>
    </row>
    <row r="27" spans="1:50" x14ac:dyDescent="0.25">
      <c r="AW27" s="44"/>
      <c r="AX27" s="44"/>
    </row>
    <row r="28" spans="1:50" x14ac:dyDescent="0.25">
      <c r="AW28" s="44"/>
      <c r="AX28" s="44"/>
    </row>
    <row r="29" spans="1:50" x14ac:dyDescent="0.25">
      <c r="AW29" s="44"/>
      <c r="AX29" s="44"/>
    </row>
    <row r="30" spans="1:50" x14ac:dyDescent="0.25">
      <c r="AW30" s="44"/>
      <c r="AX30" s="44"/>
    </row>
    <row r="31" spans="1:50" x14ac:dyDescent="0.25">
      <c r="AW31" s="44"/>
      <c r="AX31" s="44"/>
    </row>
    <row r="32" spans="1:50" x14ac:dyDescent="0.25">
      <c r="AW32" s="44"/>
      <c r="AX32" s="44"/>
    </row>
    <row r="33" spans="49:50" x14ac:dyDescent="0.25">
      <c r="AW33" s="44"/>
      <c r="AX33" s="44"/>
    </row>
    <row r="34" spans="49:50" x14ac:dyDescent="0.25">
      <c r="AW34" s="44"/>
      <c r="AX34" s="44"/>
    </row>
    <row r="35" spans="49:50" x14ac:dyDescent="0.25">
      <c r="AW35" s="44"/>
      <c r="AX35" s="44"/>
    </row>
    <row r="36" spans="49:50" x14ac:dyDescent="0.25">
      <c r="AW36" s="44"/>
      <c r="AX36" s="44"/>
    </row>
    <row r="37" spans="49:50" x14ac:dyDescent="0.25">
      <c r="AW37" s="44"/>
      <c r="AX37" s="44"/>
    </row>
    <row r="38" spans="49:50" x14ac:dyDescent="0.25">
      <c r="AW38" s="44"/>
      <c r="AX38" s="44"/>
    </row>
    <row r="39" spans="49:50" x14ac:dyDescent="0.25">
      <c r="AW39" s="44"/>
      <c r="AX39" s="44"/>
    </row>
    <row r="40" spans="49:50" x14ac:dyDescent="0.25">
      <c r="AW40" s="44"/>
      <c r="AX40" s="44"/>
    </row>
    <row r="41" spans="49:50" x14ac:dyDescent="0.25">
      <c r="AW41" s="44"/>
      <c r="AX41" s="44"/>
    </row>
    <row r="42" spans="49:50" x14ac:dyDescent="0.25">
      <c r="AW42" s="44"/>
      <c r="AX42" s="44"/>
    </row>
    <row r="43" spans="49:50" x14ac:dyDescent="0.25">
      <c r="AW43" s="44"/>
      <c r="AX43" s="44"/>
    </row>
    <row r="44" spans="49:50" x14ac:dyDescent="0.25">
      <c r="AW44" s="44"/>
      <c r="AX44" s="44"/>
    </row>
    <row r="45" spans="49:50" x14ac:dyDescent="0.25">
      <c r="AW45" s="44"/>
      <c r="AX45" s="44"/>
    </row>
    <row r="46" spans="49:50" x14ac:dyDescent="0.25">
      <c r="AW46" s="44"/>
      <c r="AX46" s="44"/>
    </row>
    <row r="47" spans="49:50" x14ac:dyDescent="0.25">
      <c r="AW47" s="44"/>
      <c r="AX47" s="44"/>
    </row>
    <row r="48" spans="49:50" x14ac:dyDescent="0.25">
      <c r="AW48" s="44"/>
      <c r="AX48" s="44"/>
    </row>
    <row r="49" spans="49:50" x14ac:dyDescent="0.25">
      <c r="AW49" s="44"/>
      <c r="AX49" s="44"/>
    </row>
    <row r="50" spans="49:50" x14ac:dyDescent="0.25">
      <c r="AW50" s="44"/>
      <c r="AX50" s="44"/>
    </row>
    <row r="51" spans="49:50" x14ac:dyDescent="0.25">
      <c r="AW51" s="44"/>
      <c r="AX51" s="44"/>
    </row>
    <row r="52" spans="49:50" x14ac:dyDescent="0.25">
      <c r="AW52" s="44"/>
      <c r="AX52" s="44"/>
    </row>
    <row r="53" spans="49:50" x14ac:dyDescent="0.25">
      <c r="AW53" s="44"/>
      <c r="AX53" s="44"/>
    </row>
    <row r="54" spans="49:50" x14ac:dyDescent="0.25">
      <c r="AW54" s="44"/>
      <c r="AX54" s="44"/>
    </row>
    <row r="55" spans="49:50" x14ac:dyDescent="0.25">
      <c r="AW55" s="44"/>
      <c r="AX55" s="44"/>
    </row>
    <row r="56" spans="49:50" x14ac:dyDescent="0.25">
      <c r="AW56" s="44"/>
      <c r="AX56" s="44"/>
    </row>
    <row r="57" spans="49:50" x14ac:dyDescent="0.25">
      <c r="AW57" s="44"/>
      <c r="AX57" s="44"/>
    </row>
    <row r="58" spans="49:50" x14ac:dyDescent="0.25">
      <c r="AW58" s="44"/>
      <c r="AX58" s="44"/>
    </row>
    <row r="59" spans="49:50" x14ac:dyDescent="0.25">
      <c r="AW59" s="44"/>
      <c r="AX59" s="44"/>
    </row>
    <row r="60" spans="49:50" x14ac:dyDescent="0.25">
      <c r="AW60" s="44"/>
      <c r="AX60" s="44"/>
    </row>
    <row r="61" spans="49:50" x14ac:dyDescent="0.25">
      <c r="AW61" s="44"/>
      <c r="AX61" s="44"/>
    </row>
    <row r="62" spans="49:50" x14ac:dyDescent="0.25">
      <c r="AW62" s="44"/>
      <c r="AX62" s="44"/>
    </row>
    <row r="63" spans="49:50" x14ac:dyDescent="0.25">
      <c r="AW63" s="44"/>
      <c r="AX63" s="44"/>
    </row>
    <row r="64" spans="49:50" x14ac:dyDescent="0.25">
      <c r="AW64" s="44"/>
      <c r="AX64" s="44"/>
    </row>
    <row r="65" spans="49:50" x14ac:dyDescent="0.25">
      <c r="AW65" s="44"/>
      <c r="AX65" s="44"/>
    </row>
    <row r="66" spans="49:50" x14ac:dyDescent="0.25">
      <c r="AW66" s="44"/>
      <c r="AX66" s="44"/>
    </row>
    <row r="67" spans="49:50" x14ac:dyDescent="0.25">
      <c r="AW67" s="44"/>
      <c r="AX67" s="44"/>
    </row>
    <row r="68" spans="49:50" x14ac:dyDescent="0.25">
      <c r="AW68" s="44"/>
      <c r="AX68" s="44"/>
    </row>
    <row r="69" spans="49:50" x14ac:dyDescent="0.25">
      <c r="AW69" s="44"/>
      <c r="AX69" s="44"/>
    </row>
    <row r="70" spans="49:50" x14ac:dyDescent="0.25">
      <c r="AW70" s="44"/>
      <c r="AX70" s="44"/>
    </row>
    <row r="71" spans="49:50" x14ac:dyDescent="0.25">
      <c r="AW71" s="44"/>
      <c r="AX71" s="44"/>
    </row>
    <row r="72" spans="49:50" x14ac:dyDescent="0.25">
      <c r="AW72" s="44"/>
      <c r="AX72" s="44"/>
    </row>
    <row r="73" spans="49:50" x14ac:dyDescent="0.25">
      <c r="AW73" s="44"/>
      <c r="AX73" s="44"/>
    </row>
    <row r="74" spans="49:50" x14ac:dyDescent="0.25">
      <c r="AW74" s="44"/>
      <c r="AX74" s="44"/>
    </row>
    <row r="75" spans="49:50" x14ac:dyDescent="0.25">
      <c r="AW75" s="44"/>
      <c r="AX75" s="44"/>
    </row>
    <row r="76" spans="49:50" x14ac:dyDescent="0.25">
      <c r="AW76" s="44"/>
      <c r="AX76" s="44"/>
    </row>
    <row r="77" spans="49:50" x14ac:dyDescent="0.25">
      <c r="AW77" s="44"/>
      <c r="AX77" s="44"/>
    </row>
    <row r="78" spans="49:50" x14ac:dyDescent="0.25">
      <c r="AW78" s="44"/>
      <c r="AX78" s="44"/>
    </row>
    <row r="79" spans="49:50" x14ac:dyDescent="0.25">
      <c r="AW79" s="44"/>
      <c r="AX79" s="44"/>
    </row>
    <row r="80" spans="49:50" x14ac:dyDescent="0.25">
      <c r="AW80" s="44"/>
      <c r="AX80" s="44"/>
    </row>
    <row r="81" spans="49:50" x14ac:dyDescent="0.25">
      <c r="AW81" s="44"/>
      <c r="AX81" s="44"/>
    </row>
    <row r="82" spans="49:50" x14ac:dyDescent="0.25">
      <c r="AW82" s="44"/>
      <c r="AX82" s="44"/>
    </row>
    <row r="83" spans="49:50" x14ac:dyDescent="0.25">
      <c r="AW83" s="44"/>
      <c r="AX83" s="44"/>
    </row>
    <row r="84" spans="49:50" x14ac:dyDescent="0.25">
      <c r="AW84" s="44"/>
      <c r="AX84" s="44"/>
    </row>
    <row r="85" spans="49:50" x14ac:dyDescent="0.25">
      <c r="AW85" s="44"/>
      <c r="AX85" s="44"/>
    </row>
    <row r="86" spans="49:50" x14ac:dyDescent="0.25">
      <c r="AW86" s="44"/>
      <c r="AX86" s="44"/>
    </row>
    <row r="87" spans="49:50" x14ac:dyDescent="0.25">
      <c r="AW87" s="44"/>
      <c r="AX87" s="44"/>
    </row>
    <row r="88" spans="49:50" x14ac:dyDescent="0.25">
      <c r="AW88" s="44"/>
      <c r="AX88" s="44"/>
    </row>
    <row r="89" spans="49:50" x14ac:dyDescent="0.25">
      <c r="AW89" s="44"/>
      <c r="AX89" s="44"/>
    </row>
    <row r="90" spans="49:50" x14ac:dyDescent="0.25">
      <c r="AW90" s="44"/>
      <c r="AX90" s="44"/>
    </row>
    <row r="91" spans="49:50" x14ac:dyDescent="0.25">
      <c r="AW91" s="44"/>
      <c r="AX91" s="44"/>
    </row>
    <row r="92" spans="49:50" x14ac:dyDescent="0.25">
      <c r="AW92" s="44"/>
      <c r="AX92" s="44"/>
    </row>
    <row r="93" spans="49:50" x14ac:dyDescent="0.25">
      <c r="AW93" s="44"/>
      <c r="AX93" s="44"/>
    </row>
    <row r="94" spans="49:50" x14ac:dyDescent="0.25">
      <c r="AW94" s="44"/>
      <c r="AX94" s="44"/>
    </row>
    <row r="95" spans="49:50" x14ac:dyDescent="0.25">
      <c r="AW95" s="44"/>
      <c r="AX95" s="44"/>
    </row>
    <row r="96" spans="49:50" x14ac:dyDescent="0.25">
      <c r="AW96" s="44"/>
      <c r="AX96" s="44"/>
    </row>
    <row r="97" spans="49:50" x14ac:dyDescent="0.25">
      <c r="AW97" s="44"/>
      <c r="AX97" s="44"/>
    </row>
    <row r="98" spans="49:50" x14ac:dyDescent="0.25">
      <c r="AW98" s="44"/>
      <c r="AX98" s="44"/>
    </row>
    <row r="99" spans="49:50" x14ac:dyDescent="0.25">
      <c r="AW99" s="44"/>
      <c r="AX99" s="44"/>
    </row>
    <row r="100" spans="49:50" x14ac:dyDescent="0.25">
      <c r="AW100" s="44"/>
      <c r="AX100" s="44"/>
    </row>
    <row r="101" spans="49:50" x14ac:dyDescent="0.25">
      <c r="AW101" s="44"/>
      <c r="AX101" s="44"/>
    </row>
    <row r="102" spans="49:50" x14ac:dyDescent="0.25">
      <c r="AW102" s="44"/>
      <c r="AX102" s="44"/>
    </row>
    <row r="103" spans="49:50" x14ac:dyDescent="0.25">
      <c r="AW103" s="44"/>
      <c r="AX103" s="44"/>
    </row>
    <row r="104" spans="49:50" x14ac:dyDescent="0.25">
      <c r="AW104" s="44"/>
      <c r="AX104" s="44"/>
    </row>
    <row r="105" spans="49:50" x14ac:dyDescent="0.25">
      <c r="AW105" s="44"/>
      <c r="AX105" s="44"/>
    </row>
    <row r="106" spans="49:50" x14ac:dyDescent="0.25">
      <c r="AW106" s="44"/>
      <c r="AX106" s="44"/>
    </row>
    <row r="107" spans="49:50" x14ac:dyDescent="0.25">
      <c r="AW107" s="44"/>
      <c r="AX107" s="44"/>
    </row>
    <row r="108" spans="49:50" x14ac:dyDescent="0.25">
      <c r="AW108" s="44"/>
      <c r="AX108" s="44"/>
    </row>
    <row r="109" spans="49:50" x14ac:dyDescent="0.25">
      <c r="AW109" s="44"/>
      <c r="AX109" s="44"/>
    </row>
    <row r="110" spans="49:50" x14ac:dyDescent="0.25">
      <c r="AW110" s="44"/>
      <c r="AX110" s="44"/>
    </row>
    <row r="111" spans="49:50" x14ac:dyDescent="0.25">
      <c r="AW111" s="44"/>
      <c r="AX111" s="44"/>
    </row>
    <row r="112" spans="49:50" x14ac:dyDescent="0.25">
      <c r="AW112" s="44"/>
      <c r="AX112" s="44"/>
    </row>
    <row r="113" spans="49:50" x14ac:dyDescent="0.25">
      <c r="AW113" s="44"/>
      <c r="AX113" s="44"/>
    </row>
    <row r="114" spans="49:50" x14ac:dyDescent="0.25">
      <c r="AW114" s="44"/>
      <c r="AX114" s="44"/>
    </row>
    <row r="115" spans="49:50" x14ac:dyDescent="0.25">
      <c r="AW115" s="44"/>
      <c r="AX115" s="44"/>
    </row>
    <row r="116" spans="49:50" x14ac:dyDescent="0.25">
      <c r="AW116" s="44"/>
      <c r="AX116" s="44"/>
    </row>
    <row r="117" spans="49:50" x14ac:dyDescent="0.25">
      <c r="AW117" s="44"/>
      <c r="AX117" s="44"/>
    </row>
    <row r="118" spans="49:50" x14ac:dyDescent="0.25">
      <c r="AW118" s="44"/>
      <c r="AX118" s="44"/>
    </row>
    <row r="119" spans="49:50" x14ac:dyDescent="0.25">
      <c r="AW119" s="44"/>
      <c r="AX119" s="44"/>
    </row>
    <row r="120" spans="49:50" x14ac:dyDescent="0.25">
      <c r="AW120" s="44"/>
      <c r="AX120" s="44"/>
    </row>
    <row r="121" spans="49:50" x14ac:dyDescent="0.25">
      <c r="AW121" s="44"/>
      <c r="AX121" s="44"/>
    </row>
    <row r="122" spans="49:50" x14ac:dyDescent="0.25">
      <c r="AW122" s="44"/>
      <c r="AX122" s="44"/>
    </row>
    <row r="123" spans="49:50" x14ac:dyDescent="0.25">
      <c r="AW123" s="44"/>
      <c r="AX123" s="44"/>
    </row>
    <row r="124" spans="49:50" x14ac:dyDescent="0.25">
      <c r="AW124" s="44"/>
      <c r="AX124" s="44"/>
    </row>
    <row r="125" spans="49:50" x14ac:dyDescent="0.25">
      <c r="AW125" s="44"/>
      <c r="AX125" s="44"/>
    </row>
    <row r="126" spans="49:50" x14ac:dyDescent="0.25">
      <c r="AW126" s="44"/>
      <c r="AX126" s="44"/>
    </row>
    <row r="127" spans="49:50" x14ac:dyDescent="0.25">
      <c r="AW127" s="44"/>
      <c r="AX127" s="44"/>
    </row>
    <row r="128" spans="49:50" x14ac:dyDescent="0.25">
      <c r="AW128" s="44"/>
      <c r="AX128" s="44"/>
    </row>
    <row r="129" spans="49:50" x14ac:dyDescent="0.25">
      <c r="AW129" s="44"/>
      <c r="AX129" s="44"/>
    </row>
    <row r="130" spans="49:50" x14ac:dyDescent="0.25">
      <c r="AW130" s="44"/>
      <c r="AX130" s="44"/>
    </row>
    <row r="131" spans="49:50" x14ac:dyDescent="0.25">
      <c r="AW131" s="44"/>
      <c r="AX131" s="44"/>
    </row>
    <row r="132" spans="49:50" x14ac:dyDescent="0.25">
      <c r="AW132" s="44"/>
      <c r="AX132" s="44"/>
    </row>
    <row r="133" spans="49:50" x14ac:dyDescent="0.25">
      <c r="AW133" s="44"/>
      <c r="AX133" s="44"/>
    </row>
    <row r="134" spans="49:50" x14ac:dyDescent="0.25">
      <c r="AW134" s="44"/>
      <c r="AX134" s="44"/>
    </row>
    <row r="135" spans="49:50" x14ac:dyDescent="0.25">
      <c r="AW135" s="44"/>
      <c r="AX135" s="44"/>
    </row>
    <row r="136" spans="49:50" x14ac:dyDescent="0.25">
      <c r="AW136" s="44"/>
      <c r="AX136" s="44"/>
    </row>
    <row r="137" spans="49:50" x14ac:dyDescent="0.25">
      <c r="AW137" s="44"/>
      <c r="AX137" s="44"/>
    </row>
    <row r="138" spans="49:50" x14ac:dyDescent="0.25">
      <c r="AW138" s="44"/>
      <c r="AX138" s="44"/>
    </row>
    <row r="139" spans="49:50" x14ac:dyDescent="0.25">
      <c r="AW139" s="44"/>
      <c r="AX139" s="44"/>
    </row>
    <row r="140" spans="49:50" x14ac:dyDescent="0.25">
      <c r="AW140" s="44"/>
      <c r="AX140" s="44"/>
    </row>
    <row r="141" spans="49:50" x14ac:dyDescent="0.25">
      <c r="AW141" s="44"/>
      <c r="AX141" s="44"/>
    </row>
    <row r="142" spans="49:50" x14ac:dyDescent="0.25">
      <c r="AW142" s="44"/>
      <c r="AX142" s="44"/>
    </row>
    <row r="143" spans="49:50" x14ac:dyDescent="0.25">
      <c r="AW143" s="44"/>
      <c r="AX143" s="44"/>
    </row>
    <row r="144" spans="49:50" x14ac:dyDescent="0.25">
      <c r="AW144" s="44"/>
      <c r="AX144" s="44"/>
    </row>
    <row r="145" spans="49:50" x14ac:dyDescent="0.25">
      <c r="AW145" s="44"/>
      <c r="AX145" s="44"/>
    </row>
    <row r="146" spans="49:50" x14ac:dyDescent="0.25">
      <c r="AW146" s="44"/>
      <c r="AX146" s="44"/>
    </row>
    <row r="147" spans="49:50" x14ac:dyDescent="0.25">
      <c r="AW147" s="44"/>
      <c r="AX147" s="44"/>
    </row>
    <row r="148" spans="49:50" x14ac:dyDescent="0.25">
      <c r="AW148" s="44"/>
      <c r="AX148" s="44"/>
    </row>
    <row r="149" spans="49:50" x14ac:dyDescent="0.25">
      <c r="AW149" s="44"/>
      <c r="AX149" s="44"/>
    </row>
    <row r="150" spans="49:50" x14ac:dyDescent="0.25">
      <c r="AW150" s="44"/>
      <c r="AX150" s="44"/>
    </row>
    <row r="151" spans="49:50" x14ac:dyDescent="0.25">
      <c r="AW151" s="44"/>
      <c r="AX151" s="44"/>
    </row>
    <row r="152" spans="49:50" x14ac:dyDescent="0.25">
      <c r="AW152" s="44"/>
      <c r="AX152" s="44"/>
    </row>
    <row r="153" spans="49:50" x14ac:dyDescent="0.25">
      <c r="AW153" s="44"/>
      <c r="AX153" s="44"/>
    </row>
    <row r="154" spans="49:50" x14ac:dyDescent="0.25">
      <c r="AW154" s="44"/>
      <c r="AX154" s="44"/>
    </row>
    <row r="155" spans="49:50" x14ac:dyDescent="0.25">
      <c r="AW155" s="44"/>
      <c r="AX155" s="44"/>
    </row>
    <row r="156" spans="49:50" x14ac:dyDescent="0.25">
      <c r="AW156" s="44"/>
      <c r="AX156" s="44"/>
    </row>
    <row r="157" spans="49:50" x14ac:dyDescent="0.25">
      <c r="AW157" s="44"/>
      <c r="AX157" s="44"/>
    </row>
    <row r="158" spans="49:50" x14ac:dyDescent="0.25">
      <c r="AW158" s="44"/>
      <c r="AX158" s="44"/>
    </row>
    <row r="159" spans="49:50" x14ac:dyDescent="0.25">
      <c r="AW159" s="44"/>
      <c r="AX159" s="44"/>
    </row>
    <row r="160" spans="49:50" x14ac:dyDescent="0.25">
      <c r="AW160" s="44"/>
      <c r="AX160" s="44"/>
    </row>
    <row r="161" spans="49:50" x14ac:dyDescent="0.25">
      <c r="AW161" s="44"/>
      <c r="AX161" s="44"/>
    </row>
    <row r="162" spans="49:50" x14ac:dyDescent="0.25">
      <c r="AW162" s="44"/>
      <c r="AX162" s="44"/>
    </row>
    <row r="163" spans="49:50" x14ac:dyDescent="0.25">
      <c r="AW163" s="44"/>
      <c r="AX163" s="44"/>
    </row>
    <row r="164" spans="49:50" x14ac:dyDescent="0.25">
      <c r="AW164" s="44"/>
      <c r="AX164" s="44"/>
    </row>
    <row r="165" spans="49:50" x14ac:dyDescent="0.25">
      <c r="AW165" s="44"/>
      <c r="AX165" s="44"/>
    </row>
    <row r="166" spans="49:50" x14ac:dyDescent="0.25">
      <c r="AW166" s="44"/>
      <c r="AX166" s="44"/>
    </row>
    <row r="167" spans="49:50" x14ac:dyDescent="0.25">
      <c r="AW167" s="44"/>
      <c r="AX167" s="44"/>
    </row>
    <row r="168" spans="49:50" x14ac:dyDescent="0.25">
      <c r="AW168" s="44"/>
      <c r="AX168" s="44"/>
    </row>
    <row r="169" spans="49:50" x14ac:dyDescent="0.25">
      <c r="AW169" s="44"/>
      <c r="AX169" s="44"/>
    </row>
    <row r="170" spans="49:50" x14ac:dyDescent="0.25">
      <c r="AW170" s="44"/>
      <c r="AX170" s="44"/>
    </row>
    <row r="171" spans="49:50" x14ac:dyDescent="0.25">
      <c r="AW171" s="44"/>
      <c r="AX171" s="44"/>
    </row>
    <row r="172" spans="49:50" x14ac:dyDescent="0.25">
      <c r="AW172" s="44"/>
      <c r="AX172" s="44"/>
    </row>
    <row r="173" spans="49:50" x14ac:dyDescent="0.25">
      <c r="AW173" s="44"/>
      <c r="AX173" s="44"/>
    </row>
    <row r="174" spans="49:50" x14ac:dyDescent="0.25">
      <c r="AW174" s="44"/>
      <c r="AX174" s="44"/>
    </row>
    <row r="175" spans="49:50" x14ac:dyDescent="0.25">
      <c r="AW175" s="44"/>
      <c r="AX175" s="44"/>
    </row>
    <row r="176" spans="49:50" x14ac:dyDescent="0.25">
      <c r="AW176" s="44"/>
      <c r="AX176" s="44"/>
    </row>
    <row r="177" spans="49:50" x14ac:dyDescent="0.25">
      <c r="AW177" s="44"/>
      <c r="AX177" s="44"/>
    </row>
    <row r="178" spans="49:50" x14ac:dyDescent="0.25">
      <c r="AW178" s="44"/>
      <c r="AX178" s="44"/>
    </row>
    <row r="179" spans="49:50" x14ac:dyDescent="0.25">
      <c r="AW179" s="44"/>
      <c r="AX179" s="44"/>
    </row>
    <row r="180" spans="49:50" x14ac:dyDescent="0.25">
      <c r="AW180" s="44"/>
      <c r="AX180" s="44"/>
    </row>
    <row r="181" spans="49:50" x14ac:dyDescent="0.25">
      <c r="AW181" s="44"/>
      <c r="AX181" s="44"/>
    </row>
    <row r="182" spans="49:50" x14ac:dyDescent="0.25">
      <c r="AW182" s="44"/>
      <c r="AX182" s="44"/>
    </row>
    <row r="183" spans="49:50" x14ac:dyDescent="0.25">
      <c r="AW183" s="44"/>
      <c r="AX183" s="44"/>
    </row>
    <row r="184" spans="49:50" x14ac:dyDescent="0.25">
      <c r="AW184" s="44"/>
      <c r="AX184" s="44"/>
    </row>
    <row r="185" spans="49:50" x14ac:dyDescent="0.25">
      <c r="AW185" s="44"/>
      <c r="AX185" s="44"/>
    </row>
    <row r="186" spans="49:50" x14ac:dyDescent="0.25">
      <c r="AW186" s="44"/>
      <c r="AX186" s="44"/>
    </row>
    <row r="187" spans="49:50" x14ac:dyDescent="0.25">
      <c r="AW187" s="44"/>
      <c r="AX187" s="44"/>
    </row>
    <row r="188" spans="49:50" x14ac:dyDescent="0.25">
      <c r="AW188" s="44"/>
      <c r="AX188" s="44"/>
    </row>
    <row r="189" spans="49:50" x14ac:dyDescent="0.25">
      <c r="AW189" s="44"/>
      <c r="AX189" s="44"/>
    </row>
    <row r="190" spans="49:50" x14ac:dyDescent="0.25">
      <c r="AW190" s="44"/>
      <c r="AX190" s="44"/>
    </row>
    <row r="191" spans="49:50" x14ac:dyDescent="0.25">
      <c r="AW191" s="44"/>
      <c r="AX191" s="44"/>
    </row>
    <row r="192" spans="49:50" x14ac:dyDescent="0.25">
      <c r="AW192" s="44"/>
      <c r="AX192" s="44"/>
    </row>
    <row r="193" spans="49:50" x14ac:dyDescent="0.25">
      <c r="AW193" s="44"/>
      <c r="AX193" s="44"/>
    </row>
    <row r="194" spans="49:50" x14ac:dyDescent="0.25">
      <c r="AW194" s="44"/>
      <c r="AX194" s="44"/>
    </row>
    <row r="195" spans="49:50" x14ac:dyDescent="0.25">
      <c r="AW195" s="44"/>
      <c r="AX195" s="44"/>
    </row>
    <row r="196" spans="49:50" x14ac:dyDescent="0.25">
      <c r="AW196" s="44"/>
      <c r="AX196" s="44"/>
    </row>
    <row r="197" spans="49:50" x14ac:dyDescent="0.25">
      <c r="AW197" s="44"/>
      <c r="AX197" s="44"/>
    </row>
    <row r="198" spans="49:50" x14ac:dyDescent="0.25">
      <c r="AW198" s="44"/>
      <c r="AX198" s="44"/>
    </row>
    <row r="199" spans="49:50" x14ac:dyDescent="0.25">
      <c r="AW199" s="44"/>
      <c r="AX199" s="44"/>
    </row>
    <row r="200" spans="49:50" x14ac:dyDescent="0.25">
      <c r="AW200" s="44"/>
      <c r="AX200" s="44"/>
    </row>
    <row r="201" spans="49:50" x14ac:dyDescent="0.25">
      <c r="AW201" s="44"/>
      <c r="AX201" s="44"/>
    </row>
    <row r="202" spans="49:50" x14ac:dyDescent="0.25">
      <c r="AW202" s="44"/>
      <c r="AX202" s="44"/>
    </row>
    <row r="203" spans="49:50" x14ac:dyDescent="0.25">
      <c r="AW203" s="44"/>
      <c r="AX203" s="44"/>
    </row>
    <row r="204" spans="49:50" x14ac:dyDescent="0.25">
      <c r="AW204" s="44"/>
      <c r="AX204" s="44"/>
    </row>
    <row r="205" spans="49:50" x14ac:dyDescent="0.25">
      <c r="AW205" s="44"/>
      <c r="AX205" s="44"/>
    </row>
    <row r="206" spans="49:50" x14ac:dyDescent="0.25">
      <c r="AW206" s="44"/>
      <c r="AX206" s="44"/>
    </row>
    <row r="207" spans="49:50" x14ac:dyDescent="0.25">
      <c r="AW207" s="44"/>
      <c r="AX207" s="44"/>
    </row>
    <row r="208" spans="49:50" x14ac:dyDescent="0.25">
      <c r="AW208" s="44"/>
      <c r="AX208" s="44"/>
    </row>
    <row r="209" spans="49:50" x14ac:dyDescent="0.25">
      <c r="AW209" s="44"/>
      <c r="AX209" s="44"/>
    </row>
    <row r="210" spans="49:50" x14ac:dyDescent="0.25">
      <c r="AW210" s="44"/>
      <c r="AX210" s="44"/>
    </row>
    <row r="211" spans="49:50" x14ac:dyDescent="0.25">
      <c r="AW211" s="44"/>
      <c r="AX211" s="44"/>
    </row>
    <row r="212" spans="49:50" x14ac:dyDescent="0.25">
      <c r="AW212" s="44"/>
      <c r="AX212" s="44"/>
    </row>
    <row r="213" spans="49:50" x14ac:dyDescent="0.25">
      <c r="AW213" s="44"/>
      <c r="AX213" s="44"/>
    </row>
    <row r="214" spans="49:50" x14ac:dyDescent="0.25">
      <c r="AW214" s="44"/>
      <c r="AX214" s="44"/>
    </row>
    <row r="215" spans="49:50" x14ac:dyDescent="0.25">
      <c r="AW215" s="44"/>
      <c r="AX215" s="44"/>
    </row>
    <row r="216" spans="49:50" x14ac:dyDescent="0.25">
      <c r="AW216" s="44"/>
      <c r="AX216" s="44"/>
    </row>
    <row r="217" spans="49:50" x14ac:dyDescent="0.25">
      <c r="AW217" s="44"/>
      <c r="AX217" s="44"/>
    </row>
    <row r="218" spans="49:50" x14ac:dyDescent="0.25">
      <c r="AW218" s="44"/>
      <c r="AX218" s="44"/>
    </row>
    <row r="219" spans="49:50" x14ac:dyDescent="0.25">
      <c r="AW219" s="44"/>
      <c r="AX219" s="44"/>
    </row>
    <row r="220" spans="49:50" x14ac:dyDescent="0.25">
      <c r="AW220" s="44"/>
      <c r="AX220" s="44"/>
    </row>
    <row r="221" spans="49:50" x14ac:dyDescent="0.25">
      <c r="AW221" s="44"/>
      <c r="AX221" s="44"/>
    </row>
    <row r="222" spans="49:50" x14ac:dyDescent="0.25">
      <c r="AW222" s="44"/>
      <c r="AX222" s="44"/>
    </row>
    <row r="223" spans="49:50" x14ac:dyDescent="0.25">
      <c r="AW223" s="44"/>
      <c r="AX223" s="44"/>
    </row>
    <row r="224" spans="49:50" x14ac:dyDescent="0.25">
      <c r="AW224" s="44"/>
      <c r="AX224" s="44"/>
    </row>
    <row r="225" spans="49:50" x14ac:dyDescent="0.25">
      <c r="AW225" s="44"/>
      <c r="AX225" s="44"/>
    </row>
    <row r="226" spans="49:50" x14ac:dyDescent="0.25">
      <c r="AW226" s="44"/>
      <c r="AX226" s="44"/>
    </row>
    <row r="227" spans="49:50" x14ac:dyDescent="0.25">
      <c r="AW227" s="44"/>
      <c r="AX227" s="44"/>
    </row>
    <row r="228" spans="49:50" x14ac:dyDescent="0.25">
      <c r="AW228" s="44"/>
      <c r="AX228" s="44"/>
    </row>
    <row r="229" spans="49:50" x14ac:dyDescent="0.25">
      <c r="AW229" s="44"/>
      <c r="AX229" s="44"/>
    </row>
    <row r="230" spans="49:50" x14ac:dyDescent="0.25">
      <c r="AW230" s="44"/>
      <c r="AX230" s="44"/>
    </row>
    <row r="231" spans="49:50" x14ac:dyDescent="0.25">
      <c r="AW231" s="44"/>
      <c r="AX231" s="44"/>
    </row>
    <row r="232" spans="49:50" x14ac:dyDescent="0.25">
      <c r="AW232" s="44"/>
      <c r="AX232" s="44"/>
    </row>
    <row r="233" spans="49:50" x14ac:dyDescent="0.25">
      <c r="AW233" s="44"/>
      <c r="AX233" s="44"/>
    </row>
    <row r="234" spans="49:50" x14ac:dyDescent="0.25">
      <c r="AW234" s="44"/>
      <c r="AX234" s="44"/>
    </row>
    <row r="235" spans="49:50" x14ac:dyDescent="0.25">
      <c r="AW235" s="44"/>
      <c r="AX235" s="44"/>
    </row>
    <row r="236" spans="49:50" x14ac:dyDescent="0.25">
      <c r="AW236" s="44"/>
      <c r="AX236" s="44"/>
    </row>
    <row r="237" spans="49:50" x14ac:dyDescent="0.25">
      <c r="AW237" s="44"/>
      <c r="AX237" s="44"/>
    </row>
    <row r="238" spans="49:50" x14ac:dyDescent="0.25">
      <c r="AW238" s="44"/>
      <c r="AX238" s="44"/>
    </row>
    <row r="239" spans="49:50" x14ac:dyDescent="0.25">
      <c r="AW239" s="44"/>
      <c r="AX239" s="44"/>
    </row>
    <row r="240" spans="49:50" x14ac:dyDescent="0.25">
      <c r="AW240" s="44"/>
      <c r="AX240" s="44"/>
    </row>
    <row r="241" spans="49:50" x14ac:dyDescent="0.25">
      <c r="AW241" s="44"/>
      <c r="AX241" s="44"/>
    </row>
    <row r="242" spans="49:50" x14ac:dyDescent="0.25">
      <c r="AW242" s="44"/>
      <c r="AX242" s="44"/>
    </row>
    <row r="243" spans="49:50" x14ac:dyDescent="0.25">
      <c r="AW243" s="44"/>
      <c r="AX243" s="44"/>
    </row>
    <row r="244" spans="49:50" x14ac:dyDescent="0.25">
      <c r="AW244" s="44"/>
      <c r="AX244" s="44"/>
    </row>
    <row r="245" spans="49:50" x14ac:dyDescent="0.25">
      <c r="AW245" s="44"/>
      <c r="AX245" s="44"/>
    </row>
    <row r="246" spans="49:50" x14ac:dyDescent="0.25">
      <c r="AW246" s="44"/>
      <c r="AX246" s="44"/>
    </row>
    <row r="247" spans="49:50" x14ac:dyDescent="0.25">
      <c r="AW247" s="44"/>
      <c r="AX247" s="44"/>
    </row>
    <row r="248" spans="49:50" x14ac:dyDescent="0.25">
      <c r="AW248" s="44"/>
      <c r="AX248" s="44"/>
    </row>
    <row r="249" spans="49:50" x14ac:dyDescent="0.25">
      <c r="AW249" s="44"/>
      <c r="AX249" s="44"/>
    </row>
    <row r="250" spans="49:50" x14ac:dyDescent="0.25">
      <c r="AW250" s="44"/>
      <c r="AX250" s="44"/>
    </row>
    <row r="251" spans="49:50" x14ac:dyDescent="0.25">
      <c r="AW251" s="44"/>
      <c r="AX251" s="44"/>
    </row>
    <row r="252" spans="49:50" x14ac:dyDescent="0.25">
      <c r="AW252" s="44"/>
      <c r="AX252" s="44"/>
    </row>
    <row r="253" spans="49:50" x14ac:dyDescent="0.25">
      <c r="AW253" s="44"/>
      <c r="AX253" s="44"/>
    </row>
    <row r="254" spans="49:50" x14ac:dyDescent="0.25">
      <c r="AW254" s="44"/>
      <c r="AX254" s="44"/>
    </row>
    <row r="255" spans="49:50" x14ac:dyDescent="0.25">
      <c r="AW255" s="44"/>
      <c r="AX255" s="44"/>
    </row>
    <row r="256" spans="49:50" x14ac:dyDescent="0.25">
      <c r="AW256" s="44"/>
      <c r="AX256" s="44"/>
    </row>
    <row r="257" spans="49:50" x14ac:dyDescent="0.25">
      <c r="AW257" s="44"/>
      <c r="AX257" s="44"/>
    </row>
    <row r="258" spans="49:50" x14ac:dyDescent="0.25">
      <c r="AW258" s="44"/>
      <c r="AX258" s="44"/>
    </row>
    <row r="259" spans="49:50" x14ac:dyDescent="0.25">
      <c r="AW259" s="44"/>
      <c r="AX259" s="44"/>
    </row>
    <row r="260" spans="49:50" x14ac:dyDescent="0.25">
      <c r="AW260" s="44"/>
      <c r="AX260" s="44"/>
    </row>
    <row r="261" spans="49:50" x14ac:dyDescent="0.25">
      <c r="AW261" s="44"/>
      <c r="AX261" s="44"/>
    </row>
    <row r="262" spans="49:50" x14ac:dyDescent="0.25">
      <c r="AW262" s="44"/>
      <c r="AX262" s="44"/>
    </row>
    <row r="263" spans="49:50" x14ac:dyDescent="0.25">
      <c r="AW263" s="44"/>
      <c r="AX263" s="44"/>
    </row>
    <row r="264" spans="49:50" x14ac:dyDescent="0.25">
      <c r="AW264" s="44"/>
      <c r="AX264" s="44"/>
    </row>
    <row r="265" spans="49:50" x14ac:dyDescent="0.25">
      <c r="AW265" s="44"/>
      <c r="AX265" s="44"/>
    </row>
    <row r="266" spans="49:50" x14ac:dyDescent="0.25">
      <c r="AW266" s="44"/>
      <c r="AX266" s="44"/>
    </row>
    <row r="267" spans="49:50" x14ac:dyDescent="0.25">
      <c r="AW267" s="44"/>
      <c r="AX267" s="44"/>
    </row>
    <row r="268" spans="49:50" x14ac:dyDescent="0.25">
      <c r="AW268" s="44"/>
      <c r="AX268" s="44"/>
    </row>
    <row r="269" spans="49:50" x14ac:dyDescent="0.25">
      <c r="AW269" s="44"/>
      <c r="AX269" s="44"/>
    </row>
    <row r="270" spans="49:50" x14ac:dyDescent="0.25">
      <c r="AW270" s="44"/>
      <c r="AX270" s="44"/>
    </row>
    <row r="271" spans="49:50" x14ac:dyDescent="0.25">
      <c r="AW271" s="44"/>
      <c r="AX271" s="44"/>
    </row>
    <row r="272" spans="49:50" x14ac:dyDescent="0.25">
      <c r="AW272" s="44"/>
      <c r="AX272" s="44"/>
    </row>
    <row r="273" spans="49:50" x14ac:dyDescent="0.25">
      <c r="AW273" s="44"/>
      <c r="AX273" s="44"/>
    </row>
    <row r="274" spans="49:50" x14ac:dyDescent="0.25">
      <c r="AW274" s="44"/>
      <c r="AX274" s="44"/>
    </row>
  </sheetData>
  <autoFilter ref="M1:S274" xr:uid="{00000000-0009-0000-0000-000001000000}"/>
  <mergeCells count="19">
    <mergeCell ref="L21:L22"/>
    <mergeCell ref="M21:R22"/>
    <mergeCell ref="S21:S22"/>
    <mergeCell ref="T21:T22"/>
    <mergeCell ref="B21:E22"/>
    <mergeCell ref="F21:K22"/>
    <mergeCell ref="B2:T2"/>
    <mergeCell ref="B4:T4"/>
    <mergeCell ref="B7:E9"/>
    <mergeCell ref="F7:S7"/>
    <mergeCell ref="T7:T10"/>
    <mergeCell ref="F8:L8"/>
    <mergeCell ref="M8:S8"/>
    <mergeCell ref="F9:H9"/>
    <mergeCell ref="I9:K9"/>
    <mergeCell ref="L9:L10"/>
    <mergeCell ref="M9:O9"/>
    <mergeCell ref="P9:R9"/>
    <mergeCell ref="S9:S10"/>
  </mergeCells>
  <phoneticPr fontId="0" type="noConversion"/>
  <hyperlinks>
    <hyperlink ref="L5" location="'3'!A1" display="'3'!A1" xr:uid="{00000000-0004-0000-0100-000000000000}"/>
    <hyperlink ref="L6" location="'4'!A1" display="'4'!A1" xr:uid="{00000000-0004-0000-0100-000001000000}"/>
    <hyperlink ref="L7" location="'5'!A1" display="'5'!A1" xr:uid="{00000000-0004-0000-0100-000002000000}"/>
    <hyperlink ref="L8" location="'6'!A1" display="'6'!A1" xr:uid="{00000000-0004-0000-0100-000003000000}"/>
    <hyperlink ref="L9" location="'7'!A1" display="'7'!A1" xr:uid="{00000000-0004-0000-0100-000004000000}"/>
    <hyperlink ref="L10" location="'8'!A1" display="'8'!A1" xr:uid="{00000000-0004-0000-0100-000005000000}"/>
    <hyperlink ref="L3" location="'1'!A1" display="'1'!A1" xr:uid="{00000000-0004-0000-0100-000006000000}"/>
    <hyperlink ref="L11" location="'9'!A1" display="'9'!A1" xr:uid="{00000000-0004-0000-0100-000007000000}"/>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0"/>
  <sheetViews>
    <sheetView workbookViewId="0">
      <selection activeCell="A12" sqref="A12"/>
    </sheetView>
  </sheetViews>
  <sheetFormatPr defaultRowHeight="18.75" x14ac:dyDescent="0.25"/>
  <cols>
    <col min="1" max="1" width="66.28515625" style="67" customWidth="1"/>
    <col min="2" max="2" width="90" style="67" customWidth="1"/>
    <col min="3" max="256" width="9.140625" style="67"/>
    <col min="257" max="257" width="66.28515625" style="67" customWidth="1"/>
    <col min="258" max="258" width="90" style="67" customWidth="1"/>
    <col min="259" max="512" width="9.140625" style="67"/>
    <col min="513" max="513" width="66.28515625" style="67" customWidth="1"/>
    <col min="514" max="514" width="90" style="67" customWidth="1"/>
    <col min="515" max="768" width="9.140625" style="67"/>
    <col min="769" max="769" width="66.28515625" style="67" customWidth="1"/>
    <col min="770" max="770" width="90" style="67" customWidth="1"/>
    <col min="771" max="1024" width="9.140625" style="67"/>
    <col min="1025" max="1025" width="66.28515625" style="67" customWidth="1"/>
    <col min="1026" max="1026" width="90" style="67" customWidth="1"/>
    <col min="1027" max="1280" width="9.140625" style="67"/>
    <col min="1281" max="1281" width="66.28515625" style="67" customWidth="1"/>
    <col min="1282" max="1282" width="90" style="67" customWidth="1"/>
    <col min="1283" max="1536" width="9.140625" style="67"/>
    <col min="1537" max="1537" width="66.28515625" style="67" customWidth="1"/>
    <col min="1538" max="1538" width="90" style="67" customWidth="1"/>
    <col min="1539" max="1792" width="9.140625" style="67"/>
    <col min="1793" max="1793" width="66.28515625" style="67" customWidth="1"/>
    <col min="1794" max="1794" width="90" style="67" customWidth="1"/>
    <col min="1795" max="2048" width="9.140625" style="67"/>
    <col min="2049" max="2049" width="66.28515625" style="67" customWidth="1"/>
    <col min="2050" max="2050" width="90" style="67" customWidth="1"/>
    <col min="2051" max="2304" width="9.140625" style="67"/>
    <col min="2305" max="2305" width="66.28515625" style="67" customWidth="1"/>
    <col min="2306" max="2306" width="90" style="67" customWidth="1"/>
    <col min="2307" max="2560" width="9.140625" style="67"/>
    <col min="2561" max="2561" width="66.28515625" style="67" customWidth="1"/>
    <col min="2562" max="2562" width="90" style="67" customWidth="1"/>
    <col min="2563" max="2816" width="9.140625" style="67"/>
    <col min="2817" max="2817" width="66.28515625" style="67" customWidth="1"/>
    <col min="2818" max="2818" width="90" style="67" customWidth="1"/>
    <col min="2819" max="3072" width="9.140625" style="67"/>
    <col min="3073" max="3073" width="66.28515625" style="67" customWidth="1"/>
    <col min="3074" max="3074" width="90" style="67" customWidth="1"/>
    <col min="3075" max="3328" width="9.140625" style="67"/>
    <col min="3329" max="3329" width="66.28515625" style="67" customWidth="1"/>
    <col min="3330" max="3330" width="90" style="67" customWidth="1"/>
    <col min="3331" max="3584" width="9.140625" style="67"/>
    <col min="3585" max="3585" width="66.28515625" style="67" customWidth="1"/>
    <col min="3586" max="3586" width="90" style="67" customWidth="1"/>
    <col min="3587" max="3840" width="9.140625" style="67"/>
    <col min="3841" max="3841" width="66.28515625" style="67" customWidth="1"/>
    <col min="3842" max="3842" width="90" style="67" customWidth="1"/>
    <col min="3843" max="4096" width="9.140625" style="67"/>
    <col min="4097" max="4097" width="66.28515625" style="67" customWidth="1"/>
    <col min="4098" max="4098" width="90" style="67" customWidth="1"/>
    <col min="4099" max="4352" width="9.140625" style="67"/>
    <col min="4353" max="4353" width="66.28515625" style="67" customWidth="1"/>
    <col min="4354" max="4354" width="90" style="67" customWidth="1"/>
    <col min="4355" max="4608" width="9.140625" style="67"/>
    <col min="4609" max="4609" width="66.28515625" style="67" customWidth="1"/>
    <col min="4610" max="4610" width="90" style="67" customWidth="1"/>
    <col min="4611" max="4864" width="9.140625" style="67"/>
    <col min="4865" max="4865" width="66.28515625" style="67" customWidth="1"/>
    <col min="4866" max="4866" width="90" style="67" customWidth="1"/>
    <col min="4867" max="5120" width="9.140625" style="67"/>
    <col min="5121" max="5121" width="66.28515625" style="67" customWidth="1"/>
    <col min="5122" max="5122" width="90" style="67" customWidth="1"/>
    <col min="5123" max="5376" width="9.140625" style="67"/>
    <col min="5377" max="5377" width="66.28515625" style="67" customWidth="1"/>
    <col min="5378" max="5378" width="90" style="67" customWidth="1"/>
    <col min="5379" max="5632" width="9.140625" style="67"/>
    <col min="5633" max="5633" width="66.28515625" style="67" customWidth="1"/>
    <col min="5634" max="5634" width="90" style="67" customWidth="1"/>
    <col min="5635" max="5888" width="9.140625" style="67"/>
    <col min="5889" max="5889" width="66.28515625" style="67" customWidth="1"/>
    <col min="5890" max="5890" width="90" style="67" customWidth="1"/>
    <col min="5891" max="6144" width="9.140625" style="67"/>
    <col min="6145" max="6145" width="66.28515625" style="67" customWidth="1"/>
    <col min="6146" max="6146" width="90" style="67" customWidth="1"/>
    <col min="6147" max="6400" width="9.140625" style="67"/>
    <col min="6401" max="6401" width="66.28515625" style="67" customWidth="1"/>
    <col min="6402" max="6402" width="90" style="67" customWidth="1"/>
    <col min="6403" max="6656" width="9.140625" style="67"/>
    <col min="6657" max="6657" width="66.28515625" style="67" customWidth="1"/>
    <col min="6658" max="6658" width="90" style="67" customWidth="1"/>
    <col min="6659" max="6912" width="9.140625" style="67"/>
    <col min="6913" max="6913" width="66.28515625" style="67" customWidth="1"/>
    <col min="6914" max="6914" width="90" style="67" customWidth="1"/>
    <col min="6915" max="7168" width="9.140625" style="67"/>
    <col min="7169" max="7169" width="66.28515625" style="67" customWidth="1"/>
    <col min="7170" max="7170" width="90" style="67" customWidth="1"/>
    <col min="7171" max="7424" width="9.140625" style="67"/>
    <col min="7425" max="7425" width="66.28515625" style="67" customWidth="1"/>
    <col min="7426" max="7426" width="90" style="67" customWidth="1"/>
    <col min="7427" max="7680" width="9.140625" style="67"/>
    <col min="7681" max="7681" width="66.28515625" style="67" customWidth="1"/>
    <col min="7682" max="7682" width="90" style="67" customWidth="1"/>
    <col min="7683" max="7936" width="9.140625" style="67"/>
    <col min="7937" max="7937" width="66.28515625" style="67" customWidth="1"/>
    <col min="7938" max="7938" width="90" style="67" customWidth="1"/>
    <col min="7939" max="8192" width="9.140625" style="67"/>
    <col min="8193" max="8193" width="66.28515625" style="67" customWidth="1"/>
    <col min="8194" max="8194" width="90" style="67" customWidth="1"/>
    <col min="8195" max="8448" width="9.140625" style="67"/>
    <col min="8449" max="8449" width="66.28515625" style="67" customWidth="1"/>
    <col min="8450" max="8450" width="90" style="67" customWidth="1"/>
    <col min="8451" max="8704" width="9.140625" style="67"/>
    <col min="8705" max="8705" width="66.28515625" style="67" customWidth="1"/>
    <col min="8706" max="8706" width="90" style="67" customWidth="1"/>
    <col min="8707" max="8960" width="9.140625" style="67"/>
    <col min="8961" max="8961" width="66.28515625" style="67" customWidth="1"/>
    <col min="8962" max="8962" width="90" style="67" customWidth="1"/>
    <col min="8963" max="9216" width="9.140625" style="67"/>
    <col min="9217" max="9217" width="66.28515625" style="67" customWidth="1"/>
    <col min="9218" max="9218" width="90" style="67" customWidth="1"/>
    <col min="9219" max="9472" width="9.140625" style="67"/>
    <col min="9473" max="9473" width="66.28515625" style="67" customWidth="1"/>
    <col min="9474" max="9474" width="90" style="67" customWidth="1"/>
    <col min="9475" max="9728" width="9.140625" style="67"/>
    <col min="9729" max="9729" width="66.28515625" style="67" customWidth="1"/>
    <col min="9730" max="9730" width="90" style="67" customWidth="1"/>
    <col min="9731" max="9984" width="9.140625" style="67"/>
    <col min="9985" max="9985" width="66.28515625" style="67" customWidth="1"/>
    <col min="9986" max="9986" width="90" style="67" customWidth="1"/>
    <col min="9987" max="10240" width="9.140625" style="67"/>
    <col min="10241" max="10241" width="66.28515625" style="67" customWidth="1"/>
    <col min="10242" max="10242" width="90" style="67" customWidth="1"/>
    <col min="10243" max="10496" width="9.140625" style="67"/>
    <col min="10497" max="10497" width="66.28515625" style="67" customWidth="1"/>
    <col min="10498" max="10498" width="90" style="67" customWidth="1"/>
    <col min="10499" max="10752" width="9.140625" style="67"/>
    <col min="10753" max="10753" width="66.28515625" style="67" customWidth="1"/>
    <col min="10754" max="10754" width="90" style="67" customWidth="1"/>
    <col min="10755" max="11008" width="9.140625" style="67"/>
    <col min="11009" max="11009" width="66.28515625" style="67" customWidth="1"/>
    <col min="11010" max="11010" width="90" style="67" customWidth="1"/>
    <col min="11011" max="11264" width="9.140625" style="67"/>
    <col min="11265" max="11265" width="66.28515625" style="67" customWidth="1"/>
    <col min="11266" max="11266" width="90" style="67" customWidth="1"/>
    <col min="11267" max="11520" width="9.140625" style="67"/>
    <col min="11521" max="11521" width="66.28515625" style="67" customWidth="1"/>
    <col min="11522" max="11522" width="90" style="67" customWidth="1"/>
    <col min="11523" max="11776" width="9.140625" style="67"/>
    <col min="11777" max="11777" width="66.28515625" style="67" customWidth="1"/>
    <col min="11778" max="11778" width="90" style="67" customWidth="1"/>
    <col min="11779" max="12032" width="9.140625" style="67"/>
    <col min="12033" max="12033" width="66.28515625" style="67" customWidth="1"/>
    <col min="12034" max="12034" width="90" style="67" customWidth="1"/>
    <col min="12035" max="12288" width="9.140625" style="67"/>
    <col min="12289" max="12289" width="66.28515625" style="67" customWidth="1"/>
    <col min="12290" max="12290" width="90" style="67" customWidth="1"/>
    <col min="12291" max="12544" width="9.140625" style="67"/>
    <col min="12545" max="12545" width="66.28515625" style="67" customWidth="1"/>
    <col min="12546" max="12546" width="90" style="67" customWidth="1"/>
    <col min="12547" max="12800" width="9.140625" style="67"/>
    <col min="12801" max="12801" width="66.28515625" style="67" customWidth="1"/>
    <col min="12802" max="12802" width="90" style="67" customWidth="1"/>
    <col min="12803" max="13056" width="9.140625" style="67"/>
    <col min="13057" max="13057" width="66.28515625" style="67" customWidth="1"/>
    <col min="13058" max="13058" width="90" style="67" customWidth="1"/>
    <col min="13059" max="13312" width="9.140625" style="67"/>
    <col min="13313" max="13313" width="66.28515625" style="67" customWidth="1"/>
    <col min="13314" max="13314" width="90" style="67" customWidth="1"/>
    <col min="13315" max="13568" width="9.140625" style="67"/>
    <col min="13569" max="13569" width="66.28515625" style="67" customWidth="1"/>
    <col min="13570" max="13570" width="90" style="67" customWidth="1"/>
    <col min="13571" max="13824" width="9.140625" style="67"/>
    <col min="13825" max="13825" width="66.28515625" style="67" customWidth="1"/>
    <col min="13826" max="13826" width="90" style="67" customWidth="1"/>
    <col min="13827" max="14080" width="9.140625" style="67"/>
    <col min="14081" max="14081" width="66.28515625" style="67" customWidth="1"/>
    <col min="14082" max="14082" width="90" style="67" customWidth="1"/>
    <col min="14083" max="14336" width="9.140625" style="67"/>
    <col min="14337" max="14337" width="66.28515625" style="67" customWidth="1"/>
    <col min="14338" max="14338" width="90" style="67" customWidth="1"/>
    <col min="14339" max="14592" width="9.140625" style="67"/>
    <col min="14593" max="14593" width="66.28515625" style="67" customWidth="1"/>
    <col min="14594" max="14594" width="90" style="67" customWidth="1"/>
    <col min="14595" max="14848" width="9.140625" style="67"/>
    <col min="14849" max="14849" width="66.28515625" style="67" customWidth="1"/>
    <col min="14850" max="14850" width="90" style="67" customWidth="1"/>
    <col min="14851" max="15104" width="9.140625" style="67"/>
    <col min="15105" max="15105" width="66.28515625" style="67" customWidth="1"/>
    <col min="15106" max="15106" width="90" style="67" customWidth="1"/>
    <col min="15107" max="15360" width="9.140625" style="67"/>
    <col min="15361" max="15361" width="66.28515625" style="67" customWidth="1"/>
    <col min="15362" max="15362" width="90" style="67" customWidth="1"/>
    <col min="15363" max="15616" width="9.140625" style="67"/>
    <col min="15617" max="15617" width="66.28515625" style="67" customWidth="1"/>
    <col min="15618" max="15618" width="90" style="67" customWidth="1"/>
    <col min="15619" max="15872" width="9.140625" style="67"/>
    <col min="15873" max="15873" width="66.28515625" style="67" customWidth="1"/>
    <col min="15874" max="15874" width="90" style="67" customWidth="1"/>
    <col min="15875" max="16128" width="9.140625" style="67"/>
    <col min="16129" max="16129" width="66.28515625" style="67" customWidth="1"/>
    <col min="16130" max="16130" width="90" style="67" customWidth="1"/>
    <col min="16131" max="16384" width="9.140625" style="67"/>
  </cols>
  <sheetData>
    <row r="1" spans="1:2" x14ac:dyDescent="0.25">
      <c r="A1" s="232" t="s">
        <v>331</v>
      </c>
      <c r="B1" s="232" t="s">
        <v>332</v>
      </c>
    </row>
    <row r="2" spans="1:2" ht="75" x14ac:dyDescent="0.25">
      <c r="A2" s="233" t="s">
        <v>333</v>
      </c>
      <c r="B2" s="233" t="s">
        <v>334</v>
      </c>
    </row>
    <row r="3" spans="1:2" ht="56.25" x14ac:dyDescent="0.25">
      <c r="A3" s="233" t="s">
        <v>335</v>
      </c>
      <c r="B3" s="233" t="s">
        <v>336</v>
      </c>
    </row>
    <row r="4" spans="1:2" ht="37.5" x14ac:dyDescent="0.25">
      <c r="A4" s="233" t="s">
        <v>316</v>
      </c>
      <c r="B4" s="233" t="s">
        <v>317</v>
      </c>
    </row>
    <row r="5" spans="1:2" ht="37.5" x14ac:dyDescent="0.25">
      <c r="A5" s="233" t="s">
        <v>337</v>
      </c>
      <c r="B5" s="233" t="s">
        <v>338</v>
      </c>
    </row>
    <row r="6" spans="1:2" ht="56.25" x14ac:dyDescent="0.25">
      <c r="A6" s="233" t="s">
        <v>339</v>
      </c>
      <c r="B6" s="233" t="s">
        <v>340</v>
      </c>
    </row>
    <row r="7" spans="1:2" ht="56.25" x14ac:dyDescent="0.25">
      <c r="A7" s="233" t="s">
        <v>341</v>
      </c>
      <c r="B7" s="233" t="s">
        <v>342</v>
      </c>
    </row>
    <row r="8" spans="1:2" ht="37.5" x14ac:dyDescent="0.25">
      <c r="A8" s="233" t="s">
        <v>343</v>
      </c>
      <c r="B8" s="233" t="s">
        <v>344</v>
      </c>
    </row>
    <row r="9" spans="1:2" ht="56.25" x14ac:dyDescent="0.25">
      <c r="A9" s="233" t="s">
        <v>345</v>
      </c>
      <c r="B9" s="233" t="s">
        <v>346</v>
      </c>
    </row>
    <row r="10" spans="1:2" ht="75" x14ac:dyDescent="0.25">
      <c r="A10" s="233" t="s">
        <v>347</v>
      </c>
      <c r="B10" s="233" t="s">
        <v>348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248"/>
    </row>
    <row r="2" spans="1:2" ht="15.75" x14ac:dyDescent="0.25">
      <c r="A2" s="248"/>
    </row>
    <row r="3" spans="1:2" x14ac:dyDescent="0.25">
      <c r="A3" s="249" t="s">
        <v>349</v>
      </c>
    </row>
    <row r="4" spans="1:2" ht="15.75" x14ac:dyDescent="0.25">
      <c r="A4" s="250"/>
    </row>
    <row r="6" spans="1:2" x14ac:dyDescent="0.25">
      <c r="A6" s="275" t="s">
        <v>351</v>
      </c>
      <c r="B6" s="275" t="s">
        <v>352</v>
      </c>
    </row>
    <row r="7" spans="1:2" ht="96" customHeight="1" x14ac:dyDescent="0.25">
      <c r="A7" s="276" t="s">
        <v>406</v>
      </c>
      <c r="B7" s="276" t="s">
        <v>410</v>
      </c>
    </row>
    <row r="8" spans="1:2" ht="168.75" customHeight="1" x14ac:dyDescent="0.25">
      <c r="A8" s="277" t="s">
        <v>407</v>
      </c>
      <c r="B8" s="277" t="s">
        <v>411</v>
      </c>
    </row>
    <row r="9" spans="1:2" ht="160.5" customHeight="1" x14ac:dyDescent="0.25">
      <c r="A9" s="278" t="s">
        <v>408</v>
      </c>
      <c r="B9" s="276" t="s">
        <v>412</v>
      </c>
    </row>
    <row r="10" spans="1:2" ht="73.5" customHeight="1" x14ac:dyDescent="0.25">
      <c r="A10" s="279" t="s">
        <v>389</v>
      </c>
      <c r="B10" s="277" t="s">
        <v>413</v>
      </c>
    </row>
    <row r="11" spans="1:2" ht="93" customHeight="1" x14ac:dyDescent="0.25">
      <c r="A11" s="280" t="s">
        <v>392</v>
      </c>
      <c r="B11" s="276" t="s">
        <v>414</v>
      </c>
    </row>
    <row r="12" spans="1:2" ht="119.25" customHeight="1" x14ac:dyDescent="0.25">
      <c r="A12" s="281" t="s">
        <v>409</v>
      </c>
      <c r="B12" s="282" t="s">
        <v>415</v>
      </c>
    </row>
    <row r="13" spans="1:2" ht="134.25" customHeight="1" x14ac:dyDescent="0.25">
      <c r="A13" s="280" t="s">
        <v>400</v>
      </c>
      <c r="B13" s="276" t="s">
        <v>416</v>
      </c>
    </row>
    <row r="14" spans="1:2" ht="162.75" customHeight="1" x14ac:dyDescent="0.25">
      <c r="A14" s="279" t="s">
        <v>404</v>
      </c>
      <c r="B14" s="277" t="s">
        <v>417</v>
      </c>
    </row>
    <row r="15" spans="1:2" ht="52.5" customHeight="1" x14ac:dyDescent="0.25">
      <c r="A15" s="280" t="s">
        <v>303</v>
      </c>
      <c r="B15" s="276" t="s">
        <v>304</v>
      </c>
    </row>
    <row r="16" spans="1:2" x14ac:dyDescent="0.25">
      <c r="A16" s="274"/>
    </row>
    <row r="17" spans="1:1" ht="15.75" x14ac:dyDescent="0.25">
      <c r="A17" s="248"/>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9"/>
  <sheetViews>
    <sheetView zoomScale="60" zoomScaleNormal="60" workbookViewId="0">
      <selection sqref="A1:B1048576"/>
    </sheetView>
  </sheetViews>
  <sheetFormatPr defaultColWidth="38.28515625" defaultRowHeight="15" x14ac:dyDescent="0.25"/>
  <sheetData>
    <row r="1" spans="1:3" ht="15.75" x14ac:dyDescent="0.25">
      <c r="A1" s="248"/>
    </row>
    <row r="2" spans="1:3" ht="15.75" x14ac:dyDescent="0.25">
      <c r="A2" s="248"/>
    </row>
    <row r="3" spans="1:3" x14ac:dyDescent="0.25">
      <c r="A3" s="249" t="s">
        <v>349</v>
      </c>
    </row>
    <row r="4" spans="1:3" ht="16.5" thickBot="1" x14ac:dyDescent="0.3">
      <c r="A4" s="250"/>
    </row>
    <row r="5" spans="1:3" ht="16.5" thickTop="1" thickBot="1" x14ac:dyDescent="0.3">
      <c r="A5" s="551" t="s">
        <v>350</v>
      </c>
      <c r="B5" s="552"/>
      <c r="C5" s="553"/>
    </row>
    <row r="6" spans="1:3" ht="16.5" thickTop="1" thickBot="1" x14ac:dyDescent="0.3">
      <c r="A6" s="251" t="s">
        <v>351</v>
      </c>
      <c r="B6" s="252" t="s">
        <v>352</v>
      </c>
      <c r="C6" s="252" t="s">
        <v>324</v>
      </c>
    </row>
    <row r="7" spans="1:3" ht="90" customHeight="1" thickTop="1" x14ac:dyDescent="0.25">
      <c r="A7" s="565" t="s">
        <v>406</v>
      </c>
      <c r="B7" s="554" t="s">
        <v>353</v>
      </c>
      <c r="C7" s="257" t="s">
        <v>354</v>
      </c>
    </row>
    <row r="8" spans="1:3" ht="38.25" x14ac:dyDescent="0.25">
      <c r="A8" s="566"/>
      <c r="B8" s="555"/>
      <c r="C8" s="257" t="s">
        <v>355</v>
      </c>
    </row>
    <row r="9" spans="1:3" ht="25.5" x14ac:dyDescent="0.25">
      <c r="A9" s="566"/>
      <c r="B9" s="555"/>
      <c r="C9" s="257" t="s">
        <v>356</v>
      </c>
    </row>
    <row r="10" spans="1:3" ht="25.5" x14ac:dyDescent="0.25">
      <c r="A10" s="566"/>
      <c r="B10" s="555"/>
      <c r="C10" s="257" t="s">
        <v>357</v>
      </c>
    </row>
    <row r="11" spans="1:3" x14ac:dyDescent="0.25">
      <c r="A11" s="566"/>
      <c r="B11" s="555"/>
      <c r="C11" s="257" t="s">
        <v>358</v>
      </c>
    </row>
    <row r="12" spans="1:3" x14ac:dyDescent="0.25">
      <c r="A12" s="566"/>
      <c r="B12" s="555"/>
      <c r="C12" s="258" t="s">
        <v>359</v>
      </c>
    </row>
    <row r="13" spans="1:3" x14ac:dyDescent="0.25">
      <c r="A13" s="566"/>
      <c r="B13" s="555"/>
      <c r="C13" s="258" t="s">
        <v>360</v>
      </c>
    </row>
    <row r="14" spans="1:3" x14ac:dyDescent="0.25">
      <c r="A14" s="566"/>
      <c r="B14" s="555"/>
      <c r="C14" s="258" t="s">
        <v>361</v>
      </c>
    </row>
    <row r="15" spans="1:3" x14ac:dyDescent="0.25">
      <c r="A15" s="566"/>
      <c r="B15" s="555"/>
      <c r="C15" s="258" t="s">
        <v>362</v>
      </c>
    </row>
    <row r="16" spans="1:3" x14ac:dyDescent="0.25">
      <c r="A16" s="566"/>
      <c r="B16" s="555"/>
      <c r="C16" s="258" t="s">
        <v>363</v>
      </c>
    </row>
    <row r="17" spans="1:3" x14ac:dyDescent="0.25">
      <c r="A17" s="566"/>
      <c r="B17" s="555"/>
      <c r="C17" s="258" t="s">
        <v>364</v>
      </c>
    </row>
    <row r="18" spans="1:3" ht="15.75" thickBot="1" x14ac:dyDescent="0.3">
      <c r="A18" s="567"/>
      <c r="B18" s="556"/>
      <c r="C18" s="259" t="s">
        <v>365</v>
      </c>
    </row>
    <row r="19" spans="1:3" ht="26.25" customHeight="1" thickTop="1" x14ac:dyDescent="0.25">
      <c r="A19" s="260"/>
      <c r="B19" s="557" t="s">
        <v>366</v>
      </c>
      <c r="C19" s="264" t="s">
        <v>367</v>
      </c>
    </row>
    <row r="20" spans="1:3" ht="63.75" x14ac:dyDescent="0.25">
      <c r="A20" s="261" t="s">
        <v>407</v>
      </c>
      <c r="B20" s="558"/>
      <c r="C20" s="264" t="s">
        <v>368</v>
      </c>
    </row>
    <row r="21" spans="1:3" x14ac:dyDescent="0.25">
      <c r="A21" s="262"/>
      <c r="B21" s="558"/>
      <c r="C21" s="265" t="s">
        <v>359</v>
      </c>
    </row>
    <row r="22" spans="1:3" x14ac:dyDescent="0.25">
      <c r="A22" s="262"/>
      <c r="B22" s="558"/>
      <c r="C22" s="265" t="s">
        <v>360</v>
      </c>
    </row>
    <row r="23" spans="1:3" x14ac:dyDescent="0.25">
      <c r="A23" s="262"/>
      <c r="B23" s="558"/>
      <c r="C23" s="265" t="s">
        <v>361</v>
      </c>
    </row>
    <row r="24" spans="1:3" x14ac:dyDescent="0.25">
      <c r="A24" s="262"/>
      <c r="B24" s="558"/>
      <c r="C24" s="265" t="s">
        <v>362</v>
      </c>
    </row>
    <row r="25" spans="1:3" x14ac:dyDescent="0.25">
      <c r="A25" s="262"/>
      <c r="B25" s="558"/>
      <c r="C25" s="265" t="s">
        <v>363</v>
      </c>
    </row>
    <row r="26" spans="1:3" x14ac:dyDescent="0.25">
      <c r="A26" s="262"/>
      <c r="B26" s="558"/>
      <c r="C26" s="264" t="s">
        <v>369</v>
      </c>
    </row>
    <row r="27" spans="1:3" x14ac:dyDescent="0.25">
      <c r="A27" s="262"/>
      <c r="B27" s="558"/>
      <c r="C27" s="265" t="s">
        <v>359</v>
      </c>
    </row>
    <row r="28" spans="1:3" x14ac:dyDescent="0.25">
      <c r="A28" s="262"/>
      <c r="B28" s="558"/>
      <c r="C28" s="265" t="s">
        <v>360</v>
      </c>
    </row>
    <row r="29" spans="1:3" x14ac:dyDescent="0.25">
      <c r="A29" s="262"/>
      <c r="B29" s="558"/>
      <c r="C29" s="265" t="s">
        <v>361</v>
      </c>
    </row>
    <row r="30" spans="1:3" x14ac:dyDescent="0.25">
      <c r="A30" s="262"/>
      <c r="B30" s="558"/>
      <c r="C30" s="265" t="s">
        <v>362</v>
      </c>
    </row>
    <row r="31" spans="1:3" x14ac:dyDescent="0.25">
      <c r="A31" s="262"/>
      <c r="B31" s="558"/>
      <c r="C31" s="265" t="s">
        <v>363</v>
      </c>
    </row>
    <row r="32" spans="1:3" ht="38.25" x14ac:dyDescent="0.25">
      <c r="A32" s="262"/>
      <c r="B32" s="558"/>
      <c r="C32" s="264" t="s">
        <v>370</v>
      </c>
    </row>
    <row r="33" spans="1:3" x14ac:dyDescent="0.25">
      <c r="A33" s="262"/>
      <c r="B33" s="558"/>
      <c r="C33" s="264" t="s">
        <v>368</v>
      </c>
    </row>
    <row r="34" spans="1:3" x14ac:dyDescent="0.25">
      <c r="A34" s="262"/>
      <c r="B34" s="558"/>
      <c r="C34" s="265" t="s">
        <v>359</v>
      </c>
    </row>
    <row r="35" spans="1:3" x14ac:dyDescent="0.25">
      <c r="A35" s="262"/>
      <c r="B35" s="558"/>
      <c r="C35" s="265" t="s">
        <v>360</v>
      </c>
    </row>
    <row r="36" spans="1:3" x14ac:dyDescent="0.25">
      <c r="A36" s="262"/>
      <c r="B36" s="558"/>
      <c r="C36" s="265" t="s">
        <v>361</v>
      </c>
    </row>
    <row r="37" spans="1:3" x14ac:dyDescent="0.25">
      <c r="A37" s="262"/>
      <c r="B37" s="558"/>
      <c r="C37" s="265" t="s">
        <v>362</v>
      </c>
    </row>
    <row r="38" spans="1:3" x14ac:dyDescent="0.25">
      <c r="A38" s="262"/>
      <c r="B38" s="558"/>
      <c r="C38" s="265" t="s">
        <v>363</v>
      </c>
    </row>
    <row r="39" spans="1:3" x14ac:dyDescent="0.25">
      <c r="A39" s="262"/>
      <c r="B39" s="558"/>
      <c r="C39" s="264" t="s">
        <v>369</v>
      </c>
    </row>
    <row r="40" spans="1:3" x14ac:dyDescent="0.25">
      <c r="A40" s="262"/>
      <c r="B40" s="558"/>
      <c r="C40" s="265" t="s">
        <v>359</v>
      </c>
    </row>
    <row r="41" spans="1:3" x14ac:dyDescent="0.25">
      <c r="A41" s="262"/>
      <c r="B41" s="558"/>
      <c r="C41" s="265" t="s">
        <v>360</v>
      </c>
    </row>
    <row r="42" spans="1:3" x14ac:dyDescent="0.25">
      <c r="A42" s="262"/>
      <c r="B42" s="558"/>
      <c r="C42" s="265" t="s">
        <v>361</v>
      </c>
    </row>
    <row r="43" spans="1:3" x14ac:dyDescent="0.25">
      <c r="A43" s="262"/>
      <c r="B43" s="558"/>
      <c r="C43" s="265" t="s">
        <v>362</v>
      </c>
    </row>
    <row r="44" spans="1:3" x14ac:dyDescent="0.25">
      <c r="A44" s="262"/>
      <c r="B44" s="558"/>
      <c r="C44" s="265" t="s">
        <v>371</v>
      </c>
    </row>
    <row r="45" spans="1:3" ht="38.25" x14ac:dyDescent="0.25">
      <c r="A45" s="262"/>
      <c r="B45" s="558"/>
      <c r="C45" s="264" t="s">
        <v>372</v>
      </c>
    </row>
    <row r="46" spans="1:3" x14ac:dyDescent="0.25">
      <c r="A46" s="262"/>
      <c r="B46" s="558"/>
      <c r="C46" s="264" t="s">
        <v>368</v>
      </c>
    </row>
    <row r="47" spans="1:3" x14ac:dyDescent="0.25">
      <c r="A47" s="262"/>
      <c r="B47" s="558"/>
      <c r="C47" s="265" t="s">
        <v>359</v>
      </c>
    </row>
    <row r="48" spans="1:3" x14ac:dyDescent="0.25">
      <c r="A48" s="262"/>
      <c r="B48" s="558"/>
      <c r="C48" s="265" t="s">
        <v>360</v>
      </c>
    </row>
    <row r="49" spans="1:3" x14ac:dyDescent="0.25">
      <c r="A49" s="262"/>
      <c r="B49" s="558"/>
      <c r="C49" s="265" t="s">
        <v>361</v>
      </c>
    </row>
    <row r="50" spans="1:3" x14ac:dyDescent="0.25">
      <c r="A50" s="262"/>
      <c r="B50" s="558"/>
      <c r="C50" s="265" t="s">
        <v>362</v>
      </c>
    </row>
    <row r="51" spans="1:3" x14ac:dyDescent="0.25">
      <c r="A51" s="262"/>
      <c r="B51" s="558"/>
      <c r="C51" s="265" t="s">
        <v>363</v>
      </c>
    </row>
    <row r="52" spans="1:3" ht="38.25" x14ac:dyDescent="0.25">
      <c r="A52" s="262"/>
      <c r="B52" s="558"/>
      <c r="C52" s="264" t="s">
        <v>373</v>
      </c>
    </row>
    <row r="53" spans="1:3" x14ac:dyDescent="0.25">
      <c r="A53" s="262"/>
      <c r="B53" s="558"/>
      <c r="C53" s="264" t="s">
        <v>368</v>
      </c>
    </row>
    <row r="54" spans="1:3" x14ac:dyDescent="0.25">
      <c r="A54" s="262"/>
      <c r="B54" s="558"/>
      <c r="C54" s="265" t="s">
        <v>359</v>
      </c>
    </row>
    <row r="55" spans="1:3" x14ac:dyDescent="0.25">
      <c r="A55" s="262"/>
      <c r="B55" s="558"/>
      <c r="C55" s="265" t="s">
        <v>360</v>
      </c>
    </row>
    <row r="56" spans="1:3" x14ac:dyDescent="0.25">
      <c r="A56" s="262"/>
      <c r="B56" s="558"/>
      <c r="C56" s="265" t="s">
        <v>361</v>
      </c>
    </row>
    <row r="57" spans="1:3" x14ac:dyDescent="0.25">
      <c r="A57" s="262"/>
      <c r="B57" s="558"/>
      <c r="C57" s="265" t="s">
        <v>362</v>
      </c>
    </row>
    <row r="58" spans="1:3" x14ac:dyDescent="0.25">
      <c r="A58" s="262"/>
      <c r="B58" s="558"/>
      <c r="C58" s="265" t="s">
        <v>363</v>
      </c>
    </row>
    <row r="59" spans="1:3" x14ac:dyDescent="0.25">
      <c r="A59" s="262"/>
      <c r="B59" s="558"/>
      <c r="C59" s="264" t="s">
        <v>369</v>
      </c>
    </row>
    <row r="60" spans="1:3" x14ac:dyDescent="0.25">
      <c r="A60" s="262"/>
      <c r="B60" s="558"/>
      <c r="C60" s="265" t="s">
        <v>359</v>
      </c>
    </row>
    <row r="61" spans="1:3" x14ac:dyDescent="0.25">
      <c r="A61" s="262"/>
      <c r="B61" s="558"/>
      <c r="C61" s="265" t="s">
        <v>360</v>
      </c>
    </row>
    <row r="62" spans="1:3" x14ac:dyDescent="0.25">
      <c r="A62" s="262"/>
      <c r="B62" s="558"/>
      <c r="C62" s="265" t="s">
        <v>361</v>
      </c>
    </row>
    <row r="63" spans="1:3" x14ac:dyDescent="0.25">
      <c r="A63" s="262"/>
      <c r="B63" s="558"/>
      <c r="C63" s="265" t="s">
        <v>362</v>
      </c>
    </row>
    <row r="64" spans="1:3" ht="15.75" thickBot="1" x14ac:dyDescent="0.3">
      <c r="A64" s="263"/>
      <c r="B64" s="559"/>
      <c r="C64" s="266" t="s">
        <v>371</v>
      </c>
    </row>
    <row r="65" spans="1:3" ht="28.5" thickTop="1" x14ac:dyDescent="0.25">
      <c r="A65" s="253" t="s">
        <v>374</v>
      </c>
      <c r="B65" s="554" t="s">
        <v>376</v>
      </c>
      <c r="C65" s="267" t="s">
        <v>377</v>
      </c>
    </row>
    <row r="66" spans="1:3" ht="89.25" x14ac:dyDescent="0.25">
      <c r="A66" s="254" t="s">
        <v>375</v>
      </c>
      <c r="B66" s="555"/>
      <c r="C66" s="267" t="s">
        <v>378</v>
      </c>
    </row>
    <row r="67" spans="1:3" ht="40.5" x14ac:dyDescent="0.25">
      <c r="A67" s="255"/>
      <c r="B67" s="555"/>
      <c r="C67" s="267" t="s">
        <v>379</v>
      </c>
    </row>
    <row r="68" spans="1:3" ht="27.75" x14ac:dyDescent="0.25">
      <c r="A68" s="255"/>
      <c r="B68" s="555"/>
      <c r="C68" s="267" t="s">
        <v>380</v>
      </c>
    </row>
    <row r="69" spans="1:3" ht="25.5" x14ac:dyDescent="0.25">
      <c r="A69" s="255"/>
      <c r="B69" s="555"/>
      <c r="C69" s="257" t="s">
        <v>381</v>
      </c>
    </row>
    <row r="70" spans="1:3" x14ac:dyDescent="0.25">
      <c r="A70" s="255"/>
      <c r="B70" s="555"/>
      <c r="C70" s="258" t="s">
        <v>382</v>
      </c>
    </row>
    <row r="71" spans="1:3" x14ac:dyDescent="0.25">
      <c r="A71" s="255"/>
      <c r="B71" s="555"/>
      <c r="C71" s="258" t="s">
        <v>383</v>
      </c>
    </row>
    <row r="72" spans="1:3" x14ac:dyDescent="0.25">
      <c r="A72" s="255"/>
      <c r="B72" s="555"/>
      <c r="C72" s="258" t="s">
        <v>384</v>
      </c>
    </row>
    <row r="73" spans="1:3" x14ac:dyDescent="0.25">
      <c r="A73" s="255"/>
      <c r="B73" s="555"/>
      <c r="C73" s="258" t="s">
        <v>385</v>
      </c>
    </row>
    <row r="74" spans="1:3" x14ac:dyDescent="0.25">
      <c r="A74" s="255"/>
      <c r="B74" s="555"/>
      <c r="C74" s="258" t="s">
        <v>386</v>
      </c>
    </row>
    <row r="75" spans="1:3" ht="40.5" x14ac:dyDescent="0.25">
      <c r="A75" s="255"/>
      <c r="B75" s="555"/>
      <c r="C75" s="267" t="s">
        <v>387</v>
      </c>
    </row>
    <row r="76" spans="1:3" x14ac:dyDescent="0.25">
      <c r="A76" s="255"/>
      <c r="B76" s="555"/>
      <c r="C76" s="257" t="s">
        <v>388</v>
      </c>
    </row>
    <row r="77" spans="1:3" x14ac:dyDescent="0.25">
      <c r="A77" s="255"/>
      <c r="B77" s="555"/>
      <c r="C77" s="258" t="s">
        <v>382</v>
      </c>
    </row>
    <row r="78" spans="1:3" x14ac:dyDescent="0.25">
      <c r="A78" s="255"/>
      <c r="B78" s="555"/>
      <c r="C78" s="258" t="s">
        <v>383</v>
      </c>
    </row>
    <row r="79" spans="1:3" x14ac:dyDescent="0.25">
      <c r="A79" s="255"/>
      <c r="B79" s="555"/>
      <c r="C79" s="258" t="s">
        <v>384</v>
      </c>
    </row>
    <row r="80" spans="1:3" x14ac:dyDescent="0.25">
      <c r="A80" s="255"/>
      <c r="B80" s="555"/>
      <c r="C80" s="258" t="s">
        <v>385</v>
      </c>
    </row>
    <row r="81" spans="1:3" ht="15.75" thickBot="1" x14ac:dyDescent="0.3">
      <c r="A81" s="256"/>
      <c r="B81" s="556"/>
      <c r="C81" s="268" t="s">
        <v>386</v>
      </c>
    </row>
    <row r="82" spans="1:3" ht="203.25" customHeight="1" thickTop="1" x14ac:dyDescent="0.25">
      <c r="A82" s="560" t="s">
        <v>389</v>
      </c>
      <c r="B82" s="557" t="s">
        <v>390</v>
      </c>
      <c r="C82" s="264" t="s">
        <v>388</v>
      </c>
    </row>
    <row r="83" spans="1:3" x14ac:dyDescent="0.25">
      <c r="A83" s="561"/>
      <c r="B83" s="558"/>
      <c r="C83" s="265" t="s">
        <v>382</v>
      </c>
    </row>
    <row r="84" spans="1:3" x14ac:dyDescent="0.25">
      <c r="A84" s="561"/>
      <c r="B84" s="558"/>
      <c r="C84" s="265" t="s">
        <v>383</v>
      </c>
    </row>
    <row r="85" spans="1:3" x14ac:dyDescent="0.25">
      <c r="A85" s="561"/>
      <c r="B85" s="558"/>
      <c r="C85" s="265" t="s">
        <v>384</v>
      </c>
    </row>
    <row r="86" spans="1:3" x14ac:dyDescent="0.25">
      <c r="A86" s="561"/>
      <c r="B86" s="558"/>
      <c r="C86" s="265" t="s">
        <v>385</v>
      </c>
    </row>
    <row r="87" spans="1:3" x14ac:dyDescent="0.25">
      <c r="A87" s="561"/>
      <c r="B87" s="558"/>
      <c r="C87" s="265" t="s">
        <v>386</v>
      </c>
    </row>
    <row r="88" spans="1:3" ht="25.5" x14ac:dyDescent="0.25">
      <c r="A88" s="561"/>
      <c r="B88" s="558"/>
      <c r="C88" s="264" t="s">
        <v>391</v>
      </c>
    </row>
    <row r="89" spans="1:3" x14ac:dyDescent="0.25">
      <c r="A89" s="561"/>
      <c r="B89" s="558"/>
      <c r="C89" s="265" t="s">
        <v>359</v>
      </c>
    </row>
    <row r="90" spans="1:3" x14ac:dyDescent="0.25">
      <c r="A90" s="561"/>
      <c r="B90" s="558"/>
      <c r="C90" s="265" t="s">
        <v>360</v>
      </c>
    </row>
    <row r="91" spans="1:3" x14ac:dyDescent="0.25">
      <c r="A91" s="561"/>
      <c r="B91" s="558"/>
      <c r="C91" s="265" t="s">
        <v>361</v>
      </c>
    </row>
    <row r="92" spans="1:3" x14ac:dyDescent="0.25">
      <c r="A92" s="561"/>
      <c r="B92" s="558"/>
      <c r="C92" s="265" t="s">
        <v>362</v>
      </c>
    </row>
    <row r="93" spans="1:3" ht="15.75" thickBot="1" x14ac:dyDescent="0.3">
      <c r="A93" s="562"/>
      <c r="B93" s="559"/>
      <c r="C93" s="266" t="s">
        <v>363</v>
      </c>
    </row>
    <row r="94" spans="1:3" ht="290.25" customHeight="1" thickTop="1" x14ac:dyDescent="0.25">
      <c r="A94" s="563" t="s">
        <v>392</v>
      </c>
      <c r="B94" s="554" t="s">
        <v>393</v>
      </c>
      <c r="C94" s="257" t="s">
        <v>388</v>
      </c>
    </row>
    <row r="95" spans="1:3" x14ac:dyDescent="0.25">
      <c r="A95" s="568"/>
      <c r="B95" s="555"/>
      <c r="C95" s="258" t="s">
        <v>382</v>
      </c>
    </row>
    <row r="96" spans="1:3" x14ac:dyDescent="0.25">
      <c r="A96" s="568"/>
      <c r="B96" s="555"/>
      <c r="C96" s="258" t="s">
        <v>383</v>
      </c>
    </row>
    <row r="97" spans="1:3" x14ac:dyDescent="0.25">
      <c r="A97" s="568"/>
      <c r="B97" s="555"/>
      <c r="C97" s="258" t="s">
        <v>384</v>
      </c>
    </row>
    <row r="98" spans="1:3" x14ac:dyDescent="0.25">
      <c r="A98" s="568"/>
      <c r="B98" s="555"/>
      <c r="C98" s="258" t="s">
        <v>385</v>
      </c>
    </row>
    <row r="99" spans="1:3" x14ac:dyDescent="0.25">
      <c r="A99" s="568"/>
      <c r="B99" s="555"/>
      <c r="C99" s="258" t="s">
        <v>386</v>
      </c>
    </row>
    <row r="100" spans="1:3" ht="15.75" thickBot="1" x14ac:dyDescent="0.3">
      <c r="A100" s="564"/>
      <c r="B100" s="556"/>
      <c r="C100" s="269"/>
    </row>
    <row r="101" spans="1:3" ht="26.25" thickTop="1" x14ac:dyDescent="0.25">
      <c r="A101" s="260" t="s">
        <v>394</v>
      </c>
      <c r="B101" s="264" t="s">
        <v>396</v>
      </c>
      <c r="C101" s="264" t="s">
        <v>388</v>
      </c>
    </row>
    <row r="102" spans="1:3" ht="63.75" x14ac:dyDescent="0.25">
      <c r="A102" s="261" t="s">
        <v>395</v>
      </c>
      <c r="B102" s="264" t="s">
        <v>397</v>
      </c>
      <c r="C102" s="265" t="s">
        <v>382</v>
      </c>
    </row>
    <row r="103" spans="1:3" ht="51" x14ac:dyDescent="0.25">
      <c r="A103" s="262"/>
      <c r="B103" s="264" t="s">
        <v>398</v>
      </c>
      <c r="C103" s="265" t="s">
        <v>383</v>
      </c>
    </row>
    <row r="104" spans="1:3" ht="25.5" x14ac:dyDescent="0.25">
      <c r="A104" s="262"/>
      <c r="B104" s="264" t="s">
        <v>399</v>
      </c>
      <c r="C104" s="265" t="s">
        <v>384</v>
      </c>
    </row>
    <row r="105" spans="1:3" x14ac:dyDescent="0.25">
      <c r="A105" s="262"/>
      <c r="B105" s="270"/>
      <c r="C105" s="265" t="s">
        <v>385</v>
      </c>
    </row>
    <row r="106" spans="1:3" ht="15.75" thickBot="1" x14ac:dyDescent="0.3">
      <c r="A106" s="263"/>
      <c r="B106" s="271"/>
      <c r="C106" s="266" t="s">
        <v>386</v>
      </c>
    </row>
    <row r="107" spans="1:3" ht="228.75" customHeight="1" thickTop="1" x14ac:dyDescent="0.25">
      <c r="A107" s="563" t="s">
        <v>400</v>
      </c>
      <c r="B107" s="554" t="s">
        <v>401</v>
      </c>
      <c r="C107" s="257" t="s">
        <v>388</v>
      </c>
    </row>
    <row r="108" spans="1:3" x14ac:dyDescent="0.25">
      <c r="A108" s="568"/>
      <c r="B108" s="555"/>
      <c r="C108" s="258" t="s">
        <v>382</v>
      </c>
    </row>
    <row r="109" spans="1:3" x14ac:dyDescent="0.25">
      <c r="A109" s="568"/>
      <c r="B109" s="555"/>
      <c r="C109" s="258" t="s">
        <v>383</v>
      </c>
    </row>
    <row r="110" spans="1:3" x14ac:dyDescent="0.25">
      <c r="A110" s="568"/>
      <c r="B110" s="555"/>
      <c r="C110" s="258" t="s">
        <v>384</v>
      </c>
    </row>
    <row r="111" spans="1:3" x14ac:dyDescent="0.25">
      <c r="A111" s="568"/>
      <c r="B111" s="555"/>
      <c r="C111" s="258" t="s">
        <v>402</v>
      </c>
    </row>
    <row r="112" spans="1:3" x14ac:dyDescent="0.25">
      <c r="A112" s="568"/>
      <c r="B112" s="555"/>
      <c r="C112" s="258" t="s">
        <v>386</v>
      </c>
    </row>
    <row r="113" spans="1:3" ht="38.25" x14ac:dyDescent="0.25">
      <c r="A113" s="568"/>
      <c r="B113" s="555"/>
      <c r="C113" s="257" t="s">
        <v>403</v>
      </c>
    </row>
    <row r="114" spans="1:3" x14ac:dyDescent="0.25">
      <c r="A114" s="568"/>
      <c r="B114" s="555"/>
      <c r="C114" s="258" t="s">
        <v>359</v>
      </c>
    </row>
    <row r="115" spans="1:3" x14ac:dyDescent="0.25">
      <c r="A115" s="568"/>
      <c r="B115" s="555"/>
      <c r="C115" s="258" t="s">
        <v>360</v>
      </c>
    </row>
    <row r="116" spans="1:3" x14ac:dyDescent="0.25">
      <c r="A116" s="568"/>
      <c r="B116" s="555"/>
      <c r="C116" s="258" t="s">
        <v>361</v>
      </c>
    </row>
    <row r="117" spans="1:3" x14ac:dyDescent="0.25">
      <c r="A117" s="568"/>
      <c r="B117" s="555"/>
      <c r="C117" s="258" t="s">
        <v>362</v>
      </c>
    </row>
    <row r="118" spans="1:3" ht="15.75" thickBot="1" x14ac:dyDescent="0.3">
      <c r="A118" s="564"/>
      <c r="B118" s="556"/>
      <c r="C118" s="268" t="s">
        <v>363</v>
      </c>
    </row>
    <row r="119" spans="1:3" ht="409.6" customHeight="1" thickTop="1" x14ac:dyDescent="0.25">
      <c r="A119" s="560" t="s">
        <v>404</v>
      </c>
      <c r="B119" s="557" t="s">
        <v>405</v>
      </c>
      <c r="C119" s="264" t="s">
        <v>388</v>
      </c>
    </row>
    <row r="120" spans="1:3" x14ac:dyDescent="0.25">
      <c r="A120" s="561"/>
      <c r="B120" s="558"/>
      <c r="C120" s="265" t="s">
        <v>382</v>
      </c>
    </row>
    <row r="121" spans="1:3" x14ac:dyDescent="0.25">
      <c r="A121" s="561"/>
      <c r="B121" s="558"/>
      <c r="C121" s="265" t="s">
        <v>383</v>
      </c>
    </row>
    <row r="122" spans="1:3" x14ac:dyDescent="0.25">
      <c r="A122" s="561"/>
      <c r="B122" s="558"/>
      <c r="C122" s="265" t="s">
        <v>384</v>
      </c>
    </row>
    <row r="123" spans="1:3" x14ac:dyDescent="0.25">
      <c r="A123" s="561"/>
      <c r="B123" s="558"/>
      <c r="C123" s="265" t="s">
        <v>402</v>
      </c>
    </row>
    <row r="124" spans="1:3" x14ac:dyDescent="0.25">
      <c r="A124" s="561"/>
      <c r="B124" s="558"/>
      <c r="C124" s="265" t="s">
        <v>386</v>
      </c>
    </row>
    <row r="125" spans="1:3" ht="15.75" thickBot="1" x14ac:dyDescent="0.3">
      <c r="A125" s="562"/>
      <c r="B125" s="559"/>
      <c r="C125" s="272"/>
    </row>
    <row r="126" spans="1:3" ht="15.75" thickTop="1" x14ac:dyDescent="0.25">
      <c r="A126" s="563" t="s">
        <v>303</v>
      </c>
      <c r="B126" s="257"/>
      <c r="C126" s="554"/>
    </row>
    <row r="127" spans="1:3" ht="39" thickBot="1" x14ac:dyDescent="0.3">
      <c r="A127" s="564"/>
      <c r="B127" s="273" t="s">
        <v>304</v>
      </c>
      <c r="C127" s="556"/>
    </row>
    <row r="128" spans="1:3" ht="15.75" thickTop="1" x14ac:dyDescent="0.25">
      <c r="A128" s="274"/>
    </row>
    <row r="129" spans="1:1" ht="15.75" x14ac:dyDescent="0.25">
      <c r="A129" s="248"/>
    </row>
  </sheetData>
  <mergeCells count="15">
    <mergeCell ref="A126:A127"/>
    <mergeCell ref="C126:C127"/>
    <mergeCell ref="A7:A18"/>
    <mergeCell ref="A94:A100"/>
    <mergeCell ref="B94:B100"/>
    <mergeCell ref="A107:A118"/>
    <mergeCell ref="B107:B118"/>
    <mergeCell ref="A119:A125"/>
    <mergeCell ref="B119:B125"/>
    <mergeCell ref="A5:C5"/>
    <mergeCell ref="B7:B18"/>
    <mergeCell ref="B19:B64"/>
    <mergeCell ref="B65:B81"/>
    <mergeCell ref="A82:A93"/>
    <mergeCell ref="B82:B93"/>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sqref="A1:XFD8"/>
    </sheetView>
  </sheetViews>
  <sheetFormatPr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6"/>
  <sheetViews>
    <sheetView topLeftCell="A13" workbookViewId="0">
      <selection activeCell="C16" sqref="C16"/>
    </sheetView>
  </sheetViews>
  <sheetFormatPr defaultColWidth="61.85546875" defaultRowHeight="29.25" customHeight="1" x14ac:dyDescent="0.25"/>
  <sheetData>
    <row r="1" spans="1:4" ht="29.25" customHeight="1" thickBot="1" x14ac:dyDescent="0.3">
      <c r="A1" s="328"/>
    </row>
    <row r="2" spans="1:4" ht="29.25" customHeight="1" thickBot="1" x14ac:dyDescent="0.3">
      <c r="A2" s="329" t="s">
        <v>420</v>
      </c>
      <c r="B2" s="330" t="s">
        <v>421</v>
      </c>
      <c r="C2" s="330" t="s">
        <v>422</v>
      </c>
      <c r="D2" s="330" t="s">
        <v>423</v>
      </c>
    </row>
    <row r="3" spans="1:4" ht="29.25" customHeight="1" thickBot="1" x14ac:dyDescent="0.3">
      <c r="A3" s="569" t="s">
        <v>424</v>
      </c>
      <c r="B3" s="578" t="s">
        <v>425</v>
      </c>
      <c r="C3" s="348" t="s">
        <v>426</v>
      </c>
      <c r="D3" s="335" t="s">
        <v>427</v>
      </c>
    </row>
    <row r="4" spans="1:4" ht="29.25" customHeight="1" thickBot="1" x14ac:dyDescent="0.3">
      <c r="A4" s="570"/>
      <c r="B4" s="579"/>
      <c r="C4" s="335" t="s">
        <v>428</v>
      </c>
      <c r="D4" s="335" t="s">
        <v>429</v>
      </c>
    </row>
    <row r="5" spans="1:4" ht="29.25" customHeight="1" thickBot="1" x14ac:dyDescent="0.3">
      <c r="A5" s="570"/>
      <c r="B5" s="579"/>
      <c r="C5" s="348" t="s">
        <v>430</v>
      </c>
      <c r="D5" s="335" t="s">
        <v>431</v>
      </c>
    </row>
    <row r="6" spans="1:4" ht="29.25" customHeight="1" thickBot="1" x14ac:dyDescent="0.3">
      <c r="A6" s="570"/>
      <c r="B6" s="579"/>
      <c r="C6" s="335" t="s">
        <v>432</v>
      </c>
      <c r="D6" s="335" t="s">
        <v>433</v>
      </c>
    </row>
    <row r="7" spans="1:4" ht="29.25" customHeight="1" thickBot="1" x14ac:dyDescent="0.3">
      <c r="A7" s="570"/>
      <c r="B7" s="579"/>
      <c r="C7" s="348" t="s">
        <v>434</v>
      </c>
      <c r="D7" s="335" t="s">
        <v>431</v>
      </c>
    </row>
    <row r="8" spans="1:4" ht="29.25" customHeight="1" thickBot="1" x14ac:dyDescent="0.3">
      <c r="A8" s="570"/>
      <c r="B8" s="579"/>
      <c r="C8" s="348" t="s">
        <v>435</v>
      </c>
      <c r="D8" s="335" t="s">
        <v>431</v>
      </c>
    </row>
    <row r="9" spans="1:4" ht="29.25" customHeight="1" thickBot="1" x14ac:dyDescent="0.3">
      <c r="A9" s="570"/>
      <c r="B9" s="579"/>
      <c r="C9" s="348" t="s">
        <v>436</v>
      </c>
      <c r="D9" s="335" t="s">
        <v>431</v>
      </c>
    </row>
    <row r="10" spans="1:4" ht="29.25" customHeight="1" thickBot="1" x14ac:dyDescent="0.3">
      <c r="A10" s="571"/>
      <c r="B10" s="580"/>
      <c r="C10" s="348" t="s">
        <v>437</v>
      </c>
      <c r="D10" s="335" t="s">
        <v>431</v>
      </c>
    </row>
    <row r="11" spans="1:4" ht="29.25" customHeight="1" thickBot="1" x14ac:dyDescent="0.3">
      <c r="A11" s="569" t="s">
        <v>438</v>
      </c>
      <c r="B11" s="334" t="s">
        <v>439</v>
      </c>
      <c r="C11" s="338" t="s">
        <v>441</v>
      </c>
      <c r="D11" s="338" t="s">
        <v>442</v>
      </c>
    </row>
    <row r="12" spans="1:4" ht="29.25" customHeight="1" thickBot="1" x14ac:dyDescent="0.3">
      <c r="A12" s="570"/>
      <c r="B12" s="334" t="s">
        <v>440</v>
      </c>
      <c r="C12" s="348" t="s">
        <v>443</v>
      </c>
      <c r="D12" s="338" t="s">
        <v>431</v>
      </c>
    </row>
    <row r="13" spans="1:4" ht="29.25" customHeight="1" thickBot="1" x14ac:dyDescent="0.3">
      <c r="A13" s="570"/>
      <c r="B13" s="336"/>
      <c r="C13" s="348" t="s">
        <v>444</v>
      </c>
      <c r="D13" s="338" t="s">
        <v>445</v>
      </c>
    </row>
    <row r="14" spans="1:4" ht="29.25" customHeight="1" thickBot="1" x14ac:dyDescent="0.3">
      <c r="A14" s="570"/>
      <c r="B14" s="336"/>
      <c r="C14" s="338" t="s">
        <v>446</v>
      </c>
      <c r="D14" s="338" t="s">
        <v>447</v>
      </c>
    </row>
    <row r="15" spans="1:4" ht="29.25" customHeight="1" thickBot="1" x14ac:dyDescent="0.3">
      <c r="A15" s="571"/>
      <c r="B15" s="337"/>
      <c r="C15" s="338" t="s">
        <v>448</v>
      </c>
      <c r="D15" s="338" t="s">
        <v>447</v>
      </c>
    </row>
    <row r="16" spans="1:4" ht="29.25" customHeight="1" thickBot="1" x14ac:dyDescent="0.3">
      <c r="A16" s="572" t="s">
        <v>449</v>
      </c>
      <c r="B16" s="578" t="s">
        <v>450</v>
      </c>
      <c r="C16" s="338" t="s">
        <v>451</v>
      </c>
      <c r="D16" s="338" t="s">
        <v>452</v>
      </c>
    </row>
    <row r="17" spans="1:4" ht="29.25" customHeight="1" thickBot="1" x14ac:dyDescent="0.3">
      <c r="A17" s="573"/>
      <c r="B17" s="579"/>
      <c r="C17" s="338" t="s">
        <v>453</v>
      </c>
      <c r="D17" s="338" t="s">
        <v>452</v>
      </c>
    </row>
    <row r="18" spans="1:4" ht="29.25" customHeight="1" thickBot="1" x14ac:dyDescent="0.3">
      <c r="A18" s="573"/>
      <c r="B18" s="579"/>
      <c r="C18" s="338" t="s">
        <v>454</v>
      </c>
      <c r="D18" s="338" t="s">
        <v>442</v>
      </c>
    </row>
    <row r="19" spans="1:4" ht="29.25" customHeight="1" thickBot="1" x14ac:dyDescent="0.3">
      <c r="A19" s="573"/>
      <c r="B19" s="579"/>
      <c r="C19" s="338" t="s">
        <v>455</v>
      </c>
      <c r="D19" s="338" t="s">
        <v>456</v>
      </c>
    </row>
    <row r="20" spans="1:4" ht="29.25" customHeight="1" thickBot="1" x14ac:dyDescent="0.3">
      <c r="A20" s="573"/>
      <c r="B20" s="579"/>
      <c r="C20" s="338" t="s">
        <v>457</v>
      </c>
      <c r="D20" s="338" t="s">
        <v>447</v>
      </c>
    </row>
    <row r="21" spans="1:4" ht="29.25" customHeight="1" thickBot="1" x14ac:dyDescent="0.3">
      <c r="A21" s="574"/>
      <c r="B21" s="580"/>
      <c r="C21" s="348" t="s">
        <v>458</v>
      </c>
      <c r="D21" s="338" t="s">
        <v>431</v>
      </c>
    </row>
    <row r="22" spans="1:4" ht="29.25" customHeight="1" x14ac:dyDescent="0.25">
      <c r="A22" s="569" t="s">
        <v>459</v>
      </c>
      <c r="B22" s="334"/>
      <c r="C22" s="575"/>
      <c r="D22" s="575"/>
    </row>
    <row r="23" spans="1:4" ht="29.25" customHeight="1" x14ac:dyDescent="0.25">
      <c r="A23" s="570"/>
      <c r="B23" s="334" t="s">
        <v>460</v>
      </c>
      <c r="C23" s="576"/>
      <c r="D23" s="576"/>
    </row>
    <row r="24" spans="1:4" ht="29.25" customHeight="1" x14ac:dyDescent="0.25">
      <c r="A24" s="570"/>
      <c r="B24" s="334" t="s">
        <v>461</v>
      </c>
      <c r="C24" s="576"/>
      <c r="D24" s="576"/>
    </row>
    <row r="25" spans="1:4" ht="29.25" customHeight="1" x14ac:dyDescent="0.25">
      <c r="A25" s="570"/>
      <c r="B25" s="334" t="s">
        <v>462</v>
      </c>
      <c r="C25" s="576"/>
      <c r="D25" s="576"/>
    </row>
    <row r="26" spans="1:4" ht="29.25" customHeight="1" x14ac:dyDescent="0.25">
      <c r="A26" s="570"/>
      <c r="B26" s="334" t="s">
        <v>463</v>
      </c>
      <c r="C26" s="576"/>
      <c r="D26" s="576"/>
    </row>
    <row r="27" spans="1:4" ht="29.25" customHeight="1" thickBot="1" x14ac:dyDescent="0.3">
      <c r="A27" s="571"/>
      <c r="B27" s="339"/>
      <c r="C27" s="577"/>
      <c r="D27" s="577"/>
    </row>
    <row r="28" spans="1:4" ht="29.25" customHeight="1" thickBot="1" x14ac:dyDescent="0.3">
      <c r="A28" s="331" t="s">
        <v>464</v>
      </c>
      <c r="B28" s="334"/>
      <c r="C28" s="348" t="s">
        <v>469</v>
      </c>
      <c r="D28" s="345" t="s">
        <v>431</v>
      </c>
    </row>
    <row r="29" spans="1:4" ht="29.25" customHeight="1" x14ac:dyDescent="0.25">
      <c r="A29" s="332"/>
      <c r="B29" s="334" t="s">
        <v>467</v>
      </c>
      <c r="C29" s="346"/>
      <c r="D29" s="346"/>
    </row>
    <row r="30" spans="1:4" ht="29.25" customHeight="1" x14ac:dyDescent="0.25">
      <c r="A30" s="331" t="s">
        <v>465</v>
      </c>
      <c r="B30" s="334" t="s">
        <v>468</v>
      </c>
      <c r="C30" s="346"/>
      <c r="D30" s="346"/>
    </row>
    <row r="31" spans="1:4" ht="29.25" customHeight="1" x14ac:dyDescent="0.25">
      <c r="A31" s="332"/>
      <c r="B31" s="340"/>
      <c r="C31" s="346"/>
      <c r="D31" s="346"/>
    </row>
    <row r="32" spans="1:4" ht="29.25" customHeight="1" thickBot="1" x14ac:dyDescent="0.3">
      <c r="A32" s="331" t="s">
        <v>466</v>
      </c>
      <c r="B32" s="341"/>
      <c r="C32" s="347"/>
      <c r="D32" s="347"/>
    </row>
    <row r="33" spans="1:4" ht="29.25" customHeight="1" thickBot="1" x14ac:dyDescent="0.3">
      <c r="A33" s="333"/>
      <c r="B33" s="342"/>
      <c r="C33" s="338"/>
      <c r="D33" s="338"/>
    </row>
    <row r="34" spans="1:4" ht="29.25" customHeight="1" thickBot="1" x14ac:dyDescent="0.3">
      <c r="A34" s="331" t="s">
        <v>470</v>
      </c>
      <c r="B34" s="334"/>
      <c r="C34" s="348" t="s">
        <v>476</v>
      </c>
      <c r="D34" s="345" t="s">
        <v>477</v>
      </c>
    </row>
    <row r="35" spans="1:4" ht="29.25" customHeight="1" x14ac:dyDescent="0.25">
      <c r="A35" s="332"/>
      <c r="B35" s="334" t="s">
        <v>473</v>
      </c>
      <c r="C35" s="346"/>
      <c r="D35" s="346"/>
    </row>
    <row r="36" spans="1:4" ht="29.25" customHeight="1" x14ac:dyDescent="0.25">
      <c r="A36" s="331" t="s">
        <v>471</v>
      </c>
      <c r="B36" s="334" t="s">
        <v>474</v>
      </c>
      <c r="C36" s="346"/>
      <c r="D36" s="346"/>
    </row>
    <row r="37" spans="1:4" ht="29.25" customHeight="1" thickBot="1" x14ac:dyDescent="0.3">
      <c r="A37" s="332"/>
      <c r="B37" s="334" t="s">
        <v>475</v>
      </c>
      <c r="C37" s="347"/>
      <c r="D37" s="347"/>
    </row>
    <row r="38" spans="1:4" ht="29.25" customHeight="1" thickBot="1" x14ac:dyDescent="0.3">
      <c r="A38" s="331" t="s">
        <v>472</v>
      </c>
      <c r="B38" s="343"/>
      <c r="C38" s="348" t="s">
        <v>478</v>
      </c>
      <c r="D38" s="338" t="s">
        <v>431</v>
      </c>
    </row>
    <row r="39" spans="1:4" ht="29.25" customHeight="1" thickBot="1" x14ac:dyDescent="0.3">
      <c r="A39" s="333"/>
      <c r="B39" s="342"/>
      <c r="C39" s="338" t="s">
        <v>479</v>
      </c>
      <c r="D39" s="338" t="s">
        <v>433</v>
      </c>
    </row>
    <row r="40" spans="1:4" ht="29.25" customHeight="1" thickBot="1" x14ac:dyDescent="0.3">
      <c r="A40" s="569" t="s">
        <v>480</v>
      </c>
      <c r="B40" s="334" t="s">
        <v>481</v>
      </c>
      <c r="C40" s="338" t="s">
        <v>483</v>
      </c>
      <c r="D40" s="338" t="s">
        <v>484</v>
      </c>
    </row>
    <row r="41" spans="1:4" ht="29.25" customHeight="1" thickBot="1" x14ac:dyDescent="0.3">
      <c r="A41" s="570"/>
      <c r="B41" s="334" t="s">
        <v>482</v>
      </c>
      <c r="C41" s="338" t="s">
        <v>485</v>
      </c>
      <c r="D41" s="338" t="s">
        <v>484</v>
      </c>
    </row>
    <row r="42" spans="1:4" ht="29.25" customHeight="1" thickBot="1" x14ac:dyDescent="0.3">
      <c r="A42" s="570"/>
      <c r="B42" s="343"/>
      <c r="C42" s="348" t="s">
        <v>486</v>
      </c>
      <c r="D42" s="338" t="s">
        <v>431</v>
      </c>
    </row>
    <row r="43" spans="1:4" ht="29.25" customHeight="1" thickBot="1" x14ac:dyDescent="0.3">
      <c r="A43" s="570"/>
      <c r="B43" s="341"/>
      <c r="C43" s="348" t="s">
        <v>487</v>
      </c>
      <c r="D43" s="338" t="s">
        <v>431</v>
      </c>
    </row>
    <row r="44" spans="1:4" ht="29.25" customHeight="1" thickBot="1" x14ac:dyDescent="0.3">
      <c r="A44" s="571"/>
      <c r="B44" s="342"/>
      <c r="C44" s="338" t="s">
        <v>488</v>
      </c>
      <c r="D44" s="338" t="s">
        <v>433</v>
      </c>
    </row>
    <row r="45" spans="1:4" ht="29.25" customHeight="1" thickBot="1" x14ac:dyDescent="0.3">
      <c r="A45" s="569" t="s">
        <v>489</v>
      </c>
      <c r="B45" s="334"/>
      <c r="C45" s="348" t="s">
        <v>492</v>
      </c>
      <c r="D45" s="338" t="s">
        <v>431</v>
      </c>
    </row>
    <row r="46" spans="1:4" ht="29.25" customHeight="1" thickBot="1" x14ac:dyDescent="0.3">
      <c r="A46" s="570"/>
      <c r="B46" s="334" t="s">
        <v>490</v>
      </c>
      <c r="C46" s="338" t="s">
        <v>493</v>
      </c>
      <c r="D46" s="338" t="s">
        <v>429</v>
      </c>
    </row>
    <row r="47" spans="1:4" ht="29.25" customHeight="1" thickBot="1" x14ac:dyDescent="0.3">
      <c r="A47" s="570"/>
      <c r="B47" s="334" t="s">
        <v>491</v>
      </c>
      <c r="C47" s="338" t="s">
        <v>494</v>
      </c>
      <c r="D47" s="338" t="s">
        <v>429</v>
      </c>
    </row>
    <row r="48" spans="1:4" ht="29.25" customHeight="1" thickBot="1" x14ac:dyDescent="0.3">
      <c r="A48" s="571"/>
      <c r="B48" s="342"/>
      <c r="C48" s="338" t="s">
        <v>495</v>
      </c>
      <c r="D48" s="338" t="s">
        <v>429</v>
      </c>
    </row>
    <row r="49" spans="1:4" ht="29.25" customHeight="1" thickBot="1" x14ac:dyDescent="0.3">
      <c r="A49" s="572" t="s">
        <v>496</v>
      </c>
      <c r="B49" s="334" t="s">
        <v>497</v>
      </c>
      <c r="C49" s="348" t="s">
        <v>501</v>
      </c>
      <c r="D49" s="338" t="s">
        <v>502</v>
      </c>
    </row>
    <row r="50" spans="1:4" ht="29.25" customHeight="1" thickBot="1" x14ac:dyDescent="0.3">
      <c r="A50" s="573"/>
      <c r="B50" s="334" t="s">
        <v>498</v>
      </c>
      <c r="C50" s="348" t="s">
        <v>503</v>
      </c>
      <c r="D50" s="338" t="s">
        <v>502</v>
      </c>
    </row>
    <row r="51" spans="1:4" ht="29.25" customHeight="1" thickBot="1" x14ac:dyDescent="0.3">
      <c r="A51" s="573"/>
      <c r="B51" s="334" t="s">
        <v>499</v>
      </c>
      <c r="C51" s="338" t="s">
        <v>504</v>
      </c>
      <c r="D51" s="338" t="s">
        <v>505</v>
      </c>
    </row>
    <row r="52" spans="1:4" ht="29.25" customHeight="1" thickBot="1" x14ac:dyDescent="0.3">
      <c r="A52" s="573"/>
      <c r="B52" s="334" t="s">
        <v>500</v>
      </c>
      <c r="C52" s="338" t="s">
        <v>506</v>
      </c>
      <c r="D52" s="338" t="s">
        <v>507</v>
      </c>
    </row>
    <row r="53" spans="1:4" ht="29.25" customHeight="1" thickBot="1" x14ac:dyDescent="0.3">
      <c r="A53" s="573"/>
      <c r="B53" s="341"/>
      <c r="C53" s="338" t="s">
        <v>508</v>
      </c>
      <c r="D53" s="338" t="s">
        <v>507</v>
      </c>
    </row>
    <row r="54" spans="1:4" ht="29.25" customHeight="1" thickBot="1" x14ac:dyDescent="0.3">
      <c r="A54" s="573"/>
      <c r="B54" s="341"/>
      <c r="C54" s="348" t="s">
        <v>509</v>
      </c>
      <c r="D54" s="338" t="s">
        <v>431</v>
      </c>
    </row>
    <row r="55" spans="1:4" ht="29.25" customHeight="1" thickBot="1" x14ac:dyDescent="0.3">
      <c r="A55" s="574"/>
      <c r="B55" s="342"/>
      <c r="C55" s="348" t="s">
        <v>510</v>
      </c>
      <c r="D55" s="338" t="s">
        <v>431</v>
      </c>
    </row>
    <row r="56" spans="1:4" ht="29.25" customHeight="1" x14ac:dyDescent="0.25">
      <c r="A56" s="344"/>
    </row>
  </sheetData>
  <autoFilter ref="A2:D2" xr:uid="{00000000-0009-0000-0000-000017000000}"/>
  <mergeCells count="11">
    <mergeCell ref="A3:A10"/>
    <mergeCell ref="B3:B10"/>
    <mergeCell ref="A11:A15"/>
    <mergeCell ref="A16:A21"/>
    <mergeCell ref="B16:B21"/>
    <mergeCell ref="A40:A44"/>
    <mergeCell ref="A45:A48"/>
    <mergeCell ref="A49:A55"/>
    <mergeCell ref="C22:C27"/>
    <mergeCell ref="D22:D27"/>
    <mergeCell ref="A22:A27"/>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K34"/>
  <sheetViews>
    <sheetView topLeftCell="A17" workbookViewId="0">
      <selection activeCell="A6" sqref="A1:XFD1048576"/>
    </sheetView>
  </sheetViews>
  <sheetFormatPr defaultColWidth="8.85546875" defaultRowHeight="42.75" customHeight="1" x14ac:dyDescent="0.25"/>
  <cols>
    <col min="1" max="1" width="1.28515625" style="44" customWidth="1"/>
    <col min="2" max="2" width="44.85546875" style="44" customWidth="1"/>
    <col min="3" max="3" width="78.7109375" style="44" customWidth="1"/>
    <col min="4" max="6" width="10.140625" style="62" customWidth="1"/>
    <col min="7" max="7" width="10.140625" style="63" customWidth="1"/>
    <col min="8" max="8" width="12.140625" style="44" customWidth="1"/>
    <col min="9" max="9" width="4.28515625" style="44" customWidth="1"/>
    <col min="10" max="10" width="10.140625" style="44" customWidth="1"/>
    <col min="11" max="11" width="4.42578125" style="44" customWidth="1"/>
    <col min="12" max="14" width="10.140625" style="44" customWidth="1"/>
    <col min="15" max="15" width="1.42578125" style="44" hidden="1" customWidth="1"/>
    <col min="16" max="16" width="18.85546875" style="44" customWidth="1"/>
    <col min="17" max="29" width="8" style="44" customWidth="1"/>
    <col min="30" max="33" width="9.28515625" style="44" customWidth="1"/>
    <col min="34" max="61" width="8.85546875" style="44"/>
    <col min="62" max="62" width="64" customWidth="1"/>
    <col min="63" max="63" width="97.85546875" customWidth="1"/>
    <col min="64" max="257" width="8.85546875" style="44"/>
    <col min="258" max="258" width="1.28515625" style="44" customWidth="1"/>
    <col min="259" max="259" width="44.85546875" style="44" customWidth="1"/>
    <col min="260" max="260" width="47.28515625" style="44" customWidth="1"/>
    <col min="261" max="261" width="8.140625" style="44" customWidth="1"/>
    <col min="262" max="262" width="8.28515625" style="44" customWidth="1"/>
    <col min="263" max="263" width="5.42578125" style="44" customWidth="1"/>
    <col min="264" max="264" width="8.42578125" style="44" customWidth="1"/>
    <col min="265" max="265" width="13.7109375" style="44" customWidth="1"/>
    <col min="266" max="266" width="15.7109375" style="44" customWidth="1"/>
    <col min="267" max="267" width="14.7109375" style="44" customWidth="1"/>
    <col min="268" max="268" width="15" style="44" customWidth="1"/>
    <col min="269" max="270" width="14.28515625" style="44" customWidth="1"/>
    <col min="271" max="271" width="0" style="44" hidden="1" customWidth="1"/>
    <col min="272" max="272" width="18.85546875" style="44" customWidth="1"/>
    <col min="273" max="285" width="8" style="44" customWidth="1"/>
    <col min="286" max="289" width="9.28515625" style="44" customWidth="1"/>
    <col min="290" max="317" width="8.85546875" style="44"/>
    <col min="318" max="318" width="64" style="44" customWidth="1"/>
    <col min="319" max="319" width="97.85546875" style="44" customWidth="1"/>
    <col min="320" max="513" width="8.85546875" style="44"/>
    <col min="514" max="514" width="1.28515625" style="44" customWidth="1"/>
    <col min="515" max="515" width="44.85546875" style="44" customWidth="1"/>
    <col min="516" max="516" width="47.28515625" style="44" customWidth="1"/>
    <col min="517" max="517" width="8.140625" style="44" customWidth="1"/>
    <col min="518" max="518" width="8.28515625" style="44" customWidth="1"/>
    <col min="519" max="519" width="5.42578125" style="44" customWidth="1"/>
    <col min="520" max="520" width="8.42578125" style="44" customWidth="1"/>
    <col min="521" max="521" width="13.7109375" style="44" customWidth="1"/>
    <col min="522" max="522" width="15.7109375" style="44" customWidth="1"/>
    <col min="523" max="523" width="14.7109375" style="44" customWidth="1"/>
    <col min="524" max="524" width="15" style="44" customWidth="1"/>
    <col min="525" max="526" width="14.28515625" style="44" customWidth="1"/>
    <col min="527" max="527" width="0" style="44" hidden="1" customWidth="1"/>
    <col min="528" max="528" width="18.85546875" style="44" customWidth="1"/>
    <col min="529" max="541" width="8" style="44" customWidth="1"/>
    <col min="542" max="545" width="9.28515625" style="44" customWidth="1"/>
    <col min="546" max="573" width="8.85546875" style="44"/>
    <col min="574" max="574" width="64" style="44" customWidth="1"/>
    <col min="575" max="575" width="97.85546875" style="44" customWidth="1"/>
    <col min="576" max="769" width="8.85546875" style="44"/>
    <col min="770" max="770" width="1.28515625" style="44" customWidth="1"/>
    <col min="771" max="771" width="44.85546875" style="44" customWidth="1"/>
    <col min="772" max="772" width="47.28515625" style="44" customWidth="1"/>
    <col min="773" max="773" width="8.140625" style="44" customWidth="1"/>
    <col min="774" max="774" width="8.28515625" style="44" customWidth="1"/>
    <col min="775" max="775" width="5.42578125" style="44" customWidth="1"/>
    <col min="776" max="776" width="8.42578125" style="44" customWidth="1"/>
    <col min="777" max="777" width="13.7109375" style="44" customWidth="1"/>
    <col min="778" max="778" width="15.7109375" style="44" customWidth="1"/>
    <col min="779" max="779" width="14.7109375" style="44" customWidth="1"/>
    <col min="780" max="780" width="15" style="44" customWidth="1"/>
    <col min="781" max="782" width="14.28515625" style="44" customWidth="1"/>
    <col min="783" max="783" width="0" style="44" hidden="1" customWidth="1"/>
    <col min="784" max="784" width="18.85546875" style="44" customWidth="1"/>
    <col min="785" max="797" width="8" style="44" customWidth="1"/>
    <col min="798" max="801" width="9.28515625" style="44" customWidth="1"/>
    <col min="802" max="829" width="8.85546875" style="44"/>
    <col min="830" max="830" width="64" style="44" customWidth="1"/>
    <col min="831" max="831" width="97.85546875" style="44" customWidth="1"/>
    <col min="832" max="1025" width="8.85546875" style="44"/>
    <col min="1026" max="1026" width="1.28515625" style="44" customWidth="1"/>
    <col min="1027" max="1027" width="44.85546875" style="44" customWidth="1"/>
    <col min="1028" max="1028" width="47.28515625" style="44" customWidth="1"/>
    <col min="1029" max="1029" width="8.140625" style="44" customWidth="1"/>
    <col min="1030" max="1030" width="8.28515625" style="44" customWidth="1"/>
    <col min="1031" max="1031" width="5.42578125" style="44" customWidth="1"/>
    <col min="1032" max="1032" width="8.42578125" style="44" customWidth="1"/>
    <col min="1033" max="1033" width="13.7109375" style="44" customWidth="1"/>
    <col min="1034" max="1034" width="15.7109375" style="44" customWidth="1"/>
    <col min="1035" max="1035" width="14.7109375" style="44" customWidth="1"/>
    <col min="1036" max="1036" width="15" style="44" customWidth="1"/>
    <col min="1037" max="1038" width="14.28515625" style="44" customWidth="1"/>
    <col min="1039" max="1039" width="0" style="44" hidden="1" customWidth="1"/>
    <col min="1040" max="1040" width="18.85546875" style="44" customWidth="1"/>
    <col min="1041" max="1053" width="8" style="44" customWidth="1"/>
    <col min="1054" max="1057" width="9.28515625" style="44" customWidth="1"/>
    <col min="1058" max="1085" width="8.85546875" style="44"/>
    <col min="1086" max="1086" width="64" style="44" customWidth="1"/>
    <col min="1087" max="1087" width="97.85546875" style="44" customWidth="1"/>
    <col min="1088" max="1281" width="8.85546875" style="44"/>
    <col min="1282" max="1282" width="1.28515625" style="44" customWidth="1"/>
    <col min="1283" max="1283" width="44.85546875" style="44" customWidth="1"/>
    <col min="1284" max="1284" width="47.28515625" style="44" customWidth="1"/>
    <col min="1285" max="1285" width="8.140625" style="44" customWidth="1"/>
    <col min="1286" max="1286" width="8.28515625" style="44" customWidth="1"/>
    <col min="1287" max="1287" width="5.42578125" style="44" customWidth="1"/>
    <col min="1288" max="1288" width="8.42578125" style="44" customWidth="1"/>
    <col min="1289" max="1289" width="13.7109375" style="44" customWidth="1"/>
    <col min="1290" max="1290" width="15.7109375" style="44" customWidth="1"/>
    <col min="1291" max="1291" width="14.7109375" style="44" customWidth="1"/>
    <col min="1292" max="1292" width="15" style="44" customWidth="1"/>
    <col min="1293" max="1294" width="14.28515625" style="44" customWidth="1"/>
    <col min="1295" max="1295" width="0" style="44" hidden="1" customWidth="1"/>
    <col min="1296" max="1296" width="18.85546875" style="44" customWidth="1"/>
    <col min="1297" max="1309" width="8" style="44" customWidth="1"/>
    <col min="1310" max="1313" width="9.28515625" style="44" customWidth="1"/>
    <col min="1314" max="1341" width="8.85546875" style="44"/>
    <col min="1342" max="1342" width="64" style="44" customWidth="1"/>
    <col min="1343" max="1343" width="97.85546875" style="44" customWidth="1"/>
    <col min="1344" max="1537" width="8.85546875" style="44"/>
    <col min="1538" max="1538" width="1.28515625" style="44" customWidth="1"/>
    <col min="1539" max="1539" width="44.85546875" style="44" customWidth="1"/>
    <col min="1540" max="1540" width="47.28515625" style="44" customWidth="1"/>
    <col min="1541" max="1541" width="8.140625" style="44" customWidth="1"/>
    <col min="1542" max="1542" width="8.28515625" style="44" customWidth="1"/>
    <col min="1543" max="1543" width="5.42578125" style="44" customWidth="1"/>
    <col min="1544" max="1544" width="8.42578125" style="44" customWidth="1"/>
    <col min="1545" max="1545" width="13.7109375" style="44" customWidth="1"/>
    <col min="1546" max="1546" width="15.7109375" style="44" customWidth="1"/>
    <col min="1547" max="1547" width="14.7109375" style="44" customWidth="1"/>
    <col min="1548" max="1548" width="15" style="44" customWidth="1"/>
    <col min="1549" max="1550" width="14.28515625" style="44" customWidth="1"/>
    <col min="1551" max="1551" width="0" style="44" hidden="1" customWidth="1"/>
    <col min="1552" max="1552" width="18.85546875" style="44" customWidth="1"/>
    <col min="1553" max="1565" width="8" style="44" customWidth="1"/>
    <col min="1566" max="1569" width="9.28515625" style="44" customWidth="1"/>
    <col min="1570" max="1597" width="8.85546875" style="44"/>
    <col min="1598" max="1598" width="64" style="44" customWidth="1"/>
    <col min="1599" max="1599" width="97.85546875" style="44" customWidth="1"/>
    <col min="1600" max="1793" width="8.85546875" style="44"/>
    <col min="1794" max="1794" width="1.28515625" style="44" customWidth="1"/>
    <col min="1795" max="1795" width="44.85546875" style="44" customWidth="1"/>
    <col min="1796" max="1796" width="47.28515625" style="44" customWidth="1"/>
    <col min="1797" max="1797" width="8.140625" style="44" customWidth="1"/>
    <col min="1798" max="1798" width="8.28515625" style="44" customWidth="1"/>
    <col min="1799" max="1799" width="5.42578125" style="44" customWidth="1"/>
    <col min="1800" max="1800" width="8.42578125" style="44" customWidth="1"/>
    <col min="1801" max="1801" width="13.7109375" style="44" customWidth="1"/>
    <col min="1802" max="1802" width="15.7109375" style="44" customWidth="1"/>
    <col min="1803" max="1803" width="14.7109375" style="44" customWidth="1"/>
    <col min="1804" max="1804" width="15" style="44" customWidth="1"/>
    <col min="1805" max="1806" width="14.28515625" style="44" customWidth="1"/>
    <col min="1807" max="1807" width="0" style="44" hidden="1" customWidth="1"/>
    <col min="1808" max="1808" width="18.85546875" style="44" customWidth="1"/>
    <col min="1809" max="1821" width="8" style="44" customWidth="1"/>
    <col min="1822" max="1825" width="9.28515625" style="44" customWidth="1"/>
    <col min="1826" max="1853" width="8.85546875" style="44"/>
    <col min="1854" max="1854" width="64" style="44" customWidth="1"/>
    <col min="1855" max="1855" width="97.85546875" style="44" customWidth="1"/>
    <col min="1856" max="2049" width="8.85546875" style="44"/>
    <col min="2050" max="2050" width="1.28515625" style="44" customWidth="1"/>
    <col min="2051" max="2051" width="44.85546875" style="44" customWidth="1"/>
    <col min="2052" max="2052" width="47.28515625" style="44" customWidth="1"/>
    <col min="2053" max="2053" width="8.140625" style="44" customWidth="1"/>
    <col min="2054" max="2054" width="8.28515625" style="44" customWidth="1"/>
    <col min="2055" max="2055" width="5.42578125" style="44" customWidth="1"/>
    <col min="2056" max="2056" width="8.42578125" style="44" customWidth="1"/>
    <col min="2057" max="2057" width="13.7109375" style="44" customWidth="1"/>
    <col min="2058" max="2058" width="15.7109375" style="44" customWidth="1"/>
    <col min="2059" max="2059" width="14.7109375" style="44" customWidth="1"/>
    <col min="2060" max="2060" width="15" style="44" customWidth="1"/>
    <col min="2061" max="2062" width="14.28515625" style="44" customWidth="1"/>
    <col min="2063" max="2063" width="0" style="44" hidden="1" customWidth="1"/>
    <col min="2064" max="2064" width="18.85546875" style="44" customWidth="1"/>
    <col min="2065" max="2077" width="8" style="44" customWidth="1"/>
    <col min="2078" max="2081" width="9.28515625" style="44" customWidth="1"/>
    <col min="2082" max="2109" width="8.85546875" style="44"/>
    <col min="2110" max="2110" width="64" style="44" customWidth="1"/>
    <col min="2111" max="2111" width="97.85546875" style="44" customWidth="1"/>
    <col min="2112" max="2305" width="8.85546875" style="44"/>
    <col min="2306" max="2306" width="1.28515625" style="44" customWidth="1"/>
    <col min="2307" max="2307" width="44.85546875" style="44" customWidth="1"/>
    <col min="2308" max="2308" width="47.28515625" style="44" customWidth="1"/>
    <col min="2309" max="2309" width="8.140625" style="44" customWidth="1"/>
    <col min="2310" max="2310" width="8.28515625" style="44" customWidth="1"/>
    <col min="2311" max="2311" width="5.42578125" style="44" customWidth="1"/>
    <col min="2312" max="2312" width="8.42578125" style="44" customWidth="1"/>
    <col min="2313" max="2313" width="13.7109375" style="44" customWidth="1"/>
    <col min="2314" max="2314" width="15.7109375" style="44" customWidth="1"/>
    <col min="2315" max="2315" width="14.7109375" style="44" customWidth="1"/>
    <col min="2316" max="2316" width="15" style="44" customWidth="1"/>
    <col min="2317" max="2318" width="14.28515625" style="44" customWidth="1"/>
    <col min="2319" max="2319" width="0" style="44" hidden="1" customWidth="1"/>
    <col min="2320" max="2320" width="18.85546875" style="44" customWidth="1"/>
    <col min="2321" max="2333" width="8" style="44" customWidth="1"/>
    <col min="2334" max="2337" width="9.28515625" style="44" customWidth="1"/>
    <col min="2338" max="2365" width="8.85546875" style="44"/>
    <col min="2366" max="2366" width="64" style="44" customWidth="1"/>
    <col min="2367" max="2367" width="97.85546875" style="44" customWidth="1"/>
    <col min="2368" max="2561" width="8.85546875" style="44"/>
    <col min="2562" max="2562" width="1.28515625" style="44" customWidth="1"/>
    <col min="2563" max="2563" width="44.85546875" style="44" customWidth="1"/>
    <col min="2564" max="2564" width="47.28515625" style="44" customWidth="1"/>
    <col min="2565" max="2565" width="8.140625" style="44" customWidth="1"/>
    <col min="2566" max="2566" width="8.28515625" style="44" customWidth="1"/>
    <col min="2567" max="2567" width="5.42578125" style="44" customWidth="1"/>
    <col min="2568" max="2568" width="8.42578125" style="44" customWidth="1"/>
    <col min="2569" max="2569" width="13.7109375" style="44" customWidth="1"/>
    <col min="2570" max="2570" width="15.7109375" style="44" customWidth="1"/>
    <col min="2571" max="2571" width="14.7109375" style="44" customWidth="1"/>
    <col min="2572" max="2572" width="15" style="44" customWidth="1"/>
    <col min="2573" max="2574" width="14.28515625" style="44" customWidth="1"/>
    <col min="2575" max="2575" width="0" style="44" hidden="1" customWidth="1"/>
    <col min="2576" max="2576" width="18.85546875" style="44" customWidth="1"/>
    <col min="2577" max="2589" width="8" style="44" customWidth="1"/>
    <col min="2590" max="2593" width="9.28515625" style="44" customWidth="1"/>
    <col min="2594" max="2621" width="8.85546875" style="44"/>
    <col min="2622" max="2622" width="64" style="44" customWidth="1"/>
    <col min="2623" max="2623" width="97.85546875" style="44" customWidth="1"/>
    <col min="2624" max="2817" width="8.85546875" style="44"/>
    <col min="2818" max="2818" width="1.28515625" style="44" customWidth="1"/>
    <col min="2819" max="2819" width="44.85546875" style="44" customWidth="1"/>
    <col min="2820" max="2820" width="47.28515625" style="44" customWidth="1"/>
    <col min="2821" max="2821" width="8.140625" style="44" customWidth="1"/>
    <col min="2822" max="2822" width="8.28515625" style="44" customWidth="1"/>
    <col min="2823" max="2823" width="5.42578125" style="44" customWidth="1"/>
    <col min="2824" max="2824" width="8.42578125" style="44" customWidth="1"/>
    <col min="2825" max="2825" width="13.7109375" style="44" customWidth="1"/>
    <col min="2826" max="2826" width="15.7109375" style="44" customWidth="1"/>
    <col min="2827" max="2827" width="14.7109375" style="44" customWidth="1"/>
    <col min="2828" max="2828" width="15" style="44" customWidth="1"/>
    <col min="2829" max="2830" width="14.28515625" style="44" customWidth="1"/>
    <col min="2831" max="2831" width="0" style="44" hidden="1" customWidth="1"/>
    <col min="2832" max="2832" width="18.85546875" style="44" customWidth="1"/>
    <col min="2833" max="2845" width="8" style="44" customWidth="1"/>
    <col min="2846" max="2849" width="9.28515625" style="44" customWidth="1"/>
    <col min="2850" max="2877" width="8.85546875" style="44"/>
    <col min="2878" max="2878" width="64" style="44" customWidth="1"/>
    <col min="2879" max="2879" width="97.85546875" style="44" customWidth="1"/>
    <col min="2880" max="3073" width="8.85546875" style="44"/>
    <col min="3074" max="3074" width="1.28515625" style="44" customWidth="1"/>
    <col min="3075" max="3075" width="44.85546875" style="44" customWidth="1"/>
    <col min="3076" max="3076" width="47.28515625" style="44" customWidth="1"/>
    <col min="3077" max="3077" width="8.140625" style="44" customWidth="1"/>
    <col min="3078" max="3078" width="8.28515625" style="44" customWidth="1"/>
    <col min="3079" max="3079" width="5.42578125" style="44" customWidth="1"/>
    <col min="3080" max="3080" width="8.42578125" style="44" customWidth="1"/>
    <col min="3081" max="3081" width="13.7109375" style="44" customWidth="1"/>
    <col min="3082" max="3082" width="15.7109375" style="44" customWidth="1"/>
    <col min="3083" max="3083" width="14.7109375" style="44" customWidth="1"/>
    <col min="3084" max="3084" width="15" style="44" customWidth="1"/>
    <col min="3085" max="3086" width="14.28515625" style="44" customWidth="1"/>
    <col min="3087" max="3087" width="0" style="44" hidden="1" customWidth="1"/>
    <col min="3088" max="3088" width="18.85546875" style="44" customWidth="1"/>
    <col min="3089" max="3101" width="8" style="44" customWidth="1"/>
    <col min="3102" max="3105" width="9.28515625" style="44" customWidth="1"/>
    <col min="3106" max="3133" width="8.85546875" style="44"/>
    <col min="3134" max="3134" width="64" style="44" customWidth="1"/>
    <col min="3135" max="3135" width="97.85546875" style="44" customWidth="1"/>
    <col min="3136" max="3329" width="8.85546875" style="44"/>
    <col min="3330" max="3330" width="1.28515625" style="44" customWidth="1"/>
    <col min="3331" max="3331" width="44.85546875" style="44" customWidth="1"/>
    <col min="3332" max="3332" width="47.28515625" style="44" customWidth="1"/>
    <col min="3333" max="3333" width="8.140625" style="44" customWidth="1"/>
    <col min="3334" max="3334" width="8.28515625" style="44" customWidth="1"/>
    <col min="3335" max="3335" width="5.42578125" style="44" customWidth="1"/>
    <col min="3336" max="3336" width="8.42578125" style="44" customWidth="1"/>
    <col min="3337" max="3337" width="13.7109375" style="44" customWidth="1"/>
    <col min="3338" max="3338" width="15.7109375" style="44" customWidth="1"/>
    <col min="3339" max="3339" width="14.7109375" style="44" customWidth="1"/>
    <col min="3340" max="3340" width="15" style="44" customWidth="1"/>
    <col min="3341" max="3342" width="14.28515625" style="44" customWidth="1"/>
    <col min="3343" max="3343" width="0" style="44" hidden="1" customWidth="1"/>
    <col min="3344" max="3344" width="18.85546875" style="44" customWidth="1"/>
    <col min="3345" max="3357" width="8" style="44" customWidth="1"/>
    <col min="3358" max="3361" width="9.28515625" style="44" customWidth="1"/>
    <col min="3362" max="3389" width="8.85546875" style="44"/>
    <col min="3390" max="3390" width="64" style="44" customWidth="1"/>
    <col min="3391" max="3391" width="97.85546875" style="44" customWidth="1"/>
    <col min="3392" max="3585" width="8.85546875" style="44"/>
    <col min="3586" max="3586" width="1.28515625" style="44" customWidth="1"/>
    <col min="3587" max="3587" width="44.85546875" style="44" customWidth="1"/>
    <col min="3588" max="3588" width="47.28515625" style="44" customWidth="1"/>
    <col min="3589" max="3589" width="8.140625" style="44" customWidth="1"/>
    <col min="3590" max="3590" width="8.28515625" style="44" customWidth="1"/>
    <col min="3591" max="3591" width="5.42578125" style="44" customWidth="1"/>
    <col min="3592" max="3592" width="8.42578125" style="44" customWidth="1"/>
    <col min="3593" max="3593" width="13.7109375" style="44" customWidth="1"/>
    <col min="3594" max="3594" width="15.7109375" style="44" customWidth="1"/>
    <col min="3595" max="3595" width="14.7109375" style="44" customWidth="1"/>
    <col min="3596" max="3596" width="15" style="44" customWidth="1"/>
    <col min="3597" max="3598" width="14.28515625" style="44" customWidth="1"/>
    <col min="3599" max="3599" width="0" style="44" hidden="1" customWidth="1"/>
    <col min="3600" max="3600" width="18.85546875" style="44" customWidth="1"/>
    <col min="3601" max="3613" width="8" style="44" customWidth="1"/>
    <col min="3614" max="3617" width="9.28515625" style="44" customWidth="1"/>
    <col min="3618" max="3645" width="8.85546875" style="44"/>
    <col min="3646" max="3646" width="64" style="44" customWidth="1"/>
    <col min="3647" max="3647" width="97.85546875" style="44" customWidth="1"/>
    <col min="3648" max="3841" width="8.85546875" style="44"/>
    <col min="3842" max="3842" width="1.28515625" style="44" customWidth="1"/>
    <col min="3843" max="3843" width="44.85546875" style="44" customWidth="1"/>
    <col min="3844" max="3844" width="47.28515625" style="44" customWidth="1"/>
    <col min="3845" max="3845" width="8.140625" style="44" customWidth="1"/>
    <col min="3846" max="3846" width="8.28515625" style="44" customWidth="1"/>
    <col min="3847" max="3847" width="5.42578125" style="44" customWidth="1"/>
    <col min="3848" max="3848" width="8.42578125" style="44" customWidth="1"/>
    <col min="3849" max="3849" width="13.7109375" style="44" customWidth="1"/>
    <col min="3850" max="3850" width="15.7109375" style="44" customWidth="1"/>
    <col min="3851" max="3851" width="14.7109375" style="44" customWidth="1"/>
    <col min="3852" max="3852" width="15" style="44" customWidth="1"/>
    <col min="3853" max="3854" width="14.28515625" style="44" customWidth="1"/>
    <col min="3855" max="3855" width="0" style="44" hidden="1" customWidth="1"/>
    <col min="3856" max="3856" width="18.85546875" style="44" customWidth="1"/>
    <col min="3857" max="3869" width="8" style="44" customWidth="1"/>
    <col min="3870" max="3873" width="9.28515625" style="44" customWidth="1"/>
    <col min="3874" max="3901" width="8.85546875" style="44"/>
    <col min="3902" max="3902" width="64" style="44" customWidth="1"/>
    <col min="3903" max="3903" width="97.85546875" style="44" customWidth="1"/>
    <col min="3904" max="4097" width="8.85546875" style="44"/>
    <col min="4098" max="4098" width="1.28515625" style="44" customWidth="1"/>
    <col min="4099" max="4099" width="44.85546875" style="44" customWidth="1"/>
    <col min="4100" max="4100" width="47.28515625" style="44" customWidth="1"/>
    <col min="4101" max="4101" width="8.140625" style="44" customWidth="1"/>
    <col min="4102" max="4102" width="8.28515625" style="44" customWidth="1"/>
    <col min="4103" max="4103" width="5.42578125" style="44" customWidth="1"/>
    <col min="4104" max="4104" width="8.42578125" style="44" customWidth="1"/>
    <col min="4105" max="4105" width="13.7109375" style="44" customWidth="1"/>
    <col min="4106" max="4106" width="15.7109375" style="44" customWidth="1"/>
    <col min="4107" max="4107" width="14.7109375" style="44" customWidth="1"/>
    <col min="4108" max="4108" width="15" style="44" customWidth="1"/>
    <col min="4109" max="4110" width="14.28515625" style="44" customWidth="1"/>
    <col min="4111" max="4111" width="0" style="44" hidden="1" customWidth="1"/>
    <col min="4112" max="4112" width="18.85546875" style="44" customWidth="1"/>
    <col min="4113" max="4125" width="8" style="44" customWidth="1"/>
    <col min="4126" max="4129" width="9.28515625" style="44" customWidth="1"/>
    <col min="4130" max="4157" width="8.85546875" style="44"/>
    <col min="4158" max="4158" width="64" style="44" customWidth="1"/>
    <col min="4159" max="4159" width="97.85546875" style="44" customWidth="1"/>
    <col min="4160" max="4353" width="8.85546875" style="44"/>
    <col min="4354" max="4354" width="1.28515625" style="44" customWidth="1"/>
    <col min="4355" max="4355" width="44.85546875" style="44" customWidth="1"/>
    <col min="4356" max="4356" width="47.28515625" style="44" customWidth="1"/>
    <col min="4357" max="4357" width="8.140625" style="44" customWidth="1"/>
    <col min="4358" max="4358" width="8.28515625" style="44" customWidth="1"/>
    <col min="4359" max="4359" width="5.42578125" style="44" customWidth="1"/>
    <col min="4360" max="4360" width="8.42578125" style="44" customWidth="1"/>
    <col min="4361" max="4361" width="13.7109375" style="44" customWidth="1"/>
    <col min="4362" max="4362" width="15.7109375" style="44" customWidth="1"/>
    <col min="4363" max="4363" width="14.7109375" style="44" customWidth="1"/>
    <col min="4364" max="4364" width="15" style="44" customWidth="1"/>
    <col min="4365" max="4366" width="14.28515625" style="44" customWidth="1"/>
    <col min="4367" max="4367" width="0" style="44" hidden="1" customWidth="1"/>
    <col min="4368" max="4368" width="18.85546875" style="44" customWidth="1"/>
    <col min="4369" max="4381" width="8" style="44" customWidth="1"/>
    <col min="4382" max="4385" width="9.28515625" style="44" customWidth="1"/>
    <col min="4386" max="4413" width="8.85546875" style="44"/>
    <col min="4414" max="4414" width="64" style="44" customWidth="1"/>
    <col min="4415" max="4415" width="97.85546875" style="44" customWidth="1"/>
    <col min="4416" max="4609" width="8.85546875" style="44"/>
    <col min="4610" max="4610" width="1.28515625" style="44" customWidth="1"/>
    <col min="4611" max="4611" width="44.85546875" style="44" customWidth="1"/>
    <col min="4612" max="4612" width="47.28515625" style="44" customWidth="1"/>
    <col min="4613" max="4613" width="8.140625" style="44" customWidth="1"/>
    <col min="4614" max="4614" width="8.28515625" style="44" customWidth="1"/>
    <col min="4615" max="4615" width="5.42578125" style="44" customWidth="1"/>
    <col min="4616" max="4616" width="8.42578125" style="44" customWidth="1"/>
    <col min="4617" max="4617" width="13.7109375" style="44" customWidth="1"/>
    <col min="4618" max="4618" width="15.7109375" style="44" customWidth="1"/>
    <col min="4619" max="4619" width="14.7109375" style="44" customWidth="1"/>
    <col min="4620" max="4620" width="15" style="44" customWidth="1"/>
    <col min="4621" max="4622" width="14.28515625" style="44" customWidth="1"/>
    <col min="4623" max="4623" width="0" style="44" hidden="1" customWidth="1"/>
    <col min="4624" max="4624" width="18.85546875" style="44" customWidth="1"/>
    <col min="4625" max="4637" width="8" style="44" customWidth="1"/>
    <col min="4638" max="4641" width="9.28515625" style="44" customWidth="1"/>
    <col min="4642" max="4669" width="8.85546875" style="44"/>
    <col min="4670" max="4670" width="64" style="44" customWidth="1"/>
    <col min="4671" max="4671" width="97.85546875" style="44" customWidth="1"/>
    <col min="4672" max="4865" width="8.85546875" style="44"/>
    <col min="4866" max="4866" width="1.28515625" style="44" customWidth="1"/>
    <col min="4867" max="4867" width="44.85546875" style="44" customWidth="1"/>
    <col min="4868" max="4868" width="47.28515625" style="44" customWidth="1"/>
    <col min="4869" max="4869" width="8.140625" style="44" customWidth="1"/>
    <col min="4870" max="4870" width="8.28515625" style="44" customWidth="1"/>
    <col min="4871" max="4871" width="5.42578125" style="44" customWidth="1"/>
    <col min="4872" max="4872" width="8.42578125" style="44" customWidth="1"/>
    <col min="4873" max="4873" width="13.7109375" style="44" customWidth="1"/>
    <col min="4874" max="4874" width="15.7109375" style="44" customWidth="1"/>
    <col min="4875" max="4875" width="14.7109375" style="44" customWidth="1"/>
    <col min="4876" max="4876" width="15" style="44" customWidth="1"/>
    <col min="4877" max="4878" width="14.28515625" style="44" customWidth="1"/>
    <col min="4879" max="4879" width="0" style="44" hidden="1" customWidth="1"/>
    <col min="4880" max="4880" width="18.85546875" style="44" customWidth="1"/>
    <col min="4881" max="4893" width="8" style="44" customWidth="1"/>
    <col min="4894" max="4897" width="9.28515625" style="44" customWidth="1"/>
    <col min="4898" max="4925" width="8.85546875" style="44"/>
    <col min="4926" max="4926" width="64" style="44" customWidth="1"/>
    <col min="4927" max="4927" width="97.85546875" style="44" customWidth="1"/>
    <col min="4928" max="5121" width="8.85546875" style="44"/>
    <col min="5122" max="5122" width="1.28515625" style="44" customWidth="1"/>
    <col min="5123" max="5123" width="44.85546875" style="44" customWidth="1"/>
    <col min="5124" max="5124" width="47.28515625" style="44" customWidth="1"/>
    <col min="5125" max="5125" width="8.140625" style="44" customWidth="1"/>
    <col min="5126" max="5126" width="8.28515625" style="44" customWidth="1"/>
    <col min="5127" max="5127" width="5.42578125" style="44" customWidth="1"/>
    <col min="5128" max="5128" width="8.42578125" style="44" customWidth="1"/>
    <col min="5129" max="5129" width="13.7109375" style="44" customWidth="1"/>
    <col min="5130" max="5130" width="15.7109375" style="44" customWidth="1"/>
    <col min="5131" max="5131" width="14.7109375" style="44" customWidth="1"/>
    <col min="5132" max="5132" width="15" style="44" customWidth="1"/>
    <col min="5133" max="5134" width="14.28515625" style="44" customWidth="1"/>
    <col min="5135" max="5135" width="0" style="44" hidden="1" customWidth="1"/>
    <col min="5136" max="5136" width="18.85546875" style="44" customWidth="1"/>
    <col min="5137" max="5149" width="8" style="44" customWidth="1"/>
    <col min="5150" max="5153" width="9.28515625" style="44" customWidth="1"/>
    <col min="5154" max="5181" width="8.85546875" style="44"/>
    <col min="5182" max="5182" width="64" style="44" customWidth="1"/>
    <col min="5183" max="5183" width="97.85546875" style="44" customWidth="1"/>
    <col min="5184" max="5377" width="8.85546875" style="44"/>
    <col min="5378" max="5378" width="1.28515625" style="44" customWidth="1"/>
    <col min="5379" max="5379" width="44.85546875" style="44" customWidth="1"/>
    <col min="5380" max="5380" width="47.28515625" style="44" customWidth="1"/>
    <col min="5381" max="5381" width="8.140625" style="44" customWidth="1"/>
    <col min="5382" max="5382" width="8.28515625" style="44" customWidth="1"/>
    <col min="5383" max="5383" width="5.42578125" style="44" customWidth="1"/>
    <col min="5384" max="5384" width="8.42578125" style="44" customWidth="1"/>
    <col min="5385" max="5385" width="13.7109375" style="44" customWidth="1"/>
    <col min="5386" max="5386" width="15.7109375" style="44" customWidth="1"/>
    <col min="5387" max="5387" width="14.7109375" style="44" customWidth="1"/>
    <col min="5388" max="5388" width="15" style="44" customWidth="1"/>
    <col min="5389" max="5390" width="14.28515625" style="44" customWidth="1"/>
    <col min="5391" max="5391" width="0" style="44" hidden="1" customWidth="1"/>
    <col min="5392" max="5392" width="18.85546875" style="44" customWidth="1"/>
    <col min="5393" max="5405" width="8" style="44" customWidth="1"/>
    <col min="5406" max="5409" width="9.28515625" style="44" customWidth="1"/>
    <col min="5410" max="5437" width="8.85546875" style="44"/>
    <col min="5438" max="5438" width="64" style="44" customWidth="1"/>
    <col min="5439" max="5439" width="97.85546875" style="44" customWidth="1"/>
    <col min="5440" max="5633" width="8.85546875" style="44"/>
    <col min="5634" max="5634" width="1.28515625" style="44" customWidth="1"/>
    <col min="5635" max="5635" width="44.85546875" style="44" customWidth="1"/>
    <col min="5636" max="5636" width="47.28515625" style="44" customWidth="1"/>
    <col min="5637" max="5637" width="8.140625" style="44" customWidth="1"/>
    <col min="5638" max="5638" width="8.28515625" style="44" customWidth="1"/>
    <col min="5639" max="5639" width="5.42578125" style="44" customWidth="1"/>
    <col min="5640" max="5640" width="8.42578125" style="44" customWidth="1"/>
    <col min="5641" max="5641" width="13.7109375" style="44" customWidth="1"/>
    <col min="5642" max="5642" width="15.7109375" style="44" customWidth="1"/>
    <col min="5643" max="5643" width="14.7109375" style="44" customWidth="1"/>
    <col min="5644" max="5644" width="15" style="44" customWidth="1"/>
    <col min="5645" max="5646" width="14.28515625" style="44" customWidth="1"/>
    <col min="5647" max="5647" width="0" style="44" hidden="1" customWidth="1"/>
    <col min="5648" max="5648" width="18.85546875" style="44" customWidth="1"/>
    <col min="5649" max="5661" width="8" style="44" customWidth="1"/>
    <col min="5662" max="5665" width="9.28515625" style="44" customWidth="1"/>
    <col min="5666" max="5693" width="8.85546875" style="44"/>
    <col min="5694" max="5694" width="64" style="44" customWidth="1"/>
    <col min="5695" max="5695" width="97.85546875" style="44" customWidth="1"/>
    <col min="5696" max="5889" width="8.85546875" style="44"/>
    <col min="5890" max="5890" width="1.28515625" style="44" customWidth="1"/>
    <col min="5891" max="5891" width="44.85546875" style="44" customWidth="1"/>
    <col min="5892" max="5892" width="47.28515625" style="44" customWidth="1"/>
    <col min="5893" max="5893" width="8.140625" style="44" customWidth="1"/>
    <col min="5894" max="5894" width="8.28515625" style="44" customWidth="1"/>
    <col min="5895" max="5895" width="5.42578125" style="44" customWidth="1"/>
    <col min="5896" max="5896" width="8.42578125" style="44" customWidth="1"/>
    <col min="5897" max="5897" width="13.7109375" style="44" customWidth="1"/>
    <col min="5898" max="5898" width="15.7109375" style="44" customWidth="1"/>
    <col min="5899" max="5899" width="14.7109375" style="44" customWidth="1"/>
    <col min="5900" max="5900" width="15" style="44" customWidth="1"/>
    <col min="5901" max="5902" width="14.28515625" style="44" customWidth="1"/>
    <col min="5903" max="5903" width="0" style="44" hidden="1" customWidth="1"/>
    <col min="5904" max="5904" width="18.85546875" style="44" customWidth="1"/>
    <col min="5905" max="5917" width="8" style="44" customWidth="1"/>
    <col min="5918" max="5921" width="9.28515625" style="44" customWidth="1"/>
    <col min="5922" max="5949" width="8.85546875" style="44"/>
    <col min="5950" max="5950" width="64" style="44" customWidth="1"/>
    <col min="5951" max="5951" width="97.85546875" style="44" customWidth="1"/>
    <col min="5952" max="6145" width="8.85546875" style="44"/>
    <col min="6146" max="6146" width="1.28515625" style="44" customWidth="1"/>
    <col min="6147" max="6147" width="44.85546875" style="44" customWidth="1"/>
    <col min="6148" max="6148" width="47.28515625" style="44" customWidth="1"/>
    <col min="6149" max="6149" width="8.140625" style="44" customWidth="1"/>
    <col min="6150" max="6150" width="8.28515625" style="44" customWidth="1"/>
    <col min="6151" max="6151" width="5.42578125" style="44" customWidth="1"/>
    <col min="6152" max="6152" width="8.42578125" style="44" customWidth="1"/>
    <col min="6153" max="6153" width="13.7109375" style="44" customWidth="1"/>
    <col min="6154" max="6154" width="15.7109375" style="44" customWidth="1"/>
    <col min="6155" max="6155" width="14.7109375" style="44" customWidth="1"/>
    <col min="6156" max="6156" width="15" style="44" customWidth="1"/>
    <col min="6157" max="6158" width="14.28515625" style="44" customWidth="1"/>
    <col min="6159" max="6159" width="0" style="44" hidden="1" customWidth="1"/>
    <col min="6160" max="6160" width="18.85546875" style="44" customWidth="1"/>
    <col min="6161" max="6173" width="8" style="44" customWidth="1"/>
    <col min="6174" max="6177" width="9.28515625" style="44" customWidth="1"/>
    <col min="6178" max="6205" width="8.85546875" style="44"/>
    <col min="6206" max="6206" width="64" style="44" customWidth="1"/>
    <col min="6207" max="6207" width="97.85546875" style="44" customWidth="1"/>
    <col min="6208" max="6401" width="8.85546875" style="44"/>
    <col min="6402" max="6402" width="1.28515625" style="44" customWidth="1"/>
    <col min="6403" max="6403" width="44.85546875" style="44" customWidth="1"/>
    <col min="6404" max="6404" width="47.28515625" style="44" customWidth="1"/>
    <col min="6405" max="6405" width="8.140625" style="44" customWidth="1"/>
    <col min="6406" max="6406" width="8.28515625" style="44" customWidth="1"/>
    <col min="6407" max="6407" width="5.42578125" style="44" customWidth="1"/>
    <col min="6408" max="6408" width="8.42578125" style="44" customWidth="1"/>
    <col min="6409" max="6409" width="13.7109375" style="44" customWidth="1"/>
    <col min="6410" max="6410" width="15.7109375" style="44" customWidth="1"/>
    <col min="6411" max="6411" width="14.7109375" style="44" customWidth="1"/>
    <col min="6412" max="6412" width="15" style="44" customWidth="1"/>
    <col min="6413" max="6414" width="14.28515625" style="44" customWidth="1"/>
    <col min="6415" max="6415" width="0" style="44" hidden="1" customWidth="1"/>
    <col min="6416" max="6416" width="18.85546875" style="44" customWidth="1"/>
    <col min="6417" max="6429" width="8" style="44" customWidth="1"/>
    <col min="6430" max="6433" width="9.28515625" style="44" customWidth="1"/>
    <col min="6434" max="6461" width="8.85546875" style="44"/>
    <col min="6462" max="6462" width="64" style="44" customWidth="1"/>
    <col min="6463" max="6463" width="97.85546875" style="44" customWidth="1"/>
    <col min="6464" max="6657" width="8.85546875" style="44"/>
    <col min="6658" max="6658" width="1.28515625" style="44" customWidth="1"/>
    <col min="6659" max="6659" width="44.85546875" style="44" customWidth="1"/>
    <col min="6660" max="6660" width="47.28515625" style="44" customWidth="1"/>
    <col min="6661" max="6661" width="8.140625" style="44" customWidth="1"/>
    <col min="6662" max="6662" width="8.28515625" style="44" customWidth="1"/>
    <col min="6663" max="6663" width="5.42578125" style="44" customWidth="1"/>
    <col min="6664" max="6664" width="8.42578125" style="44" customWidth="1"/>
    <col min="6665" max="6665" width="13.7109375" style="44" customWidth="1"/>
    <col min="6666" max="6666" width="15.7109375" style="44" customWidth="1"/>
    <col min="6667" max="6667" width="14.7109375" style="44" customWidth="1"/>
    <col min="6668" max="6668" width="15" style="44" customWidth="1"/>
    <col min="6669" max="6670" width="14.28515625" style="44" customWidth="1"/>
    <col min="6671" max="6671" width="0" style="44" hidden="1" customWidth="1"/>
    <col min="6672" max="6672" width="18.85546875" style="44" customWidth="1"/>
    <col min="6673" max="6685" width="8" style="44" customWidth="1"/>
    <col min="6686" max="6689" width="9.28515625" style="44" customWidth="1"/>
    <col min="6690" max="6717" width="8.85546875" style="44"/>
    <col min="6718" max="6718" width="64" style="44" customWidth="1"/>
    <col min="6719" max="6719" width="97.85546875" style="44" customWidth="1"/>
    <col min="6720" max="6913" width="8.85546875" style="44"/>
    <col min="6914" max="6914" width="1.28515625" style="44" customWidth="1"/>
    <col min="6915" max="6915" width="44.85546875" style="44" customWidth="1"/>
    <col min="6916" max="6916" width="47.28515625" style="44" customWidth="1"/>
    <col min="6917" max="6917" width="8.140625" style="44" customWidth="1"/>
    <col min="6918" max="6918" width="8.28515625" style="44" customWidth="1"/>
    <col min="6919" max="6919" width="5.42578125" style="44" customWidth="1"/>
    <col min="6920" max="6920" width="8.42578125" style="44" customWidth="1"/>
    <col min="6921" max="6921" width="13.7109375" style="44" customWidth="1"/>
    <col min="6922" max="6922" width="15.7109375" style="44" customWidth="1"/>
    <col min="6923" max="6923" width="14.7109375" style="44" customWidth="1"/>
    <col min="6924" max="6924" width="15" style="44" customWidth="1"/>
    <col min="6925" max="6926" width="14.28515625" style="44" customWidth="1"/>
    <col min="6927" max="6927" width="0" style="44" hidden="1" customWidth="1"/>
    <col min="6928" max="6928" width="18.85546875" style="44" customWidth="1"/>
    <col min="6929" max="6941" width="8" style="44" customWidth="1"/>
    <col min="6942" max="6945" width="9.28515625" style="44" customWidth="1"/>
    <col min="6946" max="6973" width="8.85546875" style="44"/>
    <col min="6974" max="6974" width="64" style="44" customWidth="1"/>
    <col min="6975" max="6975" width="97.85546875" style="44" customWidth="1"/>
    <col min="6976" max="7169" width="8.85546875" style="44"/>
    <col min="7170" max="7170" width="1.28515625" style="44" customWidth="1"/>
    <col min="7171" max="7171" width="44.85546875" style="44" customWidth="1"/>
    <col min="7172" max="7172" width="47.28515625" style="44" customWidth="1"/>
    <col min="7173" max="7173" width="8.140625" style="44" customWidth="1"/>
    <col min="7174" max="7174" width="8.28515625" style="44" customWidth="1"/>
    <col min="7175" max="7175" width="5.42578125" style="44" customWidth="1"/>
    <col min="7176" max="7176" width="8.42578125" style="44" customWidth="1"/>
    <col min="7177" max="7177" width="13.7109375" style="44" customWidth="1"/>
    <col min="7178" max="7178" width="15.7109375" style="44" customWidth="1"/>
    <col min="7179" max="7179" width="14.7109375" style="44" customWidth="1"/>
    <col min="7180" max="7180" width="15" style="44" customWidth="1"/>
    <col min="7181" max="7182" width="14.28515625" style="44" customWidth="1"/>
    <col min="7183" max="7183" width="0" style="44" hidden="1" customWidth="1"/>
    <col min="7184" max="7184" width="18.85546875" style="44" customWidth="1"/>
    <col min="7185" max="7197" width="8" style="44" customWidth="1"/>
    <col min="7198" max="7201" width="9.28515625" style="44" customWidth="1"/>
    <col min="7202" max="7229" width="8.85546875" style="44"/>
    <col min="7230" max="7230" width="64" style="44" customWidth="1"/>
    <col min="7231" max="7231" width="97.85546875" style="44" customWidth="1"/>
    <col min="7232" max="7425" width="8.85546875" style="44"/>
    <col min="7426" max="7426" width="1.28515625" style="44" customWidth="1"/>
    <col min="7427" max="7427" width="44.85546875" style="44" customWidth="1"/>
    <col min="7428" max="7428" width="47.28515625" style="44" customWidth="1"/>
    <col min="7429" max="7429" width="8.140625" style="44" customWidth="1"/>
    <col min="7430" max="7430" width="8.28515625" style="44" customWidth="1"/>
    <col min="7431" max="7431" width="5.42578125" style="44" customWidth="1"/>
    <col min="7432" max="7432" width="8.42578125" style="44" customWidth="1"/>
    <col min="7433" max="7433" width="13.7109375" style="44" customWidth="1"/>
    <col min="7434" max="7434" width="15.7109375" style="44" customWidth="1"/>
    <col min="7435" max="7435" width="14.7109375" style="44" customWidth="1"/>
    <col min="7436" max="7436" width="15" style="44" customWidth="1"/>
    <col min="7437" max="7438" width="14.28515625" style="44" customWidth="1"/>
    <col min="7439" max="7439" width="0" style="44" hidden="1" customWidth="1"/>
    <col min="7440" max="7440" width="18.85546875" style="44" customWidth="1"/>
    <col min="7441" max="7453" width="8" style="44" customWidth="1"/>
    <col min="7454" max="7457" width="9.28515625" style="44" customWidth="1"/>
    <col min="7458" max="7485" width="8.85546875" style="44"/>
    <col min="7486" max="7486" width="64" style="44" customWidth="1"/>
    <col min="7487" max="7487" width="97.85546875" style="44" customWidth="1"/>
    <col min="7488" max="7681" width="8.85546875" style="44"/>
    <col min="7682" max="7682" width="1.28515625" style="44" customWidth="1"/>
    <col min="7683" max="7683" width="44.85546875" style="44" customWidth="1"/>
    <col min="7684" max="7684" width="47.28515625" style="44" customWidth="1"/>
    <col min="7685" max="7685" width="8.140625" style="44" customWidth="1"/>
    <col min="7686" max="7686" width="8.28515625" style="44" customWidth="1"/>
    <col min="7687" max="7687" width="5.42578125" style="44" customWidth="1"/>
    <col min="7688" max="7688" width="8.42578125" style="44" customWidth="1"/>
    <col min="7689" max="7689" width="13.7109375" style="44" customWidth="1"/>
    <col min="7690" max="7690" width="15.7109375" style="44" customWidth="1"/>
    <col min="7691" max="7691" width="14.7109375" style="44" customWidth="1"/>
    <col min="7692" max="7692" width="15" style="44" customWidth="1"/>
    <col min="7693" max="7694" width="14.28515625" style="44" customWidth="1"/>
    <col min="7695" max="7695" width="0" style="44" hidden="1" customWidth="1"/>
    <col min="7696" max="7696" width="18.85546875" style="44" customWidth="1"/>
    <col min="7697" max="7709" width="8" style="44" customWidth="1"/>
    <col min="7710" max="7713" width="9.28515625" style="44" customWidth="1"/>
    <col min="7714" max="7741" width="8.85546875" style="44"/>
    <col min="7742" max="7742" width="64" style="44" customWidth="1"/>
    <col min="7743" max="7743" width="97.85546875" style="44" customWidth="1"/>
    <col min="7744" max="7937" width="8.85546875" style="44"/>
    <col min="7938" max="7938" width="1.28515625" style="44" customWidth="1"/>
    <col min="7939" max="7939" width="44.85546875" style="44" customWidth="1"/>
    <col min="7940" max="7940" width="47.28515625" style="44" customWidth="1"/>
    <col min="7941" max="7941" width="8.140625" style="44" customWidth="1"/>
    <col min="7942" max="7942" width="8.28515625" style="44" customWidth="1"/>
    <col min="7943" max="7943" width="5.42578125" style="44" customWidth="1"/>
    <col min="7944" max="7944" width="8.42578125" style="44" customWidth="1"/>
    <col min="7945" max="7945" width="13.7109375" style="44" customWidth="1"/>
    <col min="7946" max="7946" width="15.7109375" style="44" customWidth="1"/>
    <col min="7947" max="7947" width="14.7109375" style="44" customWidth="1"/>
    <col min="7948" max="7948" width="15" style="44" customWidth="1"/>
    <col min="7949" max="7950" width="14.28515625" style="44" customWidth="1"/>
    <col min="7951" max="7951" width="0" style="44" hidden="1" customWidth="1"/>
    <col min="7952" max="7952" width="18.85546875" style="44" customWidth="1"/>
    <col min="7953" max="7965" width="8" style="44" customWidth="1"/>
    <col min="7966" max="7969" width="9.28515625" style="44" customWidth="1"/>
    <col min="7970" max="7997" width="8.85546875" style="44"/>
    <col min="7998" max="7998" width="64" style="44" customWidth="1"/>
    <col min="7999" max="7999" width="97.85546875" style="44" customWidth="1"/>
    <col min="8000" max="8193" width="8.85546875" style="44"/>
    <col min="8194" max="8194" width="1.28515625" style="44" customWidth="1"/>
    <col min="8195" max="8195" width="44.85546875" style="44" customWidth="1"/>
    <col min="8196" max="8196" width="47.28515625" style="44" customWidth="1"/>
    <col min="8197" max="8197" width="8.140625" style="44" customWidth="1"/>
    <col min="8198" max="8198" width="8.28515625" style="44" customWidth="1"/>
    <col min="8199" max="8199" width="5.42578125" style="44" customWidth="1"/>
    <col min="8200" max="8200" width="8.42578125" style="44" customWidth="1"/>
    <col min="8201" max="8201" width="13.7109375" style="44" customWidth="1"/>
    <col min="8202" max="8202" width="15.7109375" style="44" customWidth="1"/>
    <col min="8203" max="8203" width="14.7109375" style="44" customWidth="1"/>
    <col min="8204" max="8204" width="15" style="44" customWidth="1"/>
    <col min="8205" max="8206" width="14.28515625" style="44" customWidth="1"/>
    <col min="8207" max="8207" width="0" style="44" hidden="1" customWidth="1"/>
    <col min="8208" max="8208" width="18.85546875" style="44" customWidth="1"/>
    <col min="8209" max="8221" width="8" style="44" customWidth="1"/>
    <col min="8222" max="8225" width="9.28515625" style="44" customWidth="1"/>
    <col min="8226" max="8253" width="8.85546875" style="44"/>
    <col min="8254" max="8254" width="64" style="44" customWidth="1"/>
    <col min="8255" max="8255" width="97.85546875" style="44" customWidth="1"/>
    <col min="8256" max="8449" width="8.85546875" style="44"/>
    <col min="8450" max="8450" width="1.28515625" style="44" customWidth="1"/>
    <col min="8451" max="8451" width="44.85546875" style="44" customWidth="1"/>
    <col min="8452" max="8452" width="47.28515625" style="44" customWidth="1"/>
    <col min="8453" max="8453" width="8.140625" style="44" customWidth="1"/>
    <col min="8454" max="8454" width="8.28515625" style="44" customWidth="1"/>
    <col min="8455" max="8455" width="5.42578125" style="44" customWidth="1"/>
    <col min="8456" max="8456" width="8.42578125" style="44" customWidth="1"/>
    <col min="8457" max="8457" width="13.7109375" style="44" customWidth="1"/>
    <col min="8458" max="8458" width="15.7109375" style="44" customWidth="1"/>
    <col min="8459" max="8459" width="14.7109375" style="44" customWidth="1"/>
    <col min="8460" max="8460" width="15" style="44" customWidth="1"/>
    <col min="8461" max="8462" width="14.28515625" style="44" customWidth="1"/>
    <col min="8463" max="8463" width="0" style="44" hidden="1" customWidth="1"/>
    <col min="8464" max="8464" width="18.85546875" style="44" customWidth="1"/>
    <col min="8465" max="8477" width="8" style="44" customWidth="1"/>
    <col min="8478" max="8481" width="9.28515625" style="44" customWidth="1"/>
    <col min="8482" max="8509" width="8.85546875" style="44"/>
    <col min="8510" max="8510" width="64" style="44" customWidth="1"/>
    <col min="8511" max="8511" width="97.85546875" style="44" customWidth="1"/>
    <col min="8512" max="8705" width="8.85546875" style="44"/>
    <col min="8706" max="8706" width="1.28515625" style="44" customWidth="1"/>
    <col min="8707" max="8707" width="44.85546875" style="44" customWidth="1"/>
    <col min="8708" max="8708" width="47.28515625" style="44" customWidth="1"/>
    <col min="8709" max="8709" width="8.140625" style="44" customWidth="1"/>
    <col min="8710" max="8710" width="8.28515625" style="44" customWidth="1"/>
    <col min="8711" max="8711" width="5.42578125" style="44" customWidth="1"/>
    <col min="8712" max="8712" width="8.42578125" style="44" customWidth="1"/>
    <col min="8713" max="8713" width="13.7109375" style="44" customWidth="1"/>
    <col min="8714" max="8714" width="15.7109375" style="44" customWidth="1"/>
    <col min="8715" max="8715" width="14.7109375" style="44" customWidth="1"/>
    <col min="8716" max="8716" width="15" style="44" customWidth="1"/>
    <col min="8717" max="8718" width="14.28515625" style="44" customWidth="1"/>
    <col min="8719" max="8719" width="0" style="44" hidden="1" customWidth="1"/>
    <col min="8720" max="8720" width="18.85546875" style="44" customWidth="1"/>
    <col min="8721" max="8733" width="8" style="44" customWidth="1"/>
    <col min="8734" max="8737" width="9.28515625" style="44" customWidth="1"/>
    <col min="8738" max="8765" width="8.85546875" style="44"/>
    <col min="8766" max="8766" width="64" style="44" customWidth="1"/>
    <col min="8767" max="8767" width="97.85546875" style="44" customWidth="1"/>
    <col min="8768" max="8961" width="8.85546875" style="44"/>
    <col min="8962" max="8962" width="1.28515625" style="44" customWidth="1"/>
    <col min="8963" max="8963" width="44.85546875" style="44" customWidth="1"/>
    <col min="8964" max="8964" width="47.28515625" style="44" customWidth="1"/>
    <col min="8965" max="8965" width="8.140625" style="44" customWidth="1"/>
    <col min="8966" max="8966" width="8.28515625" style="44" customWidth="1"/>
    <col min="8967" max="8967" width="5.42578125" style="44" customWidth="1"/>
    <col min="8968" max="8968" width="8.42578125" style="44" customWidth="1"/>
    <col min="8969" max="8969" width="13.7109375" style="44" customWidth="1"/>
    <col min="8970" max="8970" width="15.7109375" style="44" customWidth="1"/>
    <col min="8971" max="8971" width="14.7109375" style="44" customWidth="1"/>
    <col min="8972" max="8972" width="15" style="44" customWidth="1"/>
    <col min="8973" max="8974" width="14.28515625" style="44" customWidth="1"/>
    <col min="8975" max="8975" width="0" style="44" hidden="1" customWidth="1"/>
    <col min="8976" max="8976" width="18.85546875" style="44" customWidth="1"/>
    <col min="8977" max="8989" width="8" style="44" customWidth="1"/>
    <col min="8990" max="8993" width="9.28515625" style="44" customWidth="1"/>
    <col min="8994" max="9021" width="8.85546875" style="44"/>
    <col min="9022" max="9022" width="64" style="44" customWidth="1"/>
    <col min="9023" max="9023" width="97.85546875" style="44" customWidth="1"/>
    <col min="9024" max="9217" width="8.85546875" style="44"/>
    <col min="9218" max="9218" width="1.28515625" style="44" customWidth="1"/>
    <col min="9219" max="9219" width="44.85546875" style="44" customWidth="1"/>
    <col min="9220" max="9220" width="47.28515625" style="44" customWidth="1"/>
    <col min="9221" max="9221" width="8.140625" style="44" customWidth="1"/>
    <col min="9222" max="9222" width="8.28515625" style="44" customWidth="1"/>
    <col min="9223" max="9223" width="5.42578125" style="44" customWidth="1"/>
    <col min="9224" max="9224" width="8.42578125" style="44" customWidth="1"/>
    <col min="9225" max="9225" width="13.7109375" style="44" customWidth="1"/>
    <col min="9226" max="9226" width="15.7109375" style="44" customWidth="1"/>
    <col min="9227" max="9227" width="14.7109375" style="44" customWidth="1"/>
    <col min="9228" max="9228" width="15" style="44" customWidth="1"/>
    <col min="9229" max="9230" width="14.28515625" style="44" customWidth="1"/>
    <col min="9231" max="9231" width="0" style="44" hidden="1" customWidth="1"/>
    <col min="9232" max="9232" width="18.85546875" style="44" customWidth="1"/>
    <col min="9233" max="9245" width="8" style="44" customWidth="1"/>
    <col min="9246" max="9249" width="9.28515625" style="44" customWidth="1"/>
    <col min="9250" max="9277" width="8.85546875" style="44"/>
    <col min="9278" max="9278" width="64" style="44" customWidth="1"/>
    <col min="9279" max="9279" width="97.85546875" style="44" customWidth="1"/>
    <col min="9280" max="9473" width="8.85546875" style="44"/>
    <col min="9474" max="9474" width="1.28515625" style="44" customWidth="1"/>
    <col min="9475" max="9475" width="44.85546875" style="44" customWidth="1"/>
    <col min="9476" max="9476" width="47.28515625" style="44" customWidth="1"/>
    <col min="9477" max="9477" width="8.140625" style="44" customWidth="1"/>
    <col min="9478" max="9478" width="8.28515625" style="44" customWidth="1"/>
    <col min="9479" max="9479" width="5.42578125" style="44" customWidth="1"/>
    <col min="9480" max="9480" width="8.42578125" style="44" customWidth="1"/>
    <col min="9481" max="9481" width="13.7109375" style="44" customWidth="1"/>
    <col min="9482" max="9482" width="15.7109375" style="44" customWidth="1"/>
    <col min="9483" max="9483" width="14.7109375" style="44" customWidth="1"/>
    <col min="9484" max="9484" width="15" style="44" customWidth="1"/>
    <col min="9485" max="9486" width="14.28515625" style="44" customWidth="1"/>
    <col min="9487" max="9487" width="0" style="44" hidden="1" customWidth="1"/>
    <col min="9488" max="9488" width="18.85546875" style="44" customWidth="1"/>
    <col min="9489" max="9501" width="8" style="44" customWidth="1"/>
    <col min="9502" max="9505" width="9.28515625" style="44" customWidth="1"/>
    <col min="9506" max="9533" width="8.85546875" style="44"/>
    <col min="9534" max="9534" width="64" style="44" customWidth="1"/>
    <col min="9535" max="9535" width="97.85546875" style="44" customWidth="1"/>
    <col min="9536" max="9729" width="8.85546875" style="44"/>
    <col min="9730" max="9730" width="1.28515625" style="44" customWidth="1"/>
    <col min="9731" max="9731" width="44.85546875" style="44" customWidth="1"/>
    <col min="9732" max="9732" width="47.28515625" style="44" customWidth="1"/>
    <col min="9733" max="9733" width="8.140625" style="44" customWidth="1"/>
    <col min="9734" max="9734" width="8.28515625" style="44" customWidth="1"/>
    <col min="9735" max="9735" width="5.42578125" style="44" customWidth="1"/>
    <col min="9736" max="9736" width="8.42578125" style="44" customWidth="1"/>
    <col min="9737" max="9737" width="13.7109375" style="44" customWidth="1"/>
    <col min="9738" max="9738" width="15.7109375" style="44" customWidth="1"/>
    <col min="9739" max="9739" width="14.7109375" style="44" customWidth="1"/>
    <col min="9740" max="9740" width="15" style="44" customWidth="1"/>
    <col min="9741" max="9742" width="14.28515625" style="44" customWidth="1"/>
    <col min="9743" max="9743" width="0" style="44" hidden="1" customWidth="1"/>
    <col min="9744" max="9744" width="18.85546875" style="44" customWidth="1"/>
    <col min="9745" max="9757" width="8" style="44" customWidth="1"/>
    <col min="9758" max="9761" width="9.28515625" style="44" customWidth="1"/>
    <col min="9762" max="9789" width="8.85546875" style="44"/>
    <col min="9790" max="9790" width="64" style="44" customWidth="1"/>
    <col min="9791" max="9791" width="97.85546875" style="44" customWidth="1"/>
    <col min="9792" max="9985" width="8.85546875" style="44"/>
    <col min="9986" max="9986" width="1.28515625" style="44" customWidth="1"/>
    <col min="9987" max="9987" width="44.85546875" style="44" customWidth="1"/>
    <col min="9988" max="9988" width="47.28515625" style="44" customWidth="1"/>
    <col min="9989" max="9989" width="8.140625" style="44" customWidth="1"/>
    <col min="9990" max="9990" width="8.28515625" style="44" customWidth="1"/>
    <col min="9991" max="9991" width="5.42578125" style="44" customWidth="1"/>
    <col min="9992" max="9992" width="8.42578125" style="44" customWidth="1"/>
    <col min="9993" max="9993" width="13.7109375" style="44" customWidth="1"/>
    <col min="9994" max="9994" width="15.7109375" style="44" customWidth="1"/>
    <col min="9995" max="9995" width="14.7109375" style="44" customWidth="1"/>
    <col min="9996" max="9996" width="15" style="44" customWidth="1"/>
    <col min="9997" max="9998" width="14.28515625" style="44" customWidth="1"/>
    <col min="9999" max="9999" width="0" style="44" hidden="1" customWidth="1"/>
    <col min="10000" max="10000" width="18.85546875" style="44" customWidth="1"/>
    <col min="10001" max="10013" width="8" style="44" customWidth="1"/>
    <col min="10014" max="10017" width="9.28515625" style="44" customWidth="1"/>
    <col min="10018" max="10045" width="8.85546875" style="44"/>
    <col min="10046" max="10046" width="64" style="44" customWidth="1"/>
    <col min="10047" max="10047" width="97.85546875" style="44" customWidth="1"/>
    <col min="10048" max="10241" width="8.85546875" style="44"/>
    <col min="10242" max="10242" width="1.28515625" style="44" customWidth="1"/>
    <col min="10243" max="10243" width="44.85546875" style="44" customWidth="1"/>
    <col min="10244" max="10244" width="47.28515625" style="44" customWidth="1"/>
    <col min="10245" max="10245" width="8.140625" style="44" customWidth="1"/>
    <col min="10246" max="10246" width="8.28515625" style="44" customWidth="1"/>
    <col min="10247" max="10247" width="5.42578125" style="44" customWidth="1"/>
    <col min="10248" max="10248" width="8.42578125" style="44" customWidth="1"/>
    <col min="10249" max="10249" width="13.7109375" style="44" customWidth="1"/>
    <col min="10250" max="10250" width="15.7109375" style="44" customWidth="1"/>
    <col min="10251" max="10251" width="14.7109375" style="44" customWidth="1"/>
    <col min="10252" max="10252" width="15" style="44" customWidth="1"/>
    <col min="10253" max="10254" width="14.28515625" style="44" customWidth="1"/>
    <col min="10255" max="10255" width="0" style="44" hidden="1" customWidth="1"/>
    <col min="10256" max="10256" width="18.85546875" style="44" customWidth="1"/>
    <col min="10257" max="10269" width="8" style="44" customWidth="1"/>
    <col min="10270" max="10273" width="9.28515625" style="44" customWidth="1"/>
    <col min="10274" max="10301" width="8.85546875" style="44"/>
    <col min="10302" max="10302" width="64" style="44" customWidth="1"/>
    <col min="10303" max="10303" width="97.85546875" style="44" customWidth="1"/>
    <col min="10304" max="10497" width="8.85546875" style="44"/>
    <col min="10498" max="10498" width="1.28515625" style="44" customWidth="1"/>
    <col min="10499" max="10499" width="44.85546875" style="44" customWidth="1"/>
    <col min="10500" max="10500" width="47.28515625" style="44" customWidth="1"/>
    <col min="10501" max="10501" width="8.140625" style="44" customWidth="1"/>
    <col min="10502" max="10502" width="8.28515625" style="44" customWidth="1"/>
    <col min="10503" max="10503" width="5.42578125" style="44" customWidth="1"/>
    <col min="10504" max="10504" width="8.42578125" style="44" customWidth="1"/>
    <col min="10505" max="10505" width="13.7109375" style="44" customWidth="1"/>
    <col min="10506" max="10506" width="15.7109375" style="44" customWidth="1"/>
    <col min="10507" max="10507" width="14.7109375" style="44" customWidth="1"/>
    <col min="10508" max="10508" width="15" style="44" customWidth="1"/>
    <col min="10509" max="10510" width="14.28515625" style="44" customWidth="1"/>
    <col min="10511" max="10511" width="0" style="44" hidden="1" customWidth="1"/>
    <col min="10512" max="10512" width="18.85546875" style="44" customWidth="1"/>
    <col min="10513" max="10525" width="8" style="44" customWidth="1"/>
    <col min="10526" max="10529" width="9.28515625" style="44" customWidth="1"/>
    <col min="10530" max="10557" width="8.85546875" style="44"/>
    <col min="10558" max="10558" width="64" style="44" customWidth="1"/>
    <col min="10559" max="10559" width="97.85546875" style="44" customWidth="1"/>
    <col min="10560" max="10753" width="8.85546875" style="44"/>
    <col min="10754" max="10754" width="1.28515625" style="44" customWidth="1"/>
    <col min="10755" max="10755" width="44.85546875" style="44" customWidth="1"/>
    <col min="10756" max="10756" width="47.28515625" style="44" customWidth="1"/>
    <col min="10757" max="10757" width="8.140625" style="44" customWidth="1"/>
    <col min="10758" max="10758" width="8.28515625" style="44" customWidth="1"/>
    <col min="10759" max="10759" width="5.42578125" style="44" customWidth="1"/>
    <col min="10760" max="10760" width="8.42578125" style="44" customWidth="1"/>
    <col min="10761" max="10761" width="13.7109375" style="44" customWidth="1"/>
    <col min="10762" max="10762" width="15.7109375" style="44" customWidth="1"/>
    <col min="10763" max="10763" width="14.7109375" style="44" customWidth="1"/>
    <col min="10764" max="10764" width="15" style="44" customWidth="1"/>
    <col min="10765" max="10766" width="14.28515625" style="44" customWidth="1"/>
    <col min="10767" max="10767" width="0" style="44" hidden="1" customWidth="1"/>
    <col min="10768" max="10768" width="18.85546875" style="44" customWidth="1"/>
    <col min="10769" max="10781" width="8" style="44" customWidth="1"/>
    <col min="10782" max="10785" width="9.28515625" style="44" customWidth="1"/>
    <col min="10786" max="10813" width="8.85546875" style="44"/>
    <col min="10814" max="10814" width="64" style="44" customWidth="1"/>
    <col min="10815" max="10815" width="97.85546875" style="44" customWidth="1"/>
    <col min="10816" max="11009" width="8.85546875" style="44"/>
    <col min="11010" max="11010" width="1.28515625" style="44" customWidth="1"/>
    <col min="11011" max="11011" width="44.85546875" style="44" customWidth="1"/>
    <col min="11012" max="11012" width="47.28515625" style="44" customWidth="1"/>
    <col min="11013" max="11013" width="8.140625" style="44" customWidth="1"/>
    <col min="11014" max="11014" width="8.28515625" style="44" customWidth="1"/>
    <col min="11015" max="11015" width="5.42578125" style="44" customWidth="1"/>
    <col min="11016" max="11016" width="8.42578125" style="44" customWidth="1"/>
    <col min="11017" max="11017" width="13.7109375" style="44" customWidth="1"/>
    <col min="11018" max="11018" width="15.7109375" style="44" customWidth="1"/>
    <col min="11019" max="11019" width="14.7109375" style="44" customWidth="1"/>
    <col min="11020" max="11020" width="15" style="44" customWidth="1"/>
    <col min="11021" max="11022" width="14.28515625" style="44" customWidth="1"/>
    <col min="11023" max="11023" width="0" style="44" hidden="1" customWidth="1"/>
    <col min="11024" max="11024" width="18.85546875" style="44" customWidth="1"/>
    <col min="11025" max="11037" width="8" style="44" customWidth="1"/>
    <col min="11038" max="11041" width="9.28515625" style="44" customWidth="1"/>
    <col min="11042" max="11069" width="8.85546875" style="44"/>
    <col min="11070" max="11070" width="64" style="44" customWidth="1"/>
    <col min="11071" max="11071" width="97.85546875" style="44" customWidth="1"/>
    <col min="11072" max="11265" width="8.85546875" style="44"/>
    <col min="11266" max="11266" width="1.28515625" style="44" customWidth="1"/>
    <col min="11267" max="11267" width="44.85546875" style="44" customWidth="1"/>
    <col min="11268" max="11268" width="47.28515625" style="44" customWidth="1"/>
    <col min="11269" max="11269" width="8.140625" style="44" customWidth="1"/>
    <col min="11270" max="11270" width="8.28515625" style="44" customWidth="1"/>
    <col min="11271" max="11271" width="5.42578125" style="44" customWidth="1"/>
    <col min="11272" max="11272" width="8.42578125" style="44" customWidth="1"/>
    <col min="11273" max="11273" width="13.7109375" style="44" customWidth="1"/>
    <col min="11274" max="11274" width="15.7109375" style="44" customWidth="1"/>
    <col min="11275" max="11275" width="14.7109375" style="44" customWidth="1"/>
    <col min="11276" max="11276" width="15" style="44" customWidth="1"/>
    <col min="11277" max="11278" width="14.28515625" style="44" customWidth="1"/>
    <col min="11279" max="11279" width="0" style="44" hidden="1" customWidth="1"/>
    <col min="11280" max="11280" width="18.85546875" style="44" customWidth="1"/>
    <col min="11281" max="11293" width="8" style="44" customWidth="1"/>
    <col min="11294" max="11297" width="9.28515625" style="44" customWidth="1"/>
    <col min="11298" max="11325" width="8.85546875" style="44"/>
    <col min="11326" max="11326" width="64" style="44" customWidth="1"/>
    <col min="11327" max="11327" width="97.85546875" style="44" customWidth="1"/>
    <col min="11328" max="11521" width="8.85546875" style="44"/>
    <col min="11522" max="11522" width="1.28515625" style="44" customWidth="1"/>
    <col min="11523" max="11523" width="44.85546875" style="44" customWidth="1"/>
    <col min="11524" max="11524" width="47.28515625" style="44" customWidth="1"/>
    <col min="11525" max="11525" width="8.140625" style="44" customWidth="1"/>
    <col min="11526" max="11526" width="8.28515625" style="44" customWidth="1"/>
    <col min="11527" max="11527" width="5.42578125" style="44" customWidth="1"/>
    <col min="11528" max="11528" width="8.42578125" style="44" customWidth="1"/>
    <col min="11529" max="11529" width="13.7109375" style="44" customWidth="1"/>
    <col min="11530" max="11530" width="15.7109375" style="44" customWidth="1"/>
    <col min="11531" max="11531" width="14.7109375" style="44" customWidth="1"/>
    <col min="11532" max="11532" width="15" style="44" customWidth="1"/>
    <col min="11533" max="11534" width="14.28515625" style="44" customWidth="1"/>
    <col min="11535" max="11535" width="0" style="44" hidden="1" customWidth="1"/>
    <col min="11536" max="11536" width="18.85546875" style="44" customWidth="1"/>
    <col min="11537" max="11549" width="8" style="44" customWidth="1"/>
    <col min="11550" max="11553" width="9.28515625" style="44" customWidth="1"/>
    <col min="11554" max="11581" width="8.85546875" style="44"/>
    <col min="11582" max="11582" width="64" style="44" customWidth="1"/>
    <col min="11583" max="11583" width="97.85546875" style="44" customWidth="1"/>
    <col min="11584" max="11777" width="8.85546875" style="44"/>
    <col min="11778" max="11778" width="1.28515625" style="44" customWidth="1"/>
    <col min="11779" max="11779" width="44.85546875" style="44" customWidth="1"/>
    <col min="11780" max="11780" width="47.28515625" style="44" customWidth="1"/>
    <col min="11781" max="11781" width="8.140625" style="44" customWidth="1"/>
    <col min="11782" max="11782" width="8.28515625" style="44" customWidth="1"/>
    <col min="11783" max="11783" width="5.42578125" style="44" customWidth="1"/>
    <col min="11784" max="11784" width="8.42578125" style="44" customWidth="1"/>
    <col min="11785" max="11785" width="13.7109375" style="44" customWidth="1"/>
    <col min="11786" max="11786" width="15.7109375" style="44" customWidth="1"/>
    <col min="11787" max="11787" width="14.7109375" style="44" customWidth="1"/>
    <col min="11788" max="11788" width="15" style="44" customWidth="1"/>
    <col min="11789" max="11790" width="14.28515625" style="44" customWidth="1"/>
    <col min="11791" max="11791" width="0" style="44" hidden="1" customWidth="1"/>
    <col min="11792" max="11792" width="18.85546875" style="44" customWidth="1"/>
    <col min="11793" max="11805" width="8" style="44" customWidth="1"/>
    <col min="11806" max="11809" width="9.28515625" style="44" customWidth="1"/>
    <col min="11810" max="11837" width="8.85546875" style="44"/>
    <col min="11838" max="11838" width="64" style="44" customWidth="1"/>
    <col min="11839" max="11839" width="97.85546875" style="44" customWidth="1"/>
    <col min="11840" max="12033" width="8.85546875" style="44"/>
    <col min="12034" max="12034" width="1.28515625" style="44" customWidth="1"/>
    <col min="12035" max="12035" width="44.85546875" style="44" customWidth="1"/>
    <col min="12036" max="12036" width="47.28515625" style="44" customWidth="1"/>
    <col min="12037" max="12037" width="8.140625" style="44" customWidth="1"/>
    <col min="12038" max="12038" width="8.28515625" style="44" customWidth="1"/>
    <col min="12039" max="12039" width="5.42578125" style="44" customWidth="1"/>
    <col min="12040" max="12040" width="8.42578125" style="44" customWidth="1"/>
    <col min="12041" max="12041" width="13.7109375" style="44" customWidth="1"/>
    <col min="12042" max="12042" width="15.7109375" style="44" customWidth="1"/>
    <col min="12043" max="12043" width="14.7109375" style="44" customWidth="1"/>
    <col min="12044" max="12044" width="15" style="44" customWidth="1"/>
    <col min="12045" max="12046" width="14.28515625" style="44" customWidth="1"/>
    <col min="12047" max="12047" width="0" style="44" hidden="1" customWidth="1"/>
    <col min="12048" max="12048" width="18.85546875" style="44" customWidth="1"/>
    <col min="12049" max="12061" width="8" style="44" customWidth="1"/>
    <col min="12062" max="12065" width="9.28515625" style="44" customWidth="1"/>
    <col min="12066" max="12093" width="8.85546875" style="44"/>
    <col min="12094" max="12094" width="64" style="44" customWidth="1"/>
    <col min="12095" max="12095" width="97.85546875" style="44" customWidth="1"/>
    <col min="12096" max="12289" width="8.85546875" style="44"/>
    <col min="12290" max="12290" width="1.28515625" style="44" customWidth="1"/>
    <col min="12291" max="12291" width="44.85546875" style="44" customWidth="1"/>
    <col min="12292" max="12292" width="47.28515625" style="44" customWidth="1"/>
    <col min="12293" max="12293" width="8.140625" style="44" customWidth="1"/>
    <col min="12294" max="12294" width="8.28515625" style="44" customWidth="1"/>
    <col min="12295" max="12295" width="5.42578125" style="44" customWidth="1"/>
    <col min="12296" max="12296" width="8.42578125" style="44" customWidth="1"/>
    <col min="12297" max="12297" width="13.7109375" style="44" customWidth="1"/>
    <col min="12298" max="12298" width="15.7109375" style="44" customWidth="1"/>
    <col min="12299" max="12299" width="14.7109375" style="44" customWidth="1"/>
    <col min="12300" max="12300" width="15" style="44" customWidth="1"/>
    <col min="12301" max="12302" width="14.28515625" style="44" customWidth="1"/>
    <col min="12303" max="12303" width="0" style="44" hidden="1" customWidth="1"/>
    <col min="12304" max="12304" width="18.85546875" style="44" customWidth="1"/>
    <col min="12305" max="12317" width="8" style="44" customWidth="1"/>
    <col min="12318" max="12321" width="9.28515625" style="44" customWidth="1"/>
    <col min="12322" max="12349" width="8.85546875" style="44"/>
    <col min="12350" max="12350" width="64" style="44" customWidth="1"/>
    <col min="12351" max="12351" width="97.85546875" style="44" customWidth="1"/>
    <col min="12352" max="12545" width="8.85546875" style="44"/>
    <col min="12546" max="12546" width="1.28515625" style="44" customWidth="1"/>
    <col min="12547" max="12547" width="44.85546875" style="44" customWidth="1"/>
    <col min="12548" max="12548" width="47.28515625" style="44" customWidth="1"/>
    <col min="12549" max="12549" width="8.140625" style="44" customWidth="1"/>
    <col min="12550" max="12550" width="8.28515625" style="44" customWidth="1"/>
    <col min="12551" max="12551" width="5.42578125" style="44" customWidth="1"/>
    <col min="12552" max="12552" width="8.42578125" style="44" customWidth="1"/>
    <col min="12553" max="12553" width="13.7109375" style="44" customWidth="1"/>
    <col min="12554" max="12554" width="15.7109375" style="44" customWidth="1"/>
    <col min="12555" max="12555" width="14.7109375" style="44" customWidth="1"/>
    <col min="12556" max="12556" width="15" style="44" customWidth="1"/>
    <col min="12557" max="12558" width="14.28515625" style="44" customWidth="1"/>
    <col min="12559" max="12559" width="0" style="44" hidden="1" customWidth="1"/>
    <col min="12560" max="12560" width="18.85546875" style="44" customWidth="1"/>
    <col min="12561" max="12573" width="8" style="44" customWidth="1"/>
    <col min="12574" max="12577" width="9.28515625" style="44" customWidth="1"/>
    <col min="12578" max="12605" width="8.85546875" style="44"/>
    <col min="12606" max="12606" width="64" style="44" customWidth="1"/>
    <col min="12607" max="12607" width="97.85546875" style="44" customWidth="1"/>
    <col min="12608" max="12801" width="8.85546875" style="44"/>
    <col min="12802" max="12802" width="1.28515625" style="44" customWidth="1"/>
    <col min="12803" max="12803" width="44.85546875" style="44" customWidth="1"/>
    <col min="12804" max="12804" width="47.28515625" style="44" customWidth="1"/>
    <col min="12805" max="12805" width="8.140625" style="44" customWidth="1"/>
    <col min="12806" max="12806" width="8.28515625" style="44" customWidth="1"/>
    <col min="12807" max="12807" width="5.42578125" style="44" customWidth="1"/>
    <col min="12808" max="12808" width="8.42578125" style="44" customWidth="1"/>
    <col min="12809" max="12809" width="13.7109375" style="44" customWidth="1"/>
    <col min="12810" max="12810" width="15.7109375" style="44" customWidth="1"/>
    <col min="12811" max="12811" width="14.7109375" style="44" customWidth="1"/>
    <col min="12812" max="12812" width="15" style="44" customWidth="1"/>
    <col min="12813" max="12814" width="14.28515625" style="44" customWidth="1"/>
    <col min="12815" max="12815" width="0" style="44" hidden="1" customWidth="1"/>
    <col min="12816" max="12816" width="18.85546875" style="44" customWidth="1"/>
    <col min="12817" max="12829" width="8" style="44" customWidth="1"/>
    <col min="12830" max="12833" width="9.28515625" style="44" customWidth="1"/>
    <col min="12834" max="12861" width="8.85546875" style="44"/>
    <col min="12862" max="12862" width="64" style="44" customWidth="1"/>
    <col min="12863" max="12863" width="97.85546875" style="44" customWidth="1"/>
    <col min="12864" max="13057" width="8.85546875" style="44"/>
    <col min="13058" max="13058" width="1.28515625" style="44" customWidth="1"/>
    <col min="13059" max="13059" width="44.85546875" style="44" customWidth="1"/>
    <col min="13060" max="13060" width="47.28515625" style="44" customWidth="1"/>
    <col min="13061" max="13061" width="8.140625" style="44" customWidth="1"/>
    <col min="13062" max="13062" width="8.28515625" style="44" customWidth="1"/>
    <col min="13063" max="13063" width="5.42578125" style="44" customWidth="1"/>
    <col min="13064" max="13064" width="8.42578125" style="44" customWidth="1"/>
    <col min="13065" max="13065" width="13.7109375" style="44" customWidth="1"/>
    <col min="13066" max="13066" width="15.7109375" style="44" customWidth="1"/>
    <col min="13067" max="13067" width="14.7109375" style="44" customWidth="1"/>
    <col min="13068" max="13068" width="15" style="44" customWidth="1"/>
    <col min="13069" max="13070" width="14.28515625" style="44" customWidth="1"/>
    <col min="13071" max="13071" width="0" style="44" hidden="1" customWidth="1"/>
    <col min="13072" max="13072" width="18.85546875" style="44" customWidth="1"/>
    <col min="13073" max="13085" width="8" style="44" customWidth="1"/>
    <col min="13086" max="13089" width="9.28515625" style="44" customWidth="1"/>
    <col min="13090" max="13117" width="8.85546875" style="44"/>
    <col min="13118" max="13118" width="64" style="44" customWidth="1"/>
    <col min="13119" max="13119" width="97.85546875" style="44" customWidth="1"/>
    <col min="13120" max="13313" width="8.85546875" style="44"/>
    <col min="13314" max="13314" width="1.28515625" style="44" customWidth="1"/>
    <col min="13315" max="13315" width="44.85546875" style="44" customWidth="1"/>
    <col min="13316" max="13316" width="47.28515625" style="44" customWidth="1"/>
    <col min="13317" max="13317" width="8.140625" style="44" customWidth="1"/>
    <col min="13318" max="13318" width="8.28515625" style="44" customWidth="1"/>
    <col min="13319" max="13319" width="5.42578125" style="44" customWidth="1"/>
    <col min="13320" max="13320" width="8.42578125" style="44" customWidth="1"/>
    <col min="13321" max="13321" width="13.7109375" style="44" customWidth="1"/>
    <col min="13322" max="13322" width="15.7109375" style="44" customWidth="1"/>
    <col min="13323" max="13323" width="14.7109375" style="44" customWidth="1"/>
    <col min="13324" max="13324" width="15" style="44" customWidth="1"/>
    <col min="13325" max="13326" width="14.28515625" style="44" customWidth="1"/>
    <col min="13327" max="13327" width="0" style="44" hidden="1" customWidth="1"/>
    <col min="13328" max="13328" width="18.85546875" style="44" customWidth="1"/>
    <col min="13329" max="13341" width="8" style="44" customWidth="1"/>
    <col min="13342" max="13345" width="9.28515625" style="44" customWidth="1"/>
    <col min="13346" max="13373" width="8.85546875" style="44"/>
    <col min="13374" max="13374" width="64" style="44" customWidth="1"/>
    <col min="13375" max="13375" width="97.85546875" style="44" customWidth="1"/>
    <col min="13376" max="13569" width="8.85546875" style="44"/>
    <col min="13570" max="13570" width="1.28515625" style="44" customWidth="1"/>
    <col min="13571" max="13571" width="44.85546875" style="44" customWidth="1"/>
    <col min="13572" max="13572" width="47.28515625" style="44" customWidth="1"/>
    <col min="13573" max="13573" width="8.140625" style="44" customWidth="1"/>
    <col min="13574" max="13574" width="8.28515625" style="44" customWidth="1"/>
    <col min="13575" max="13575" width="5.42578125" style="44" customWidth="1"/>
    <col min="13576" max="13576" width="8.42578125" style="44" customWidth="1"/>
    <col min="13577" max="13577" width="13.7109375" style="44" customWidth="1"/>
    <col min="13578" max="13578" width="15.7109375" style="44" customWidth="1"/>
    <col min="13579" max="13579" width="14.7109375" style="44" customWidth="1"/>
    <col min="13580" max="13580" width="15" style="44" customWidth="1"/>
    <col min="13581" max="13582" width="14.28515625" style="44" customWidth="1"/>
    <col min="13583" max="13583" width="0" style="44" hidden="1" customWidth="1"/>
    <col min="13584" max="13584" width="18.85546875" style="44" customWidth="1"/>
    <col min="13585" max="13597" width="8" style="44" customWidth="1"/>
    <col min="13598" max="13601" width="9.28515625" style="44" customWidth="1"/>
    <col min="13602" max="13629" width="8.85546875" style="44"/>
    <col min="13630" max="13630" width="64" style="44" customWidth="1"/>
    <col min="13631" max="13631" width="97.85546875" style="44" customWidth="1"/>
    <col min="13632" max="13825" width="8.85546875" style="44"/>
    <col min="13826" max="13826" width="1.28515625" style="44" customWidth="1"/>
    <col min="13827" max="13827" width="44.85546875" style="44" customWidth="1"/>
    <col min="13828" max="13828" width="47.28515625" style="44" customWidth="1"/>
    <col min="13829" max="13829" width="8.140625" style="44" customWidth="1"/>
    <col min="13830" max="13830" width="8.28515625" style="44" customWidth="1"/>
    <col min="13831" max="13831" width="5.42578125" style="44" customWidth="1"/>
    <col min="13832" max="13832" width="8.42578125" style="44" customWidth="1"/>
    <col min="13833" max="13833" width="13.7109375" style="44" customWidth="1"/>
    <col min="13834" max="13834" width="15.7109375" style="44" customWidth="1"/>
    <col min="13835" max="13835" width="14.7109375" style="44" customWidth="1"/>
    <col min="13836" max="13836" width="15" style="44" customWidth="1"/>
    <col min="13837" max="13838" width="14.28515625" style="44" customWidth="1"/>
    <col min="13839" max="13839" width="0" style="44" hidden="1" customWidth="1"/>
    <col min="13840" max="13840" width="18.85546875" style="44" customWidth="1"/>
    <col min="13841" max="13853" width="8" style="44" customWidth="1"/>
    <col min="13854" max="13857" width="9.28515625" style="44" customWidth="1"/>
    <col min="13858" max="13885" width="8.85546875" style="44"/>
    <col min="13886" max="13886" width="64" style="44" customWidth="1"/>
    <col min="13887" max="13887" width="97.85546875" style="44" customWidth="1"/>
    <col min="13888" max="14081" width="8.85546875" style="44"/>
    <col min="14082" max="14082" width="1.28515625" style="44" customWidth="1"/>
    <col min="14083" max="14083" width="44.85546875" style="44" customWidth="1"/>
    <col min="14084" max="14084" width="47.28515625" style="44" customWidth="1"/>
    <col min="14085" max="14085" width="8.140625" style="44" customWidth="1"/>
    <col min="14086" max="14086" width="8.28515625" style="44" customWidth="1"/>
    <col min="14087" max="14087" width="5.42578125" style="44" customWidth="1"/>
    <col min="14088" max="14088" width="8.42578125" style="44" customWidth="1"/>
    <col min="14089" max="14089" width="13.7109375" style="44" customWidth="1"/>
    <col min="14090" max="14090" width="15.7109375" style="44" customWidth="1"/>
    <col min="14091" max="14091" width="14.7109375" style="44" customWidth="1"/>
    <col min="14092" max="14092" width="15" style="44" customWidth="1"/>
    <col min="14093" max="14094" width="14.28515625" style="44" customWidth="1"/>
    <col min="14095" max="14095" width="0" style="44" hidden="1" customWidth="1"/>
    <col min="14096" max="14096" width="18.85546875" style="44" customWidth="1"/>
    <col min="14097" max="14109" width="8" style="44" customWidth="1"/>
    <col min="14110" max="14113" width="9.28515625" style="44" customWidth="1"/>
    <col min="14114" max="14141" width="8.85546875" style="44"/>
    <col min="14142" max="14142" width="64" style="44" customWidth="1"/>
    <col min="14143" max="14143" width="97.85546875" style="44" customWidth="1"/>
    <col min="14144" max="14337" width="8.85546875" style="44"/>
    <col min="14338" max="14338" width="1.28515625" style="44" customWidth="1"/>
    <col min="14339" max="14339" width="44.85546875" style="44" customWidth="1"/>
    <col min="14340" max="14340" width="47.28515625" style="44" customWidth="1"/>
    <col min="14341" max="14341" width="8.140625" style="44" customWidth="1"/>
    <col min="14342" max="14342" width="8.28515625" style="44" customWidth="1"/>
    <col min="14343" max="14343" width="5.42578125" style="44" customWidth="1"/>
    <col min="14344" max="14344" width="8.42578125" style="44" customWidth="1"/>
    <col min="14345" max="14345" width="13.7109375" style="44" customWidth="1"/>
    <col min="14346" max="14346" width="15.7109375" style="44" customWidth="1"/>
    <col min="14347" max="14347" width="14.7109375" style="44" customWidth="1"/>
    <col min="14348" max="14348" width="15" style="44" customWidth="1"/>
    <col min="14349" max="14350" width="14.28515625" style="44" customWidth="1"/>
    <col min="14351" max="14351" width="0" style="44" hidden="1" customWidth="1"/>
    <col min="14352" max="14352" width="18.85546875" style="44" customWidth="1"/>
    <col min="14353" max="14365" width="8" style="44" customWidth="1"/>
    <col min="14366" max="14369" width="9.28515625" style="44" customWidth="1"/>
    <col min="14370" max="14397" width="8.85546875" style="44"/>
    <col min="14398" max="14398" width="64" style="44" customWidth="1"/>
    <col min="14399" max="14399" width="97.85546875" style="44" customWidth="1"/>
    <col min="14400" max="14593" width="8.85546875" style="44"/>
    <col min="14594" max="14594" width="1.28515625" style="44" customWidth="1"/>
    <col min="14595" max="14595" width="44.85546875" style="44" customWidth="1"/>
    <col min="14596" max="14596" width="47.28515625" style="44" customWidth="1"/>
    <col min="14597" max="14597" width="8.140625" style="44" customWidth="1"/>
    <col min="14598" max="14598" width="8.28515625" style="44" customWidth="1"/>
    <col min="14599" max="14599" width="5.42578125" style="44" customWidth="1"/>
    <col min="14600" max="14600" width="8.42578125" style="44" customWidth="1"/>
    <col min="14601" max="14601" width="13.7109375" style="44" customWidth="1"/>
    <col min="14602" max="14602" width="15.7109375" style="44" customWidth="1"/>
    <col min="14603" max="14603" width="14.7109375" style="44" customWidth="1"/>
    <col min="14604" max="14604" width="15" style="44" customWidth="1"/>
    <col min="14605" max="14606" width="14.28515625" style="44" customWidth="1"/>
    <col min="14607" max="14607" width="0" style="44" hidden="1" customWidth="1"/>
    <col min="14608" max="14608" width="18.85546875" style="44" customWidth="1"/>
    <col min="14609" max="14621" width="8" style="44" customWidth="1"/>
    <col min="14622" max="14625" width="9.28515625" style="44" customWidth="1"/>
    <col min="14626" max="14653" width="8.85546875" style="44"/>
    <col min="14654" max="14654" width="64" style="44" customWidth="1"/>
    <col min="14655" max="14655" width="97.85546875" style="44" customWidth="1"/>
    <col min="14656" max="14849" width="8.85546875" style="44"/>
    <col min="14850" max="14850" width="1.28515625" style="44" customWidth="1"/>
    <col min="14851" max="14851" width="44.85546875" style="44" customWidth="1"/>
    <col min="14852" max="14852" width="47.28515625" style="44" customWidth="1"/>
    <col min="14853" max="14853" width="8.140625" style="44" customWidth="1"/>
    <col min="14854" max="14854" width="8.28515625" style="44" customWidth="1"/>
    <col min="14855" max="14855" width="5.42578125" style="44" customWidth="1"/>
    <col min="14856" max="14856" width="8.42578125" style="44" customWidth="1"/>
    <col min="14857" max="14857" width="13.7109375" style="44" customWidth="1"/>
    <col min="14858" max="14858" width="15.7109375" style="44" customWidth="1"/>
    <col min="14859" max="14859" width="14.7109375" style="44" customWidth="1"/>
    <col min="14860" max="14860" width="15" style="44" customWidth="1"/>
    <col min="14861" max="14862" width="14.28515625" style="44" customWidth="1"/>
    <col min="14863" max="14863" width="0" style="44" hidden="1" customWidth="1"/>
    <col min="14864" max="14864" width="18.85546875" style="44" customWidth="1"/>
    <col min="14865" max="14877" width="8" style="44" customWidth="1"/>
    <col min="14878" max="14881" width="9.28515625" style="44" customWidth="1"/>
    <col min="14882" max="14909" width="8.85546875" style="44"/>
    <col min="14910" max="14910" width="64" style="44" customWidth="1"/>
    <col min="14911" max="14911" width="97.85546875" style="44" customWidth="1"/>
    <col min="14912" max="15105" width="8.85546875" style="44"/>
    <col min="15106" max="15106" width="1.28515625" style="44" customWidth="1"/>
    <col min="15107" max="15107" width="44.85546875" style="44" customWidth="1"/>
    <col min="15108" max="15108" width="47.28515625" style="44" customWidth="1"/>
    <col min="15109" max="15109" width="8.140625" style="44" customWidth="1"/>
    <col min="15110" max="15110" width="8.28515625" style="44" customWidth="1"/>
    <col min="15111" max="15111" width="5.42578125" style="44" customWidth="1"/>
    <col min="15112" max="15112" width="8.42578125" style="44" customWidth="1"/>
    <col min="15113" max="15113" width="13.7109375" style="44" customWidth="1"/>
    <col min="15114" max="15114" width="15.7109375" style="44" customWidth="1"/>
    <col min="15115" max="15115" width="14.7109375" style="44" customWidth="1"/>
    <col min="15116" max="15116" width="15" style="44" customWidth="1"/>
    <col min="15117" max="15118" width="14.28515625" style="44" customWidth="1"/>
    <col min="15119" max="15119" width="0" style="44" hidden="1" customWidth="1"/>
    <col min="15120" max="15120" width="18.85546875" style="44" customWidth="1"/>
    <col min="15121" max="15133" width="8" style="44" customWidth="1"/>
    <col min="15134" max="15137" width="9.28515625" style="44" customWidth="1"/>
    <col min="15138" max="15165" width="8.85546875" style="44"/>
    <col min="15166" max="15166" width="64" style="44" customWidth="1"/>
    <col min="15167" max="15167" width="97.85546875" style="44" customWidth="1"/>
    <col min="15168" max="15361" width="8.85546875" style="44"/>
    <col min="15362" max="15362" width="1.28515625" style="44" customWidth="1"/>
    <col min="15363" max="15363" width="44.85546875" style="44" customWidth="1"/>
    <col min="15364" max="15364" width="47.28515625" style="44" customWidth="1"/>
    <col min="15365" max="15365" width="8.140625" style="44" customWidth="1"/>
    <col min="15366" max="15366" width="8.28515625" style="44" customWidth="1"/>
    <col min="15367" max="15367" width="5.42578125" style="44" customWidth="1"/>
    <col min="15368" max="15368" width="8.42578125" style="44" customWidth="1"/>
    <col min="15369" max="15369" width="13.7109375" style="44" customWidth="1"/>
    <col min="15370" max="15370" width="15.7109375" style="44" customWidth="1"/>
    <col min="15371" max="15371" width="14.7109375" style="44" customWidth="1"/>
    <col min="15372" max="15372" width="15" style="44" customWidth="1"/>
    <col min="15373" max="15374" width="14.28515625" style="44" customWidth="1"/>
    <col min="15375" max="15375" width="0" style="44" hidden="1" customWidth="1"/>
    <col min="15376" max="15376" width="18.85546875" style="44" customWidth="1"/>
    <col min="15377" max="15389" width="8" style="44" customWidth="1"/>
    <col min="15390" max="15393" width="9.28515625" style="44" customWidth="1"/>
    <col min="15394" max="15421" width="8.85546875" style="44"/>
    <col min="15422" max="15422" width="64" style="44" customWidth="1"/>
    <col min="15423" max="15423" width="97.85546875" style="44" customWidth="1"/>
    <col min="15424" max="15617" width="8.85546875" style="44"/>
    <col min="15618" max="15618" width="1.28515625" style="44" customWidth="1"/>
    <col min="15619" max="15619" width="44.85546875" style="44" customWidth="1"/>
    <col min="15620" max="15620" width="47.28515625" style="44" customWidth="1"/>
    <col min="15621" max="15621" width="8.140625" style="44" customWidth="1"/>
    <col min="15622" max="15622" width="8.28515625" style="44" customWidth="1"/>
    <col min="15623" max="15623" width="5.42578125" style="44" customWidth="1"/>
    <col min="15624" max="15624" width="8.42578125" style="44" customWidth="1"/>
    <col min="15625" max="15625" width="13.7109375" style="44" customWidth="1"/>
    <col min="15626" max="15626" width="15.7109375" style="44" customWidth="1"/>
    <col min="15627" max="15627" width="14.7109375" style="44" customWidth="1"/>
    <col min="15628" max="15628" width="15" style="44" customWidth="1"/>
    <col min="15629" max="15630" width="14.28515625" style="44" customWidth="1"/>
    <col min="15631" max="15631" width="0" style="44" hidden="1" customWidth="1"/>
    <col min="15632" max="15632" width="18.85546875" style="44" customWidth="1"/>
    <col min="15633" max="15645" width="8" style="44" customWidth="1"/>
    <col min="15646" max="15649" width="9.28515625" style="44" customWidth="1"/>
    <col min="15650" max="15677" width="8.85546875" style="44"/>
    <col min="15678" max="15678" width="64" style="44" customWidth="1"/>
    <col min="15679" max="15679" width="97.85546875" style="44" customWidth="1"/>
    <col min="15680" max="15873" width="8.85546875" style="44"/>
    <col min="15874" max="15874" width="1.28515625" style="44" customWidth="1"/>
    <col min="15875" max="15875" width="44.85546875" style="44" customWidth="1"/>
    <col min="15876" max="15876" width="47.28515625" style="44" customWidth="1"/>
    <col min="15877" max="15877" width="8.140625" style="44" customWidth="1"/>
    <col min="15878" max="15878" width="8.28515625" style="44" customWidth="1"/>
    <col min="15879" max="15879" width="5.42578125" style="44" customWidth="1"/>
    <col min="15880" max="15880" width="8.42578125" style="44" customWidth="1"/>
    <col min="15881" max="15881" width="13.7109375" style="44" customWidth="1"/>
    <col min="15882" max="15882" width="15.7109375" style="44" customWidth="1"/>
    <col min="15883" max="15883" width="14.7109375" style="44" customWidth="1"/>
    <col min="15884" max="15884" width="15" style="44" customWidth="1"/>
    <col min="15885" max="15886" width="14.28515625" style="44" customWidth="1"/>
    <col min="15887" max="15887" width="0" style="44" hidden="1" customWidth="1"/>
    <col min="15888" max="15888" width="18.85546875" style="44" customWidth="1"/>
    <col min="15889" max="15901" width="8" style="44" customWidth="1"/>
    <col min="15902" max="15905" width="9.28515625" style="44" customWidth="1"/>
    <col min="15906" max="15933" width="8.85546875" style="44"/>
    <col min="15934" max="15934" width="64" style="44" customWidth="1"/>
    <col min="15935" max="15935" width="97.85546875" style="44" customWidth="1"/>
    <col min="15936" max="16129" width="8.85546875" style="44"/>
    <col min="16130" max="16130" width="1.28515625" style="44" customWidth="1"/>
    <col min="16131" max="16131" width="44.85546875" style="44" customWidth="1"/>
    <col min="16132" max="16132" width="47.28515625" style="44" customWidth="1"/>
    <col min="16133" max="16133" width="8.140625" style="44" customWidth="1"/>
    <col min="16134" max="16134" width="8.28515625" style="44" customWidth="1"/>
    <col min="16135" max="16135" width="5.42578125" style="44" customWidth="1"/>
    <col min="16136" max="16136" width="8.42578125" style="44" customWidth="1"/>
    <col min="16137" max="16137" width="13.7109375" style="44" customWidth="1"/>
    <col min="16138" max="16138" width="15.7109375" style="44" customWidth="1"/>
    <col min="16139" max="16139" width="14.7109375" style="44" customWidth="1"/>
    <col min="16140" max="16140" width="15" style="44" customWidth="1"/>
    <col min="16141" max="16142" width="14.28515625" style="44" customWidth="1"/>
    <col min="16143" max="16143" width="0" style="44" hidden="1" customWidth="1"/>
    <col min="16144" max="16144" width="18.85546875" style="44" customWidth="1"/>
    <col min="16145" max="16157" width="8" style="44" customWidth="1"/>
    <col min="16158" max="16161" width="9.28515625" style="44" customWidth="1"/>
    <col min="16162" max="16189" width="8.85546875" style="44"/>
    <col min="16190" max="16190" width="64" style="44" customWidth="1"/>
    <col min="16191" max="16191" width="97.85546875" style="44" customWidth="1"/>
    <col min="16192" max="16384" width="8.85546875" style="44"/>
  </cols>
  <sheetData>
    <row r="1" spans="1:63" ht="8.25" customHeight="1" thickBot="1" x14ac:dyDescent="0.3">
      <c r="A1" s="42"/>
      <c r="B1" s="356"/>
      <c r="C1" s="357"/>
      <c r="D1" s="358"/>
      <c r="E1" s="358"/>
      <c r="F1" s="358"/>
      <c r="G1" s="359"/>
      <c r="H1" s="359"/>
      <c r="I1" s="359"/>
      <c r="J1" s="359"/>
      <c r="K1" s="359"/>
      <c r="L1" s="359"/>
      <c r="M1" s="359"/>
      <c r="N1" s="360"/>
      <c r="O1" s="43"/>
      <c r="BJ1" s="45" t="s">
        <v>186</v>
      </c>
      <c r="BK1" s="46" t="s">
        <v>187</v>
      </c>
    </row>
    <row r="2" spans="1:63" ht="25.5" customHeight="1" thickTop="1" thickBot="1" x14ac:dyDescent="0.3">
      <c r="A2" s="42"/>
      <c r="B2" s="361" t="s">
        <v>188</v>
      </c>
      <c r="C2" s="586" t="str">
        <f>[4]Elenco!C1</f>
        <v>GOLFO ARANCI</v>
      </c>
      <c r="D2" s="586"/>
      <c r="E2" s="586"/>
      <c r="F2" s="586"/>
      <c r="G2" s="586"/>
      <c r="H2" s="586"/>
      <c r="I2" s="586"/>
      <c r="J2" s="586"/>
      <c r="K2" s="42"/>
      <c r="L2" s="47" t="s">
        <v>189</v>
      </c>
      <c r="M2" s="362">
        <v>2021</v>
      </c>
      <c r="N2" s="363"/>
      <c r="O2" s="48"/>
      <c r="BJ2" s="49" t="s">
        <v>190</v>
      </c>
      <c r="BK2" s="50" t="s">
        <v>191</v>
      </c>
    </row>
    <row r="3" spans="1:63" ht="25.5" customHeight="1" thickTop="1" thickBot="1" x14ac:dyDescent="0.3">
      <c r="A3" s="42"/>
      <c r="B3" s="361" t="s">
        <v>192</v>
      </c>
      <c r="C3" s="586" t="str">
        <f>[4]Elenco!F2</f>
        <v>SERVIZIO 2</v>
      </c>
      <c r="D3" s="586"/>
      <c r="E3" s="586"/>
      <c r="F3" s="586"/>
      <c r="G3" s="586"/>
      <c r="H3" s="586"/>
      <c r="I3" s="586"/>
      <c r="J3" s="586"/>
      <c r="K3" s="42"/>
      <c r="L3" s="42"/>
      <c r="M3" s="42"/>
      <c r="N3" s="363"/>
      <c r="O3" s="48"/>
      <c r="BJ3" s="51" t="s">
        <v>193</v>
      </c>
      <c r="BK3" s="52" t="s">
        <v>194</v>
      </c>
    </row>
    <row r="4" spans="1:63" ht="25.5" customHeight="1" thickTop="1" thickBot="1" x14ac:dyDescent="0.3">
      <c r="A4" s="42"/>
      <c r="B4" s="361" t="s">
        <v>195</v>
      </c>
      <c r="C4" s="586" t="s">
        <v>525</v>
      </c>
      <c r="D4" s="586"/>
      <c r="E4" s="586"/>
      <c r="F4" s="586"/>
      <c r="G4" s="586"/>
      <c r="H4" s="586"/>
      <c r="I4" s="586"/>
      <c r="J4" s="586"/>
      <c r="K4" s="42"/>
      <c r="L4" s="42"/>
      <c r="M4" s="42"/>
      <c r="N4" s="363"/>
      <c r="O4" s="48"/>
      <c r="BJ4" s="51" t="s">
        <v>196</v>
      </c>
      <c r="BK4" s="52" t="s">
        <v>197</v>
      </c>
    </row>
    <row r="5" spans="1:63" ht="12.75" customHeight="1" thickTop="1" thickBot="1" x14ac:dyDescent="0.3">
      <c r="A5" s="42"/>
      <c r="B5" s="364"/>
      <c r="C5" s="53"/>
      <c r="D5" s="54"/>
      <c r="E5" s="53"/>
      <c r="F5" s="54"/>
      <c r="G5" s="42"/>
      <c r="H5" s="42"/>
      <c r="I5" s="42"/>
      <c r="J5" s="42"/>
      <c r="K5" s="42"/>
      <c r="L5" s="42"/>
      <c r="M5" s="42"/>
      <c r="N5" s="363"/>
      <c r="O5" s="48"/>
      <c r="BJ5" s="51" t="s">
        <v>198</v>
      </c>
      <c r="BK5" s="52" t="s">
        <v>199</v>
      </c>
    </row>
    <row r="6" spans="1:63" ht="5.25" customHeight="1" thickTop="1" x14ac:dyDescent="0.25">
      <c r="A6" s="42"/>
      <c r="B6" s="587" t="s">
        <v>200</v>
      </c>
      <c r="C6" s="588"/>
      <c r="D6" s="588"/>
      <c r="E6" s="588"/>
      <c r="F6" s="588"/>
      <c r="G6" s="588"/>
      <c r="H6" s="588"/>
      <c r="I6" s="588"/>
      <c r="J6" s="588"/>
      <c r="K6" s="588"/>
      <c r="L6" s="588"/>
      <c r="M6" s="588"/>
      <c r="N6" s="589"/>
      <c r="O6" s="48"/>
      <c r="BJ6" s="51" t="s">
        <v>201</v>
      </c>
      <c r="BK6" s="52" t="s">
        <v>202</v>
      </c>
    </row>
    <row r="7" spans="1:63" ht="5.25" customHeight="1" x14ac:dyDescent="0.25">
      <c r="A7" s="42"/>
      <c r="B7" s="590"/>
      <c r="C7" s="591"/>
      <c r="D7" s="591"/>
      <c r="E7" s="591"/>
      <c r="F7" s="591"/>
      <c r="G7" s="591"/>
      <c r="H7" s="591"/>
      <c r="I7" s="591"/>
      <c r="J7" s="591"/>
      <c r="K7" s="591"/>
      <c r="L7" s="591"/>
      <c r="M7" s="591"/>
      <c r="N7" s="592"/>
      <c r="O7" s="48"/>
      <c r="BJ7" s="51" t="s">
        <v>203</v>
      </c>
      <c r="BK7" s="52" t="s">
        <v>204</v>
      </c>
    </row>
    <row r="8" spans="1:63" ht="5.25" customHeight="1" x14ac:dyDescent="0.25">
      <c r="A8" s="42"/>
      <c r="B8" s="590"/>
      <c r="C8" s="591"/>
      <c r="D8" s="591"/>
      <c r="E8" s="591"/>
      <c r="F8" s="591"/>
      <c r="G8" s="591"/>
      <c r="H8" s="591"/>
      <c r="I8" s="591"/>
      <c r="J8" s="591"/>
      <c r="K8" s="591"/>
      <c r="L8" s="591"/>
      <c r="M8" s="591"/>
      <c r="N8" s="592"/>
      <c r="O8" s="48"/>
      <c r="BJ8" s="51" t="s">
        <v>205</v>
      </c>
      <c r="BK8" s="52" t="s">
        <v>206</v>
      </c>
    </row>
    <row r="9" spans="1:63" ht="5.25" customHeight="1" thickBot="1" x14ac:dyDescent="0.3">
      <c r="A9" s="42"/>
      <c r="B9" s="593"/>
      <c r="C9" s="594"/>
      <c r="D9" s="594"/>
      <c r="E9" s="594"/>
      <c r="F9" s="594"/>
      <c r="G9" s="594"/>
      <c r="H9" s="594"/>
      <c r="I9" s="594"/>
      <c r="J9" s="594"/>
      <c r="K9" s="594"/>
      <c r="L9" s="594"/>
      <c r="M9" s="594"/>
      <c r="N9" s="595"/>
      <c r="O9" s="48"/>
      <c r="BJ9" s="51" t="s">
        <v>207</v>
      </c>
      <c r="BK9" s="52" t="s">
        <v>208</v>
      </c>
    </row>
    <row r="10" spans="1:63" ht="9.75" customHeight="1" thickTop="1" x14ac:dyDescent="0.25">
      <c r="A10" s="42"/>
      <c r="B10" s="596" t="s">
        <v>209</v>
      </c>
      <c r="C10" s="597"/>
      <c r="D10" s="600" t="s">
        <v>210</v>
      </c>
      <c r="E10" s="601"/>
      <c r="F10" s="601"/>
      <c r="G10" s="601"/>
      <c r="H10" s="601"/>
      <c r="I10" s="365"/>
      <c r="J10" s="601" t="s">
        <v>211</v>
      </c>
      <c r="K10" s="365"/>
      <c r="L10" s="606"/>
      <c r="M10" s="606"/>
      <c r="N10" s="597"/>
      <c r="O10" s="48"/>
      <c r="BJ10" s="51"/>
      <c r="BK10" s="52"/>
    </row>
    <row r="11" spans="1:63" ht="18" customHeight="1" thickBot="1" x14ac:dyDescent="0.3">
      <c r="A11" s="42"/>
      <c r="B11" s="598"/>
      <c r="C11" s="599"/>
      <c r="D11" s="602"/>
      <c r="E11" s="603"/>
      <c r="F11" s="603"/>
      <c r="G11" s="603"/>
      <c r="H11" s="603"/>
      <c r="I11" s="366"/>
      <c r="J11" s="603"/>
      <c r="K11" s="366" t="s">
        <v>524</v>
      </c>
      <c r="L11" s="607"/>
      <c r="M11" s="607"/>
      <c r="N11" s="608"/>
      <c r="O11" s="48"/>
      <c r="BJ11" s="51"/>
      <c r="BK11" s="52"/>
    </row>
    <row r="12" spans="1:63" ht="18" customHeight="1" thickTop="1" thickBot="1" x14ac:dyDescent="0.3">
      <c r="A12" s="42"/>
      <c r="B12" s="610" t="s">
        <v>212</v>
      </c>
      <c r="C12" s="610" t="s">
        <v>213</v>
      </c>
      <c r="D12" s="604"/>
      <c r="E12" s="605"/>
      <c r="F12" s="605"/>
      <c r="G12" s="605"/>
      <c r="H12" s="605"/>
      <c r="I12" s="367"/>
      <c r="J12" s="605"/>
      <c r="K12" s="367"/>
      <c r="L12" s="609"/>
      <c r="M12" s="609"/>
      <c r="N12" s="599"/>
      <c r="O12" s="55"/>
      <c r="BJ12" s="51"/>
      <c r="BK12" s="52"/>
    </row>
    <row r="13" spans="1:63" ht="21.75" customHeight="1" thickTop="1" thickBot="1" x14ac:dyDescent="0.3">
      <c r="A13" s="42"/>
      <c r="B13" s="610"/>
      <c r="C13" s="610"/>
      <c r="D13" s="584" t="s">
        <v>214</v>
      </c>
      <c r="E13" s="584"/>
      <c r="F13" s="584"/>
      <c r="G13" s="584"/>
      <c r="H13" s="584"/>
      <c r="I13" s="585"/>
      <c r="J13" s="585"/>
      <c r="K13" s="585"/>
      <c r="L13" s="584"/>
      <c r="M13" s="584"/>
      <c r="N13" s="584"/>
      <c r="O13" s="368"/>
      <c r="BJ13" s="51" t="s">
        <v>215</v>
      </c>
      <c r="BK13" s="52" t="s">
        <v>216</v>
      </c>
    </row>
    <row r="14" spans="1:63" ht="133.5" customHeight="1" thickTop="1" thickBot="1" x14ac:dyDescent="0.3">
      <c r="A14" s="42"/>
      <c r="B14" s="369" t="str">
        <f>[4]Elenco!D2</f>
        <v>Garantire il controllo effettivo da parte della stazione appaltante sull’esecuzione delle prestazioni in attuazione dell’art. 31 c. 12 del D.Lgs 50/2016</v>
      </c>
      <c r="C14" s="369" t="str">
        <f>[4]a!E14</f>
        <v>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v>
      </c>
      <c r="D14" s="581"/>
      <c r="E14" s="582"/>
      <c r="F14" s="582"/>
      <c r="G14" s="582"/>
      <c r="H14" s="582"/>
      <c r="I14" s="582"/>
      <c r="J14" s="582"/>
      <c r="K14" s="582"/>
      <c r="L14" s="582"/>
      <c r="M14" s="582"/>
      <c r="N14" s="583"/>
      <c r="O14" s="48"/>
      <c r="P14" s="58"/>
      <c r="Q14" s="59"/>
      <c r="R14" s="59"/>
      <c r="S14" s="58"/>
      <c r="T14" s="58"/>
      <c r="U14" s="58"/>
      <c r="V14" s="58"/>
      <c r="W14" s="58"/>
      <c r="X14" s="58"/>
      <c r="Y14" s="58"/>
      <c r="Z14" s="58"/>
      <c r="AA14" s="58"/>
      <c r="AB14" s="58"/>
      <c r="AC14" s="58"/>
      <c r="AD14" s="58"/>
      <c r="AE14" s="58"/>
      <c r="AF14" s="58"/>
      <c r="AG14" s="58"/>
      <c r="AH14" s="58"/>
      <c r="AI14" s="58"/>
      <c r="AJ14" s="58"/>
      <c r="AK14" s="58"/>
      <c r="AL14" s="58"/>
      <c r="AM14" s="58"/>
      <c r="AN14" s="58"/>
      <c r="AO14" s="60"/>
      <c r="BJ14" s="51" t="s">
        <v>217</v>
      </c>
      <c r="BK14" s="52" t="s">
        <v>218</v>
      </c>
    </row>
    <row r="15" spans="1:63" ht="133.5" customHeight="1" thickTop="1" thickBot="1" x14ac:dyDescent="0.3">
      <c r="A15" s="42"/>
      <c r="B15" s="369" t="str">
        <f>[4]Elenco!D3</f>
        <v>predisposizione di nuovi regolamenti per i concorsi e per l'utilizzo di graduatorie di altri Enti. Gestione procedure concorsuli sulla base del Piano del Fabbisogno del personale approvato con del.   N. 50 del 14/05/202</v>
      </c>
      <c r="C15" s="369" t="str">
        <f>[4]b!E14</f>
        <v>L'obiettivo attiene alla predisposizione di nuovi regolamenti per i concorsi e per l'utilizzo di graduatorie di altri Enti oltre la predisposizione dei bandi per le seguenti figure:
o	2 istruttori direttivi amministrativi contabili categoria D (1 concorso + 1 progressione verticale);
o	3 istruttori amministrativi categoria C (2 concorso + 1 progressione verticale);
o	1 operaio specializzato con mansioni di necrofono categoria B3 (1 concorso);
o	1 categoria protetta collaboratore amministrativo categoria B3 (1 concorso riservato alle categorie protette);
o	1 vigile categoria C (1 concorso, a tempo determinato x 3 anni).</v>
      </c>
      <c r="D15" s="581"/>
      <c r="E15" s="582"/>
      <c r="F15" s="582"/>
      <c r="G15" s="582"/>
      <c r="H15" s="582"/>
      <c r="I15" s="582"/>
      <c r="J15" s="582"/>
      <c r="K15" s="582"/>
      <c r="L15" s="582"/>
      <c r="M15" s="582"/>
      <c r="N15" s="583"/>
      <c r="O15" s="48"/>
      <c r="P15" s="58"/>
      <c r="Q15" s="59"/>
      <c r="R15" s="59"/>
      <c r="S15" s="58"/>
      <c r="T15" s="58"/>
      <c r="U15" s="58"/>
      <c r="V15" s="58"/>
      <c r="W15" s="58"/>
      <c r="X15" s="58"/>
      <c r="Y15" s="58"/>
      <c r="Z15" s="58"/>
      <c r="AA15" s="58"/>
      <c r="AB15" s="58"/>
      <c r="AC15" s="58"/>
      <c r="AD15" s="58"/>
      <c r="AE15" s="58"/>
      <c r="AF15" s="58"/>
      <c r="AG15" s="58"/>
      <c r="AH15" s="58"/>
      <c r="AI15" s="58"/>
      <c r="AJ15" s="58"/>
      <c r="AK15" s="58"/>
      <c r="AL15" s="58"/>
      <c r="AM15" s="58"/>
      <c r="AN15" s="58"/>
      <c r="AO15" s="60"/>
      <c r="BJ15" s="51" t="s">
        <v>217</v>
      </c>
      <c r="BK15" s="52" t="s">
        <v>218</v>
      </c>
    </row>
    <row r="16" spans="1:63" ht="195" customHeight="1" thickTop="1" thickBot="1" x14ac:dyDescent="0.3">
      <c r="B16" s="369" t="str">
        <f>[4]Elenco!D4</f>
        <v>Rendicontazione del Fondone Covid-19</v>
      </c>
      <c r="C16" s="369" t="s">
        <v>526</v>
      </c>
      <c r="D16" s="581"/>
      <c r="E16" s="582"/>
      <c r="F16" s="582"/>
      <c r="G16" s="582"/>
      <c r="H16" s="582"/>
      <c r="I16" s="582"/>
      <c r="J16" s="582"/>
      <c r="K16" s="582"/>
      <c r="L16" s="582"/>
      <c r="M16" s="582"/>
      <c r="N16" s="583"/>
    </row>
    <row r="17" spans="2:14" s="44" customFormat="1" ht="133.5" customHeight="1" thickTop="1" thickBot="1" x14ac:dyDescent="0.3">
      <c r="B17" s="370" t="str">
        <f>[4]Elenco!D5</f>
        <v>Predisposione atti regolamentari in materia tributaria</v>
      </c>
      <c r="C17" s="370" t="str">
        <f>[4]d!E14</f>
        <v>PREDISPOSIZIONE REGOLAMENTO CANONE UNICO PATRIMONIALE,NUOVO REGOLAMENTO TARI.</v>
      </c>
      <c r="D17" s="581"/>
      <c r="E17" s="582"/>
      <c r="F17" s="582"/>
      <c r="G17" s="582"/>
      <c r="H17" s="582"/>
      <c r="I17" s="582"/>
      <c r="J17" s="582"/>
      <c r="K17" s="582"/>
      <c r="L17" s="582"/>
      <c r="M17" s="582"/>
      <c r="N17" s="583"/>
    </row>
    <row r="18" spans="2:14" s="44" customFormat="1" ht="133.5" customHeight="1" thickTop="1" thickBot="1" x14ac:dyDescent="0.3">
      <c r="B18" s="370" t="str">
        <f>[4]Elenco!D6</f>
        <v>Istituzione Servizio Patrimonio ed Antiabuso</v>
      </c>
      <c r="C18" s="370" t="str">
        <f>[4]e!E14</f>
        <v>Approvazione delibera G.C. che istituisce i Servizio Vigilanza Edilizia e gestione patrimonio immobiliare</v>
      </c>
      <c r="D18" s="581"/>
      <c r="E18" s="582"/>
      <c r="F18" s="582"/>
      <c r="G18" s="582"/>
      <c r="H18" s="582"/>
      <c r="I18" s="582"/>
      <c r="J18" s="582"/>
      <c r="K18" s="582"/>
      <c r="L18" s="582"/>
      <c r="M18" s="582"/>
      <c r="N18" s="583"/>
    </row>
    <row r="19" spans="2:14" s="44" customFormat="1" ht="58.5" customHeight="1" thickTop="1" thickBot="1" x14ac:dyDescent="0.3">
      <c r="B19" s="370" t="str">
        <f>[4]Elenco!D7</f>
        <v>Recupero  Tari ed IMU relativi alle annualità 2017/2020</v>
      </c>
      <c r="C19" s="370" t="str">
        <f>[4]f!E14</f>
        <v>RECUPERO ANNUALITA' 2016 IMU
RECUPERO ANNUALITA' 2018 TARI</v>
      </c>
      <c r="D19" s="581"/>
      <c r="E19" s="582"/>
      <c r="F19" s="582"/>
      <c r="G19" s="582"/>
      <c r="H19" s="582"/>
      <c r="I19" s="582"/>
      <c r="J19" s="582"/>
      <c r="K19" s="582"/>
      <c r="L19" s="582"/>
      <c r="M19" s="582"/>
      <c r="N19" s="583"/>
    </row>
    <row r="20" spans="2:14" s="44" customFormat="1" ht="63.75" customHeight="1" thickTop="1" thickBot="1" x14ac:dyDescent="0.3">
      <c r="B20" s="370" t="str">
        <f>[4]Elenco!D8</f>
        <v>Censimento strutture ricettive ai fine della regolarizzazione dell'imposta di soggiorno</v>
      </c>
      <c r="C20" s="370" t="str">
        <f>[4]g!E14</f>
        <v>Obiettivo biennale 2021/2022
Risultato atteso per il 2021 - 30%  censimento</v>
      </c>
      <c r="D20" s="581"/>
      <c r="E20" s="582"/>
      <c r="F20" s="582"/>
      <c r="G20" s="582"/>
      <c r="H20" s="582"/>
      <c r="I20" s="582"/>
      <c r="J20" s="582"/>
      <c r="K20" s="582"/>
      <c r="L20" s="582"/>
      <c r="M20" s="582"/>
      <c r="N20" s="583"/>
    </row>
    <row r="21" spans="2:14" s="44" customFormat="1" ht="90" customHeight="1" thickTop="1" thickBot="1" x14ac:dyDescent="0.3">
      <c r="B21" s="370" t="str">
        <f>[4]Elenco!D9</f>
        <v>Rendicontazione dei proventi delle sanzioni al Codice della strada</v>
      </c>
      <c r="C21" s="370" t="str">
        <f>[4]h!E14</f>
        <v>L'obiettivo è rendicontare al Ministero dell'interno le 8 annualità dal 2012 al 2018 e il 2020 (il 2019 è stato rendicontato nel 2020).
Tutte le annualità esclusa il 2018 vanno rendicontate e trasmesse entro il 31/12/2021. 
L'annualità 2018 va rendicontata e trasmessa entro il 31/03/2022.</v>
      </c>
      <c r="D21" s="581"/>
      <c r="E21" s="582"/>
      <c r="F21" s="582"/>
      <c r="G21" s="582"/>
      <c r="H21" s="582"/>
      <c r="I21" s="582"/>
      <c r="J21" s="582"/>
      <c r="K21" s="582"/>
      <c r="L21" s="582"/>
      <c r="M21" s="582"/>
      <c r="N21" s="583"/>
    </row>
    <row r="22" spans="2:14" s="44" customFormat="1" ht="17.25" thickTop="1" thickBot="1" x14ac:dyDescent="0.3">
      <c r="B22" s="370"/>
      <c r="C22" s="370"/>
      <c r="D22" s="581"/>
      <c r="E22" s="582"/>
      <c r="F22" s="582"/>
      <c r="G22" s="582"/>
      <c r="H22" s="582"/>
      <c r="I22" s="582"/>
      <c r="J22" s="582"/>
      <c r="K22" s="582"/>
      <c r="L22" s="582"/>
      <c r="M22" s="582"/>
      <c r="N22" s="583"/>
    </row>
    <row r="23" spans="2:14" s="44" customFormat="1" ht="17.25" thickTop="1" thickBot="1" x14ac:dyDescent="0.3">
      <c r="B23" s="370"/>
      <c r="C23" s="370"/>
      <c r="D23" s="581"/>
      <c r="E23" s="582"/>
      <c r="F23" s="582"/>
      <c r="G23" s="582"/>
      <c r="H23" s="582"/>
      <c r="I23" s="582"/>
      <c r="J23" s="582"/>
      <c r="K23" s="582"/>
      <c r="L23" s="582"/>
      <c r="M23" s="582"/>
      <c r="N23" s="583"/>
    </row>
    <row r="24" spans="2:14" s="44" customFormat="1" ht="17.25" thickTop="1" thickBot="1" x14ac:dyDescent="0.3">
      <c r="B24" s="370"/>
      <c r="C24" s="370"/>
      <c r="D24" s="581"/>
      <c r="E24" s="582"/>
      <c r="F24" s="582"/>
      <c r="G24" s="582"/>
      <c r="H24" s="582"/>
      <c r="I24" s="582"/>
      <c r="J24" s="582"/>
      <c r="K24" s="582"/>
      <c r="L24" s="582"/>
      <c r="M24" s="582"/>
      <c r="N24" s="583"/>
    </row>
    <row r="25" spans="2:14" s="44" customFormat="1" ht="17.25" thickTop="1" thickBot="1" x14ac:dyDescent="0.3">
      <c r="B25" s="370"/>
      <c r="C25" s="370"/>
      <c r="D25" s="581"/>
      <c r="E25" s="582"/>
      <c r="F25" s="582"/>
      <c r="G25" s="582"/>
      <c r="H25" s="582"/>
      <c r="I25" s="582"/>
      <c r="J25" s="582"/>
      <c r="K25" s="582"/>
      <c r="L25" s="582"/>
      <c r="M25" s="582"/>
      <c r="N25" s="583"/>
    </row>
    <row r="26" spans="2:14" s="44" customFormat="1" ht="17.25" thickTop="1" thickBot="1" x14ac:dyDescent="0.3">
      <c r="B26" s="370"/>
      <c r="C26" s="370"/>
      <c r="D26" s="581"/>
      <c r="E26" s="582"/>
      <c r="F26" s="582"/>
      <c r="G26" s="582"/>
      <c r="H26" s="582"/>
      <c r="I26" s="582"/>
      <c r="J26" s="582"/>
      <c r="K26" s="582"/>
      <c r="L26" s="582"/>
      <c r="M26" s="582"/>
      <c r="N26" s="583"/>
    </row>
    <row r="27" spans="2:14" s="44" customFormat="1" ht="17.25" thickTop="1" thickBot="1" x14ac:dyDescent="0.3">
      <c r="B27" s="370"/>
      <c r="C27" s="370"/>
      <c r="D27" s="581"/>
      <c r="E27" s="582"/>
      <c r="F27" s="582"/>
      <c r="G27" s="582"/>
      <c r="H27" s="582"/>
      <c r="I27" s="582"/>
      <c r="J27" s="582"/>
      <c r="K27" s="582"/>
      <c r="L27" s="582"/>
      <c r="M27" s="582"/>
      <c r="N27" s="583"/>
    </row>
    <row r="28" spans="2:14" s="44" customFormat="1" ht="17.25" thickTop="1" thickBot="1" x14ac:dyDescent="0.3">
      <c r="B28" s="370"/>
      <c r="C28" s="370"/>
      <c r="D28" s="581"/>
      <c r="E28" s="582"/>
      <c r="F28" s="582"/>
      <c r="G28" s="582"/>
      <c r="H28" s="582"/>
      <c r="I28" s="582"/>
      <c r="J28" s="582"/>
      <c r="K28" s="582"/>
      <c r="L28" s="582"/>
      <c r="M28" s="582"/>
      <c r="N28" s="583"/>
    </row>
    <row r="29" spans="2:14" s="44" customFormat="1" ht="17.25" thickTop="1" thickBot="1" x14ac:dyDescent="0.3">
      <c r="B29" s="370"/>
      <c r="C29" s="370"/>
      <c r="D29" s="581"/>
      <c r="E29" s="582"/>
      <c r="F29" s="582"/>
      <c r="G29" s="582"/>
      <c r="H29" s="582"/>
      <c r="I29" s="582"/>
      <c r="J29" s="582"/>
      <c r="K29" s="582"/>
      <c r="L29" s="582"/>
      <c r="M29" s="582"/>
      <c r="N29" s="583"/>
    </row>
    <row r="30" spans="2:14" s="44" customFormat="1" ht="17.25" thickTop="1" thickBot="1" x14ac:dyDescent="0.3">
      <c r="B30" s="370"/>
      <c r="C30" s="370"/>
      <c r="D30" s="581"/>
      <c r="E30" s="582"/>
      <c r="F30" s="582"/>
      <c r="G30" s="582"/>
      <c r="H30" s="582"/>
      <c r="I30" s="582"/>
      <c r="J30" s="582"/>
      <c r="K30" s="582"/>
      <c r="L30" s="582"/>
      <c r="M30" s="582"/>
      <c r="N30" s="583"/>
    </row>
    <row r="31" spans="2:14" s="44" customFormat="1" ht="17.25" thickTop="1" thickBot="1" x14ac:dyDescent="0.3">
      <c r="B31" s="370"/>
      <c r="C31" s="370"/>
      <c r="D31" s="581"/>
      <c r="E31" s="582"/>
      <c r="F31" s="582"/>
      <c r="G31" s="582"/>
      <c r="H31" s="582"/>
      <c r="I31" s="582"/>
      <c r="J31" s="582"/>
      <c r="K31" s="582"/>
      <c r="L31" s="582"/>
      <c r="M31" s="582"/>
      <c r="N31" s="583"/>
    </row>
    <row r="32" spans="2:14" s="44" customFormat="1" ht="17.25" thickTop="1" thickBot="1" x14ac:dyDescent="0.3">
      <c r="B32" s="370"/>
      <c r="C32" s="370"/>
      <c r="D32" s="581"/>
      <c r="E32" s="582"/>
      <c r="F32" s="582"/>
      <c r="G32" s="582"/>
      <c r="H32" s="582"/>
      <c r="I32" s="582"/>
      <c r="J32" s="582"/>
      <c r="K32" s="582"/>
      <c r="L32" s="582"/>
      <c r="M32" s="582"/>
      <c r="N32" s="583"/>
    </row>
    <row r="33" spans="2:14" s="44" customFormat="1" ht="17.25" thickTop="1" thickBot="1" x14ac:dyDescent="0.3">
      <c r="B33" s="370"/>
      <c r="C33" s="370"/>
      <c r="D33" s="581"/>
      <c r="E33" s="582"/>
      <c r="F33" s="582"/>
      <c r="G33" s="582"/>
      <c r="H33" s="582"/>
      <c r="I33" s="582"/>
      <c r="J33" s="582"/>
      <c r="K33" s="582"/>
      <c r="L33" s="582"/>
      <c r="M33" s="582"/>
      <c r="N33" s="583"/>
    </row>
    <row r="34" spans="2:14" s="44" customFormat="1" ht="16.5" thickTop="1" x14ac:dyDescent="0.25">
      <c r="D34" s="62"/>
      <c r="E34" s="62"/>
      <c r="F34" s="62"/>
      <c r="G34" s="63"/>
    </row>
  </sheetData>
  <mergeCells count="31">
    <mergeCell ref="C2:J2"/>
    <mergeCell ref="C3:J3"/>
    <mergeCell ref="C4:J4"/>
    <mergeCell ref="B6:N9"/>
    <mergeCell ref="B10:C11"/>
    <mergeCell ref="D10:H12"/>
    <mergeCell ref="J10:J12"/>
    <mergeCell ref="L10:N12"/>
    <mergeCell ref="B12:B13"/>
    <mergeCell ref="C12:C13"/>
    <mergeCell ref="D24:N24"/>
    <mergeCell ref="D13:N13"/>
    <mergeCell ref="D14:N14"/>
    <mergeCell ref="D15:N15"/>
    <mergeCell ref="D16:N16"/>
    <mergeCell ref="D17:N17"/>
    <mergeCell ref="D18:N18"/>
    <mergeCell ref="D19:N19"/>
    <mergeCell ref="D20:N20"/>
    <mergeCell ref="D21:N21"/>
    <mergeCell ref="D22:N22"/>
    <mergeCell ref="D23:N23"/>
    <mergeCell ref="D31:N31"/>
    <mergeCell ref="D32:N32"/>
    <mergeCell ref="D33:N33"/>
    <mergeCell ref="D25:N25"/>
    <mergeCell ref="D26:N26"/>
    <mergeCell ref="D27:N27"/>
    <mergeCell ref="D28:N28"/>
    <mergeCell ref="D29:N29"/>
    <mergeCell ref="D30:N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73"/>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5"/>
      <c r="AH1" s="1"/>
      <c r="AI1" s="1"/>
      <c r="AJ1" s="1"/>
      <c r="AK1" s="1"/>
    </row>
    <row r="2" spans="1:60" ht="30" customHeight="1" thickTop="1" thickBot="1" x14ac:dyDescent="0.35">
      <c r="A2" s="436" t="s">
        <v>223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1"/>
      <c r="AK2" s="1"/>
    </row>
    <row r="3" spans="1:60" s="5" customFormat="1" ht="35.25" customHeight="1" thickTop="1" thickBot="1" x14ac:dyDescent="0.35">
      <c r="A3" s="441" t="s">
        <v>3</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3"/>
      <c r="AH3" s="3" t="s">
        <v>4</v>
      </c>
      <c r="AI3" s="3" t="str">
        <f>'Elenco P.O.'!B10</f>
        <v>Obiettivo Operativo: giunta</v>
      </c>
      <c r="AJ3" s="4"/>
      <c r="AK3" s="4"/>
    </row>
    <row r="4" spans="1:60" s="5" customFormat="1" ht="33" customHeight="1" thickTop="1" thickBot="1" x14ac:dyDescent="0.35">
      <c r="A4" s="476" t="s">
        <v>5</v>
      </c>
      <c r="B4" s="476"/>
      <c r="C4" s="476"/>
      <c r="D4" s="476"/>
      <c r="E4" s="476"/>
      <c r="F4" s="476"/>
      <c r="G4" s="476"/>
      <c r="H4" s="476"/>
      <c r="I4" s="476"/>
      <c r="J4" s="476"/>
      <c r="K4" s="476"/>
      <c r="L4" s="476"/>
      <c r="M4" s="476"/>
      <c r="N4" s="476"/>
      <c r="O4" s="476"/>
      <c r="P4" s="476"/>
      <c r="Q4" s="476"/>
      <c r="R4" s="476"/>
      <c r="S4" s="476">
        <f>'Elenco P.O.'!C1</f>
        <v>0</v>
      </c>
      <c r="T4" s="476"/>
      <c r="U4" s="476"/>
      <c r="V4" s="476"/>
      <c r="W4" s="476"/>
      <c r="X4" s="476"/>
      <c r="Y4" s="476"/>
      <c r="Z4" s="476"/>
      <c r="AA4" s="476"/>
      <c r="AB4" s="476"/>
      <c r="AC4" s="476"/>
      <c r="AD4" s="476"/>
      <c r="AE4" s="476"/>
      <c r="AF4" s="476"/>
      <c r="AG4" s="476"/>
      <c r="AH4" s="476"/>
      <c r="AI4" s="476"/>
      <c r="AJ4" s="4"/>
      <c r="AK4" s="4"/>
    </row>
    <row r="5" spans="1:60" s="7" customFormat="1" ht="35.25" customHeight="1" thickTop="1" thickBot="1" x14ac:dyDescent="0.35">
      <c r="A5" s="436" t="s">
        <v>6</v>
      </c>
      <c r="B5" s="436"/>
      <c r="C5" s="436"/>
      <c r="D5" s="436"/>
      <c r="E5" s="479" t="s">
        <v>7</v>
      </c>
      <c r="F5" s="479"/>
      <c r="G5" s="479"/>
      <c r="H5" s="479"/>
      <c r="I5" s="479"/>
      <c r="J5" s="479"/>
      <c r="K5" s="436" t="s">
        <v>8</v>
      </c>
      <c r="L5" s="436"/>
      <c r="M5" s="436"/>
      <c r="N5" s="436"/>
      <c r="O5" s="436"/>
      <c r="P5" s="479"/>
      <c r="Q5" s="479"/>
      <c r="R5" s="479"/>
      <c r="S5" s="479"/>
      <c r="T5" s="479"/>
      <c r="U5" s="479"/>
      <c r="V5" s="479"/>
      <c r="W5" s="479"/>
      <c r="X5" s="436" t="s">
        <v>9</v>
      </c>
      <c r="Y5" s="436"/>
      <c r="Z5" s="436"/>
      <c r="AA5" s="436"/>
      <c r="AB5" s="436"/>
      <c r="AC5" s="479" t="s">
        <v>10</v>
      </c>
      <c r="AD5" s="479"/>
      <c r="AE5" s="479"/>
      <c r="AF5" s="479"/>
      <c r="AG5" s="479"/>
      <c r="AH5" s="479"/>
      <c r="AI5" s="479"/>
      <c r="AJ5" s="6"/>
      <c r="AK5" s="6"/>
      <c r="BA5" s="477" t="s">
        <v>11</v>
      </c>
      <c r="BB5" s="477"/>
      <c r="BC5" s="477"/>
      <c r="BD5" s="477"/>
      <c r="BE5" s="477"/>
      <c r="BF5" s="477"/>
      <c r="BG5" s="477"/>
      <c r="BH5" s="477"/>
    </row>
    <row r="6" spans="1:60" s="5" customFormat="1" ht="33" customHeight="1" thickTop="1" thickBot="1" x14ac:dyDescent="0.35">
      <c r="A6" s="436" t="s">
        <v>12</v>
      </c>
      <c r="B6" s="436"/>
      <c r="C6" s="436"/>
      <c r="D6" s="436"/>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
      <c r="AK6" s="4"/>
    </row>
    <row r="7" spans="1:60" s="5" customFormat="1" ht="33.75" customHeight="1" thickTop="1" thickBot="1" x14ac:dyDescent="0.35">
      <c r="A7" s="436" t="s">
        <v>13</v>
      </c>
      <c r="B7" s="436"/>
      <c r="C7" s="436"/>
      <c r="D7" s="436"/>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
      <c r="AK7" s="4"/>
    </row>
    <row r="8" spans="1:60" s="5" customFormat="1" ht="33.75" customHeight="1" thickTop="1" thickBot="1" x14ac:dyDescent="0.35">
      <c r="A8" s="436" t="s">
        <v>14</v>
      </c>
      <c r="B8" s="436"/>
      <c r="C8" s="436"/>
      <c r="D8" s="436"/>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
      <c r="AK8" s="4"/>
    </row>
    <row r="9" spans="1:60" s="5" customFormat="1" ht="15" customHeight="1" thickTop="1" x14ac:dyDescent="0.25">
      <c r="A9" s="462" t="s">
        <v>15</v>
      </c>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78"/>
      <c r="AJ9" s="4"/>
      <c r="AK9" s="4"/>
    </row>
    <row r="10" spans="1:60" s="5" customFormat="1" ht="17.25" customHeight="1" thickBot="1" x14ac:dyDescent="0.3">
      <c r="A10" s="467"/>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9"/>
      <c r="AJ10" s="4"/>
      <c r="AK10" s="4"/>
    </row>
    <row r="11" spans="1:60" s="5" customFormat="1" ht="45" customHeight="1" thickTop="1" thickBot="1" x14ac:dyDescent="0.35">
      <c r="A11" s="447"/>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9"/>
      <c r="AJ11" s="4"/>
      <c r="AK11" s="4"/>
    </row>
    <row r="12" spans="1:60" s="5" customFormat="1" ht="21" customHeight="1" thickTop="1" thickBot="1" x14ac:dyDescent="0.35">
      <c r="A12" s="441" t="s">
        <v>16</v>
      </c>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3"/>
      <c r="AJ12" s="8"/>
      <c r="AK12" s="8"/>
    </row>
    <row r="13" spans="1:60" s="5" customFormat="1" ht="43.5" customHeight="1" thickTop="1" thickBot="1" x14ac:dyDescent="0.35">
      <c r="A13" s="441" t="s">
        <v>17</v>
      </c>
      <c r="B13" s="442"/>
      <c r="C13" s="442"/>
      <c r="D13" s="443"/>
      <c r="E13" s="462" t="str">
        <f>'Elenco P.O.'!D10</f>
        <v>Descrizione</v>
      </c>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78"/>
      <c r="AJ13" s="4"/>
      <c r="AK13" s="4"/>
    </row>
    <row r="14" spans="1:60" s="5" customFormat="1" ht="16.5" thickTop="1" x14ac:dyDescent="0.25">
      <c r="A14" s="462" t="s">
        <v>18</v>
      </c>
      <c r="B14" s="463"/>
      <c r="C14" s="463"/>
      <c r="D14" s="463"/>
      <c r="E14" s="470" t="s">
        <v>219</v>
      </c>
      <c r="F14" s="472"/>
      <c r="G14" s="472"/>
      <c r="H14" s="472"/>
      <c r="I14" s="472"/>
      <c r="J14" s="472"/>
      <c r="K14" s="472"/>
      <c r="L14" s="472"/>
      <c r="M14" s="470" t="s">
        <v>220</v>
      </c>
      <c r="N14" s="472"/>
      <c r="O14" s="472"/>
      <c r="P14" s="472"/>
      <c r="Q14" s="472"/>
      <c r="R14" s="472"/>
      <c r="S14" s="472"/>
      <c r="T14" s="472"/>
      <c r="U14" s="470" t="s">
        <v>221</v>
      </c>
      <c r="V14" s="472"/>
      <c r="W14" s="472"/>
      <c r="X14" s="472"/>
      <c r="Y14" s="472"/>
      <c r="Z14" s="472"/>
      <c r="AA14" s="472"/>
      <c r="AB14" s="472"/>
      <c r="AC14" s="470" t="s">
        <v>222</v>
      </c>
      <c r="AD14" s="472"/>
      <c r="AE14" s="471"/>
      <c r="AF14" s="470">
        <v>2018</v>
      </c>
      <c r="AG14" s="471"/>
      <c r="AH14" s="470">
        <v>2017</v>
      </c>
      <c r="AI14" s="471"/>
      <c r="AJ14" s="4"/>
      <c r="AK14" s="4"/>
      <c r="AV14" s="4"/>
      <c r="AW14" s="4"/>
      <c r="AX14" s="4"/>
    </row>
    <row r="15" spans="1:60" s="5" customFormat="1" ht="15.75" x14ac:dyDescent="0.25">
      <c r="A15" s="464"/>
      <c r="B15" s="465"/>
      <c r="C15" s="465"/>
      <c r="D15" s="466"/>
      <c r="E15" s="450"/>
      <c r="F15" s="461"/>
      <c r="G15" s="461"/>
      <c r="H15" s="461"/>
      <c r="I15" s="461"/>
      <c r="J15" s="461"/>
      <c r="K15" s="461"/>
      <c r="L15" s="461"/>
      <c r="M15" s="450"/>
      <c r="N15" s="461"/>
      <c r="O15" s="461"/>
      <c r="P15" s="461"/>
      <c r="Q15" s="461"/>
      <c r="R15" s="461"/>
      <c r="S15" s="461"/>
      <c r="T15" s="461"/>
      <c r="U15" s="450"/>
      <c r="V15" s="461"/>
      <c r="W15" s="461"/>
      <c r="X15" s="461"/>
      <c r="Y15" s="461"/>
      <c r="Z15" s="461"/>
      <c r="AA15" s="461"/>
      <c r="AB15" s="461"/>
      <c r="AC15" s="450"/>
      <c r="AD15" s="461"/>
      <c r="AE15" s="451"/>
      <c r="AF15" s="450"/>
      <c r="AG15" s="451"/>
      <c r="AH15" s="450"/>
      <c r="AI15" s="451"/>
      <c r="AJ15" s="4"/>
      <c r="AK15" s="4"/>
      <c r="AV15" s="4"/>
      <c r="AW15" s="4"/>
      <c r="AX15" s="4"/>
    </row>
    <row r="16" spans="1:60" s="5" customFormat="1" ht="15.75" x14ac:dyDescent="0.25">
      <c r="A16" s="464"/>
      <c r="B16" s="465"/>
      <c r="C16" s="465"/>
      <c r="D16" s="466"/>
      <c r="E16" s="450"/>
      <c r="F16" s="461"/>
      <c r="G16" s="461"/>
      <c r="H16" s="461"/>
      <c r="I16" s="461"/>
      <c r="J16" s="461"/>
      <c r="K16" s="461"/>
      <c r="L16" s="461"/>
      <c r="M16" s="450"/>
      <c r="N16" s="461"/>
      <c r="O16" s="461"/>
      <c r="P16" s="461"/>
      <c r="Q16" s="461"/>
      <c r="R16" s="461"/>
      <c r="S16" s="461"/>
      <c r="T16" s="461"/>
      <c r="U16" s="450"/>
      <c r="V16" s="461"/>
      <c r="W16" s="461"/>
      <c r="X16" s="461"/>
      <c r="Y16" s="461"/>
      <c r="Z16" s="461"/>
      <c r="AA16" s="461"/>
      <c r="AB16" s="461"/>
      <c r="AC16" s="450"/>
      <c r="AD16" s="461"/>
      <c r="AE16" s="451"/>
      <c r="AF16" s="450"/>
      <c r="AG16" s="451"/>
      <c r="AH16" s="450"/>
      <c r="AI16" s="451"/>
      <c r="AJ16" s="4"/>
      <c r="AK16" s="4"/>
      <c r="AV16" s="4"/>
      <c r="AW16" s="4"/>
      <c r="AX16" s="4"/>
    </row>
    <row r="17" spans="1:50" s="5" customFormat="1" ht="15.75" x14ac:dyDescent="0.25">
      <c r="A17" s="464"/>
      <c r="B17" s="465"/>
      <c r="C17" s="465"/>
      <c r="D17" s="466"/>
      <c r="E17" s="450"/>
      <c r="F17" s="461"/>
      <c r="G17" s="461"/>
      <c r="H17" s="461"/>
      <c r="I17" s="461"/>
      <c r="J17" s="461"/>
      <c r="K17" s="461"/>
      <c r="L17" s="461"/>
      <c r="M17" s="450"/>
      <c r="N17" s="461"/>
      <c r="O17" s="461"/>
      <c r="P17" s="461"/>
      <c r="Q17" s="461"/>
      <c r="R17" s="461"/>
      <c r="S17" s="461"/>
      <c r="T17" s="461"/>
      <c r="U17" s="450"/>
      <c r="V17" s="461"/>
      <c r="W17" s="461"/>
      <c r="X17" s="461"/>
      <c r="Y17" s="461"/>
      <c r="Z17" s="461"/>
      <c r="AA17" s="461"/>
      <c r="AB17" s="461"/>
      <c r="AC17" s="450"/>
      <c r="AD17" s="461"/>
      <c r="AE17" s="451"/>
      <c r="AF17" s="450"/>
      <c r="AG17" s="451"/>
      <c r="AH17" s="450"/>
      <c r="AI17" s="451"/>
      <c r="AJ17" s="4"/>
      <c r="AK17" s="4"/>
      <c r="AV17" s="4"/>
      <c r="AW17" s="4"/>
      <c r="AX17" s="4"/>
    </row>
    <row r="18" spans="1:50" s="5" customFormat="1" ht="15.75" x14ac:dyDescent="0.25">
      <c r="A18" s="464"/>
      <c r="B18" s="465"/>
      <c r="C18" s="465"/>
      <c r="D18" s="466"/>
      <c r="E18" s="450"/>
      <c r="F18" s="461"/>
      <c r="G18" s="461"/>
      <c r="H18" s="461"/>
      <c r="I18" s="461"/>
      <c r="J18" s="461"/>
      <c r="K18" s="461"/>
      <c r="L18" s="461"/>
      <c r="M18" s="450"/>
      <c r="N18" s="461"/>
      <c r="O18" s="461"/>
      <c r="P18" s="461"/>
      <c r="Q18" s="461"/>
      <c r="R18" s="461"/>
      <c r="S18" s="461"/>
      <c r="T18" s="461"/>
      <c r="U18" s="450"/>
      <c r="V18" s="461"/>
      <c r="W18" s="461"/>
      <c r="X18" s="461"/>
      <c r="Y18" s="461"/>
      <c r="Z18" s="461"/>
      <c r="AA18" s="461"/>
      <c r="AB18" s="461"/>
      <c r="AC18" s="450"/>
      <c r="AD18" s="461"/>
      <c r="AE18" s="451"/>
      <c r="AF18" s="450"/>
      <c r="AG18" s="451"/>
      <c r="AH18" s="450"/>
      <c r="AI18" s="451"/>
      <c r="AJ18" s="4"/>
      <c r="AK18" s="4"/>
      <c r="AV18" s="4"/>
      <c r="AW18" s="4"/>
      <c r="AX18" s="4"/>
    </row>
    <row r="19" spans="1:50" s="5" customFormat="1" ht="15.75" x14ac:dyDescent="0.25">
      <c r="A19" s="464"/>
      <c r="B19" s="465"/>
      <c r="C19" s="465"/>
      <c r="D19" s="466"/>
      <c r="E19" s="450"/>
      <c r="F19" s="461"/>
      <c r="G19" s="461"/>
      <c r="H19" s="461"/>
      <c r="I19" s="461"/>
      <c r="J19" s="461"/>
      <c r="K19" s="461"/>
      <c r="L19" s="461"/>
      <c r="M19" s="450"/>
      <c r="N19" s="461"/>
      <c r="O19" s="461"/>
      <c r="P19" s="461"/>
      <c r="Q19" s="461"/>
      <c r="R19" s="461"/>
      <c r="S19" s="461"/>
      <c r="T19" s="461"/>
      <c r="U19" s="450"/>
      <c r="V19" s="461"/>
      <c r="W19" s="461"/>
      <c r="X19" s="461"/>
      <c r="Y19" s="461"/>
      <c r="Z19" s="461"/>
      <c r="AA19" s="461"/>
      <c r="AB19" s="461"/>
      <c r="AC19" s="450"/>
      <c r="AD19" s="461"/>
      <c r="AE19" s="451"/>
      <c r="AF19" s="450"/>
      <c r="AG19" s="451"/>
      <c r="AH19" s="450"/>
      <c r="AI19" s="451"/>
      <c r="AJ19" s="4"/>
      <c r="AK19" s="4"/>
      <c r="AV19" s="4"/>
      <c r="AW19" s="4"/>
      <c r="AX19" s="4"/>
    </row>
    <row r="20" spans="1:50" s="5" customFormat="1" ht="15.75" x14ac:dyDescent="0.25">
      <c r="A20" s="464"/>
      <c r="B20" s="465"/>
      <c r="C20" s="465"/>
      <c r="D20" s="466"/>
      <c r="E20" s="450"/>
      <c r="F20" s="461"/>
      <c r="G20" s="461"/>
      <c r="H20" s="461"/>
      <c r="I20" s="461"/>
      <c r="J20" s="461"/>
      <c r="K20" s="461"/>
      <c r="L20" s="461"/>
      <c r="M20" s="450"/>
      <c r="N20" s="461"/>
      <c r="O20" s="461"/>
      <c r="P20" s="461"/>
      <c r="Q20" s="461"/>
      <c r="R20" s="461"/>
      <c r="S20" s="461"/>
      <c r="T20" s="461"/>
      <c r="U20" s="450"/>
      <c r="V20" s="461"/>
      <c r="W20" s="461"/>
      <c r="X20" s="461"/>
      <c r="Y20" s="461"/>
      <c r="Z20" s="461"/>
      <c r="AA20" s="461"/>
      <c r="AB20" s="461"/>
      <c r="AC20" s="450"/>
      <c r="AD20" s="461"/>
      <c r="AE20" s="451"/>
      <c r="AF20" s="450"/>
      <c r="AG20" s="451"/>
      <c r="AH20" s="450"/>
      <c r="AI20" s="451"/>
      <c r="AJ20" s="4"/>
      <c r="AK20" s="4"/>
      <c r="AV20" s="4"/>
      <c r="AW20" s="4"/>
      <c r="AX20" s="4"/>
    </row>
    <row r="21" spans="1:50" s="5" customFormat="1" ht="15.75" x14ac:dyDescent="0.25">
      <c r="A21" s="464"/>
      <c r="B21" s="465"/>
      <c r="C21" s="465"/>
      <c r="D21" s="466"/>
      <c r="E21" s="450"/>
      <c r="F21" s="461"/>
      <c r="G21" s="461"/>
      <c r="H21" s="461"/>
      <c r="I21" s="461"/>
      <c r="J21" s="461"/>
      <c r="K21" s="461"/>
      <c r="L21" s="461"/>
      <c r="M21" s="450"/>
      <c r="N21" s="461"/>
      <c r="O21" s="461"/>
      <c r="P21" s="461"/>
      <c r="Q21" s="461"/>
      <c r="R21" s="461"/>
      <c r="S21" s="461"/>
      <c r="T21" s="461"/>
      <c r="U21" s="450"/>
      <c r="V21" s="461"/>
      <c r="W21" s="461"/>
      <c r="X21" s="461"/>
      <c r="Y21" s="461"/>
      <c r="Z21" s="461"/>
      <c r="AA21" s="461"/>
      <c r="AB21" s="461"/>
      <c r="AC21" s="450"/>
      <c r="AD21" s="461"/>
      <c r="AE21" s="451"/>
      <c r="AF21" s="450"/>
      <c r="AG21" s="451"/>
      <c r="AH21" s="450"/>
      <c r="AI21" s="451"/>
      <c r="AJ21" s="4"/>
      <c r="AK21" s="4"/>
      <c r="AV21" s="4"/>
      <c r="AW21" s="4"/>
      <c r="AX21" s="4"/>
    </row>
    <row r="22" spans="1:50" s="5" customFormat="1" ht="15.75" x14ac:dyDescent="0.25">
      <c r="A22" s="464"/>
      <c r="B22" s="465"/>
      <c r="C22" s="465"/>
      <c r="D22" s="466"/>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64"/>
      <c r="B23" s="465"/>
      <c r="C23" s="465"/>
      <c r="D23" s="466"/>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64"/>
      <c r="B24" s="465"/>
      <c r="C24" s="465"/>
      <c r="D24" s="466"/>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64"/>
      <c r="B25" s="465"/>
      <c r="C25" s="465"/>
      <c r="D25" s="466"/>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64"/>
      <c r="B26" s="465"/>
      <c r="C26" s="465"/>
      <c r="D26" s="466"/>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64"/>
      <c r="B27" s="465"/>
      <c r="C27" s="465"/>
      <c r="D27" s="466"/>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67"/>
      <c r="B28" s="468"/>
      <c r="C28" s="468"/>
      <c r="D28" s="469"/>
      <c r="E28" s="450"/>
      <c r="F28" s="461"/>
      <c r="G28" s="461"/>
      <c r="H28" s="461"/>
      <c r="I28" s="461"/>
      <c r="J28" s="461"/>
      <c r="K28" s="461"/>
      <c r="L28" s="461"/>
      <c r="M28" s="450"/>
      <c r="N28" s="461"/>
      <c r="O28" s="461"/>
      <c r="P28" s="461"/>
      <c r="Q28" s="461"/>
      <c r="R28" s="461"/>
      <c r="S28" s="461"/>
      <c r="T28" s="461"/>
      <c r="U28" s="450"/>
      <c r="V28" s="461"/>
      <c r="W28" s="461"/>
      <c r="X28" s="461"/>
      <c r="Y28" s="461"/>
      <c r="Z28" s="461"/>
      <c r="AA28" s="461"/>
      <c r="AB28" s="461"/>
      <c r="AC28" s="450"/>
      <c r="AD28" s="461"/>
      <c r="AE28" s="451"/>
      <c r="AF28" s="450"/>
      <c r="AG28" s="451"/>
      <c r="AH28" s="450"/>
      <c r="AI28" s="451"/>
      <c r="AJ28" s="4"/>
      <c r="AK28" s="4"/>
      <c r="AV28" s="4"/>
      <c r="AW28" s="4"/>
      <c r="AX28" s="4"/>
    </row>
    <row r="29" spans="1:50" s="5" customFormat="1" ht="15.75" customHeight="1" thickTop="1" thickBot="1" x14ac:dyDescent="0.3">
      <c r="A29" s="436" t="s">
        <v>19</v>
      </c>
      <c r="B29" s="436"/>
      <c r="C29" s="436"/>
      <c r="D29" s="436"/>
      <c r="E29" s="436" t="s">
        <v>20</v>
      </c>
      <c r="F29" s="436"/>
      <c r="G29" s="436"/>
      <c r="H29" s="436"/>
      <c r="I29" s="441" t="s">
        <v>21</v>
      </c>
      <c r="J29" s="442"/>
      <c r="K29" s="442"/>
      <c r="L29" s="442"/>
      <c r="M29" s="442"/>
      <c r="N29" s="442"/>
      <c r="O29" s="442"/>
      <c r="P29" s="442"/>
      <c r="Q29" s="442"/>
      <c r="R29" s="442"/>
      <c r="S29" s="442"/>
      <c r="T29" s="442"/>
      <c r="U29" s="442"/>
      <c r="V29" s="442"/>
      <c r="W29" s="443"/>
      <c r="X29" s="436" t="s">
        <v>22</v>
      </c>
      <c r="Y29" s="436"/>
      <c r="Z29" s="436"/>
      <c r="AA29" s="436"/>
      <c r="AB29" s="436"/>
      <c r="AC29" s="436"/>
      <c r="AD29" s="436"/>
      <c r="AE29" s="436"/>
      <c r="AF29" s="436"/>
      <c r="AG29" s="436"/>
      <c r="AH29" s="436"/>
      <c r="AI29" s="436"/>
      <c r="AJ29" s="4"/>
      <c r="AK29" s="4"/>
    </row>
    <row r="30" spans="1:50" s="5" customFormat="1" ht="15.75" customHeight="1" thickTop="1" thickBot="1" x14ac:dyDescent="0.3">
      <c r="A30" s="436"/>
      <c r="B30" s="436"/>
      <c r="C30" s="436"/>
      <c r="D30" s="436"/>
      <c r="E30" s="436"/>
      <c r="F30" s="436"/>
      <c r="G30" s="436"/>
      <c r="H30" s="436"/>
      <c r="I30" s="441" t="s">
        <v>23</v>
      </c>
      <c r="J30" s="442"/>
      <c r="K30" s="442"/>
      <c r="L30" s="442"/>
      <c r="M30" s="443"/>
      <c r="N30" s="441" t="s">
        <v>24</v>
      </c>
      <c r="O30" s="442"/>
      <c r="P30" s="442"/>
      <c r="Q30" s="442"/>
      <c r="R30" s="443"/>
      <c r="S30" s="441" t="s">
        <v>25</v>
      </c>
      <c r="T30" s="442"/>
      <c r="U30" s="442"/>
      <c r="V30" s="442"/>
      <c r="W30" s="443"/>
      <c r="X30" s="452">
        <f>IF(I31="X",5)+IF(I32="X",5)+IF(I33="X",5)+IF(I34="X",1)+IF(N31="X",3)+IF(N32="X",3)+IF(N33="X",3)+IF(N34="X",3)+IF(S31="X",1)+IF(S32="X",1)+IF(S33="X",1)+IF(S34="X",5)</f>
        <v>0</v>
      </c>
      <c r="Y30" s="453"/>
      <c r="Z30" s="453"/>
      <c r="AA30" s="453"/>
      <c r="AB30" s="453"/>
      <c r="AC30" s="453"/>
      <c r="AD30" s="453"/>
      <c r="AE30" s="453"/>
      <c r="AF30" s="453"/>
      <c r="AG30" s="453"/>
      <c r="AH30" s="453"/>
      <c r="AI30" s="454"/>
      <c r="AJ30" s="4"/>
      <c r="AK30" s="4"/>
    </row>
    <row r="31" spans="1:50" s="5" customFormat="1" ht="18.75" customHeight="1" thickTop="1" thickBot="1" x14ac:dyDescent="0.3">
      <c r="A31" s="436"/>
      <c r="B31" s="436"/>
      <c r="C31" s="436"/>
      <c r="D31" s="436"/>
      <c r="E31" s="436" t="s">
        <v>26</v>
      </c>
      <c r="F31" s="436"/>
      <c r="G31" s="436"/>
      <c r="H31" s="436"/>
      <c r="I31" s="447"/>
      <c r="J31" s="448"/>
      <c r="K31" s="448"/>
      <c r="L31" s="448"/>
      <c r="M31" s="449"/>
      <c r="N31" s="447"/>
      <c r="O31" s="448"/>
      <c r="P31" s="448"/>
      <c r="Q31" s="448"/>
      <c r="R31" s="449"/>
      <c r="S31" s="447"/>
      <c r="T31" s="448"/>
      <c r="U31" s="448"/>
      <c r="V31" s="448"/>
      <c r="W31" s="449"/>
      <c r="X31" s="455"/>
      <c r="Y31" s="456"/>
      <c r="Z31" s="456"/>
      <c r="AA31" s="456"/>
      <c r="AB31" s="456"/>
      <c r="AC31" s="456"/>
      <c r="AD31" s="456"/>
      <c r="AE31" s="456"/>
      <c r="AF31" s="456"/>
      <c r="AG31" s="456"/>
      <c r="AH31" s="456"/>
      <c r="AI31" s="457"/>
      <c r="AJ31" s="4"/>
      <c r="AK31" s="4"/>
    </row>
    <row r="32" spans="1:50" s="5" customFormat="1" ht="17.25" customHeight="1" thickTop="1" thickBot="1" x14ac:dyDescent="0.3">
      <c r="A32" s="436"/>
      <c r="B32" s="436"/>
      <c r="C32" s="436"/>
      <c r="D32" s="436"/>
      <c r="E32" s="436" t="s">
        <v>27</v>
      </c>
      <c r="F32" s="436"/>
      <c r="G32" s="436"/>
      <c r="H32" s="436"/>
      <c r="I32" s="447"/>
      <c r="J32" s="448"/>
      <c r="K32" s="448"/>
      <c r="L32" s="448"/>
      <c r="M32" s="449"/>
      <c r="N32" s="447"/>
      <c r="O32" s="448"/>
      <c r="P32" s="448"/>
      <c r="Q32" s="448"/>
      <c r="R32" s="449"/>
      <c r="S32" s="447"/>
      <c r="T32" s="448"/>
      <c r="U32" s="448"/>
      <c r="V32" s="448"/>
      <c r="W32" s="449"/>
      <c r="X32" s="455"/>
      <c r="Y32" s="456"/>
      <c r="Z32" s="456"/>
      <c r="AA32" s="456"/>
      <c r="AB32" s="456"/>
      <c r="AC32" s="456"/>
      <c r="AD32" s="456"/>
      <c r="AE32" s="456"/>
      <c r="AF32" s="456"/>
      <c r="AG32" s="456"/>
      <c r="AH32" s="456"/>
      <c r="AI32" s="457"/>
      <c r="AJ32" s="4"/>
      <c r="AK32" s="4"/>
    </row>
    <row r="33" spans="1:37" s="5" customFormat="1" ht="20.25" customHeight="1" thickTop="1" thickBot="1" x14ac:dyDescent="0.3">
      <c r="A33" s="436"/>
      <c r="B33" s="436"/>
      <c r="C33" s="436"/>
      <c r="D33" s="436"/>
      <c r="E33" s="436" t="s">
        <v>28</v>
      </c>
      <c r="F33" s="436"/>
      <c r="G33" s="436"/>
      <c r="H33" s="436"/>
      <c r="I33" s="447"/>
      <c r="J33" s="448"/>
      <c r="K33" s="448"/>
      <c r="L33" s="448"/>
      <c r="M33" s="449"/>
      <c r="N33" s="447"/>
      <c r="O33" s="448"/>
      <c r="P33" s="448"/>
      <c r="Q33" s="448"/>
      <c r="R33" s="449"/>
      <c r="S33" s="447"/>
      <c r="T33" s="448"/>
      <c r="U33" s="448"/>
      <c r="V33" s="448"/>
      <c r="W33" s="449"/>
      <c r="X33" s="455"/>
      <c r="Y33" s="456"/>
      <c r="Z33" s="456"/>
      <c r="AA33" s="456"/>
      <c r="AB33" s="456"/>
      <c r="AC33" s="456"/>
      <c r="AD33" s="456"/>
      <c r="AE33" s="456"/>
      <c r="AF33" s="456"/>
      <c r="AG33" s="456"/>
      <c r="AH33" s="456"/>
      <c r="AI33" s="457"/>
      <c r="AJ33" s="4"/>
      <c r="AK33" s="4"/>
    </row>
    <row r="34" spans="1:37" s="5" customFormat="1" ht="17.25" customHeight="1" thickTop="1" thickBot="1" x14ac:dyDescent="0.3">
      <c r="A34" s="436"/>
      <c r="B34" s="436"/>
      <c r="C34" s="436"/>
      <c r="D34" s="436"/>
      <c r="E34" s="436" t="s">
        <v>29</v>
      </c>
      <c r="F34" s="436"/>
      <c r="G34" s="436"/>
      <c r="H34" s="436"/>
      <c r="I34" s="447"/>
      <c r="J34" s="448"/>
      <c r="K34" s="448"/>
      <c r="L34" s="448"/>
      <c r="M34" s="449"/>
      <c r="N34" s="447"/>
      <c r="O34" s="448"/>
      <c r="P34" s="448"/>
      <c r="Q34" s="448"/>
      <c r="R34" s="449"/>
      <c r="S34" s="447"/>
      <c r="T34" s="448"/>
      <c r="U34" s="448"/>
      <c r="V34" s="448"/>
      <c r="W34" s="449"/>
      <c r="X34" s="458"/>
      <c r="Y34" s="459"/>
      <c r="Z34" s="459"/>
      <c r="AA34" s="459"/>
      <c r="AB34" s="459"/>
      <c r="AC34" s="459"/>
      <c r="AD34" s="459"/>
      <c r="AE34" s="459"/>
      <c r="AF34" s="459"/>
      <c r="AG34" s="459"/>
      <c r="AH34" s="459"/>
      <c r="AI34" s="460"/>
      <c r="AJ34" s="4"/>
      <c r="AK34" s="4"/>
    </row>
    <row r="35" spans="1:37" s="10" customFormat="1" ht="45.75" customHeight="1" thickTop="1" thickBot="1" x14ac:dyDescent="0.35">
      <c r="A35" s="444" t="s">
        <v>30</v>
      </c>
      <c r="B35" s="444"/>
      <c r="C35" s="444"/>
      <c r="D35" s="444"/>
      <c r="E35" s="445">
        <v>100</v>
      </c>
      <c r="F35" s="445"/>
      <c r="G35" s="445"/>
      <c r="H35" s="445"/>
      <c r="I35" s="445"/>
      <c r="J35" s="445"/>
      <c r="K35" s="445"/>
      <c r="L35" s="445"/>
      <c r="M35" s="445"/>
      <c r="N35" s="444" t="s">
        <v>31</v>
      </c>
      <c r="O35" s="444"/>
      <c r="P35" s="444"/>
      <c r="Q35" s="444"/>
      <c r="R35" s="444"/>
      <c r="S35" s="445">
        <v>100</v>
      </c>
      <c r="T35" s="445"/>
      <c r="U35" s="445"/>
      <c r="V35" s="445"/>
      <c r="W35" s="445"/>
      <c r="X35" s="444" t="s">
        <v>32</v>
      </c>
      <c r="Y35" s="444"/>
      <c r="Z35" s="444"/>
      <c r="AA35" s="444"/>
      <c r="AB35" s="444"/>
      <c r="AC35" s="444"/>
      <c r="AD35" s="444"/>
      <c r="AE35" s="444"/>
      <c r="AF35" s="446">
        <f>S35/E35</f>
        <v>1</v>
      </c>
      <c r="AG35" s="446"/>
      <c r="AH35" s="446"/>
      <c r="AI35" s="446"/>
      <c r="AJ35" s="9"/>
      <c r="AK35" s="9"/>
    </row>
    <row r="36" spans="1:37" ht="22.5" customHeight="1" thickTop="1" thickBot="1" x14ac:dyDescent="0.35">
      <c r="A36" s="436" t="s">
        <v>33</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11"/>
      <c r="AK36" s="1"/>
    </row>
    <row r="37" spans="1:37" ht="30" customHeight="1" thickTop="1" thickBot="1" x14ac:dyDescent="0.35">
      <c r="A37" s="441" t="s">
        <v>34</v>
      </c>
      <c r="B37" s="442"/>
      <c r="C37" s="442"/>
      <c r="D37" s="442"/>
      <c r="E37" s="442"/>
      <c r="F37" s="442"/>
      <c r="G37" s="442"/>
      <c r="H37" s="442"/>
      <c r="I37" s="442"/>
      <c r="J37" s="442"/>
      <c r="K37" s="442"/>
      <c r="L37" s="442"/>
      <c r="M37" s="442"/>
      <c r="N37" s="442"/>
      <c r="O37" s="442"/>
      <c r="P37" s="442"/>
      <c r="Q37" s="442"/>
      <c r="R37" s="442"/>
      <c r="S37" s="442"/>
      <c r="T37" s="442"/>
      <c r="U37" s="442"/>
      <c r="V37" s="442"/>
      <c r="W37" s="443"/>
      <c r="X37" s="441" t="s">
        <v>35</v>
      </c>
      <c r="Y37" s="442"/>
      <c r="Z37" s="442"/>
      <c r="AA37" s="442"/>
      <c r="AB37" s="442"/>
      <c r="AC37" s="442"/>
      <c r="AD37" s="442"/>
      <c r="AE37" s="442"/>
      <c r="AF37" s="441" t="s">
        <v>36</v>
      </c>
      <c r="AG37" s="442"/>
      <c r="AH37" s="442"/>
      <c r="AI37" s="443"/>
      <c r="AJ37" s="1"/>
      <c r="AK37" s="1"/>
    </row>
    <row r="38" spans="1:37" ht="31.5" customHeight="1" thickTop="1" thickBot="1" x14ac:dyDescent="0.3">
      <c r="A38" s="436" t="s">
        <v>37</v>
      </c>
      <c r="B38" s="436"/>
      <c r="C38" s="436"/>
      <c r="D38" s="436"/>
      <c r="E38" s="436"/>
      <c r="F38" s="436" t="s">
        <v>38</v>
      </c>
      <c r="G38" s="436"/>
      <c r="H38" s="436"/>
      <c r="I38" s="436"/>
      <c r="J38" s="436" t="s">
        <v>39</v>
      </c>
      <c r="K38" s="436"/>
      <c r="L38" s="436"/>
      <c r="M38" s="436"/>
      <c r="N38" s="436" t="s">
        <v>40</v>
      </c>
      <c r="O38" s="436"/>
      <c r="P38" s="436"/>
      <c r="Q38" s="436"/>
      <c r="R38" s="436"/>
      <c r="S38" s="436"/>
      <c r="T38" s="436"/>
      <c r="U38" s="436"/>
      <c r="V38" s="436"/>
      <c r="W38" s="436"/>
      <c r="X38" s="436" t="s">
        <v>41</v>
      </c>
      <c r="Y38" s="436"/>
      <c r="Z38" s="436"/>
      <c r="AA38" s="436"/>
      <c r="AB38" s="436"/>
      <c r="AC38" s="436"/>
      <c r="AD38" s="436"/>
      <c r="AE38" s="436"/>
      <c r="AF38" s="436" t="s">
        <v>42</v>
      </c>
      <c r="AG38" s="436"/>
      <c r="AH38" s="436"/>
      <c r="AI38" s="436"/>
      <c r="AJ38" s="1"/>
      <c r="AK38" s="1"/>
    </row>
    <row r="39" spans="1:37" ht="16.5" thickTop="1" thickBot="1" x14ac:dyDescent="0.3">
      <c r="A39" s="435">
        <v>1</v>
      </c>
      <c r="B39" s="435"/>
      <c r="C39" s="435"/>
      <c r="D39" s="435"/>
      <c r="E39" s="435"/>
      <c r="F39" s="440"/>
      <c r="G39" s="440"/>
      <c r="H39" s="440"/>
      <c r="I39" s="440"/>
      <c r="J39" s="435">
        <f>F39*$X$30</f>
        <v>0</v>
      </c>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1"/>
      <c r="AK39" s="1"/>
    </row>
    <row r="40" spans="1:37" ht="16.5" thickTop="1" thickBot="1" x14ac:dyDescent="0.3">
      <c r="A40" s="435"/>
      <c r="B40" s="435"/>
      <c r="C40" s="435"/>
      <c r="D40" s="435"/>
      <c r="E40" s="435"/>
      <c r="F40" s="440"/>
      <c r="G40" s="440"/>
      <c r="H40" s="440"/>
      <c r="I40" s="440"/>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1"/>
      <c r="AK40" s="1"/>
    </row>
    <row r="41" spans="1:37" ht="16.5" thickTop="1" thickBot="1" x14ac:dyDescent="0.3">
      <c r="A41" s="435"/>
      <c r="B41" s="435"/>
      <c r="C41" s="435"/>
      <c r="D41" s="435"/>
      <c r="E41" s="435"/>
      <c r="F41" s="440"/>
      <c r="G41" s="440"/>
      <c r="H41" s="440"/>
      <c r="I41" s="440"/>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1"/>
      <c r="AK41" s="1"/>
    </row>
    <row r="42" spans="1:37" ht="16.5" thickTop="1" thickBot="1" x14ac:dyDescent="0.3">
      <c r="A42" s="435"/>
      <c r="B42" s="435"/>
      <c r="C42" s="435"/>
      <c r="D42" s="435"/>
      <c r="E42" s="435"/>
      <c r="F42" s="440"/>
      <c r="G42" s="440"/>
      <c r="H42" s="440"/>
      <c r="I42" s="440"/>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1"/>
      <c r="AK42" s="1"/>
    </row>
    <row r="43" spans="1:37" ht="16.5" thickTop="1" thickBot="1" x14ac:dyDescent="0.3">
      <c r="A43" s="435"/>
      <c r="B43" s="435"/>
      <c r="C43" s="435"/>
      <c r="D43" s="435"/>
      <c r="E43" s="435"/>
      <c r="F43" s="440"/>
      <c r="G43" s="440"/>
      <c r="H43" s="440"/>
      <c r="I43" s="440"/>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1"/>
      <c r="AK43" s="1"/>
    </row>
    <row r="44" spans="1:37" ht="31.5" customHeight="1" thickTop="1" thickBot="1" x14ac:dyDescent="0.3">
      <c r="A44" s="436" t="s">
        <v>37</v>
      </c>
      <c r="B44" s="436"/>
      <c r="C44" s="436"/>
      <c r="D44" s="436"/>
      <c r="E44" s="436"/>
      <c r="F44" s="436" t="s">
        <v>38</v>
      </c>
      <c r="G44" s="436"/>
      <c r="H44" s="436"/>
      <c r="I44" s="436"/>
      <c r="J44" s="436" t="s">
        <v>39</v>
      </c>
      <c r="K44" s="436"/>
      <c r="L44" s="436"/>
      <c r="M44" s="436"/>
      <c r="N44" s="436" t="s">
        <v>40</v>
      </c>
      <c r="O44" s="436"/>
      <c r="P44" s="436"/>
      <c r="Q44" s="436"/>
      <c r="R44" s="436"/>
      <c r="S44" s="436"/>
      <c r="T44" s="436"/>
      <c r="U44" s="436"/>
      <c r="V44" s="436"/>
      <c r="W44" s="436"/>
      <c r="X44" s="436" t="s">
        <v>41</v>
      </c>
      <c r="Y44" s="436"/>
      <c r="Z44" s="436"/>
      <c r="AA44" s="436"/>
      <c r="AB44" s="436"/>
      <c r="AC44" s="436"/>
      <c r="AD44" s="436"/>
      <c r="AE44" s="436"/>
      <c r="AF44" s="436" t="s">
        <v>42</v>
      </c>
      <c r="AG44" s="436"/>
      <c r="AH44" s="436"/>
      <c r="AI44" s="436"/>
      <c r="AJ44" s="1"/>
      <c r="AK44" s="1"/>
    </row>
    <row r="45" spans="1:37" ht="16.5" thickTop="1" thickBot="1" x14ac:dyDescent="0.3">
      <c r="A45" s="435">
        <v>2</v>
      </c>
      <c r="B45" s="435"/>
      <c r="C45" s="435"/>
      <c r="D45" s="435"/>
      <c r="E45" s="435"/>
      <c r="F45" s="440"/>
      <c r="G45" s="440"/>
      <c r="H45" s="440"/>
      <c r="I45" s="440"/>
      <c r="J45" s="435">
        <f>F45*$X$30</f>
        <v>0</v>
      </c>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1"/>
      <c r="AK45" s="1"/>
    </row>
    <row r="46" spans="1:37" ht="16.5" thickTop="1" thickBot="1" x14ac:dyDescent="0.3">
      <c r="A46" s="435"/>
      <c r="B46" s="435"/>
      <c r="C46" s="435"/>
      <c r="D46" s="435"/>
      <c r="E46" s="435"/>
      <c r="F46" s="440"/>
      <c r="G46" s="440"/>
      <c r="H46" s="440"/>
      <c r="I46" s="440"/>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1"/>
      <c r="AK46" s="1"/>
    </row>
    <row r="47" spans="1:37" ht="16.5" thickTop="1" thickBot="1" x14ac:dyDescent="0.3">
      <c r="A47" s="435"/>
      <c r="B47" s="435"/>
      <c r="C47" s="435"/>
      <c r="D47" s="435"/>
      <c r="E47" s="435"/>
      <c r="F47" s="440"/>
      <c r="G47" s="440"/>
      <c r="H47" s="440"/>
      <c r="I47" s="440"/>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1"/>
      <c r="AK47" s="1"/>
    </row>
    <row r="48" spans="1:37" ht="16.5" thickTop="1" thickBot="1" x14ac:dyDescent="0.3">
      <c r="A48" s="435"/>
      <c r="B48" s="435"/>
      <c r="C48" s="435"/>
      <c r="D48" s="435"/>
      <c r="E48" s="435"/>
      <c r="F48" s="440"/>
      <c r="G48" s="440"/>
      <c r="H48" s="440"/>
      <c r="I48" s="440"/>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1"/>
      <c r="AK48" s="1"/>
    </row>
    <row r="49" spans="1:37" ht="16.5" thickTop="1" thickBot="1" x14ac:dyDescent="0.3">
      <c r="A49" s="435"/>
      <c r="B49" s="435"/>
      <c r="C49" s="435"/>
      <c r="D49" s="435"/>
      <c r="E49" s="435"/>
      <c r="F49" s="440"/>
      <c r="G49" s="440"/>
      <c r="H49" s="440"/>
      <c r="I49" s="440"/>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1"/>
      <c r="AK49" s="1"/>
    </row>
    <row r="50" spans="1:37" ht="31.5" customHeight="1" thickTop="1" thickBot="1" x14ac:dyDescent="0.3">
      <c r="A50" s="436" t="s">
        <v>37</v>
      </c>
      <c r="B50" s="436"/>
      <c r="C50" s="436"/>
      <c r="D50" s="436"/>
      <c r="E50" s="436"/>
      <c r="F50" s="436" t="s">
        <v>38</v>
      </c>
      <c r="G50" s="436"/>
      <c r="H50" s="436"/>
      <c r="I50" s="436"/>
      <c r="J50" s="436" t="s">
        <v>39</v>
      </c>
      <c r="K50" s="436"/>
      <c r="L50" s="436"/>
      <c r="M50" s="436"/>
      <c r="N50" s="436" t="s">
        <v>40</v>
      </c>
      <c r="O50" s="436"/>
      <c r="P50" s="436"/>
      <c r="Q50" s="436"/>
      <c r="R50" s="436"/>
      <c r="S50" s="436"/>
      <c r="T50" s="436"/>
      <c r="U50" s="436"/>
      <c r="V50" s="436"/>
      <c r="W50" s="436"/>
      <c r="X50" s="436" t="s">
        <v>41</v>
      </c>
      <c r="Y50" s="436"/>
      <c r="Z50" s="436"/>
      <c r="AA50" s="436"/>
      <c r="AB50" s="436"/>
      <c r="AC50" s="436"/>
      <c r="AD50" s="436"/>
      <c r="AE50" s="436"/>
      <c r="AF50" s="436" t="s">
        <v>42</v>
      </c>
      <c r="AG50" s="436"/>
      <c r="AH50" s="436"/>
      <c r="AI50" s="436"/>
      <c r="AJ50" s="1"/>
      <c r="AK50" s="1"/>
    </row>
    <row r="51" spans="1:37" ht="16.5" thickTop="1" thickBot="1" x14ac:dyDescent="0.3">
      <c r="A51" s="435">
        <v>3</v>
      </c>
      <c r="B51" s="435"/>
      <c r="C51" s="435"/>
      <c r="D51" s="435"/>
      <c r="E51" s="435"/>
      <c r="F51" s="440"/>
      <c r="G51" s="440"/>
      <c r="H51" s="440"/>
      <c r="I51" s="440"/>
      <c r="J51" s="435">
        <f>F51*$X$30</f>
        <v>0</v>
      </c>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1"/>
      <c r="AK51" s="1"/>
    </row>
    <row r="52" spans="1:37" ht="16.5" thickTop="1" thickBot="1" x14ac:dyDescent="0.3">
      <c r="A52" s="435"/>
      <c r="B52" s="435"/>
      <c r="C52" s="435"/>
      <c r="D52" s="435"/>
      <c r="E52" s="435"/>
      <c r="F52" s="440"/>
      <c r="G52" s="440"/>
      <c r="H52" s="440"/>
      <c r="I52" s="440"/>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1"/>
      <c r="AK52" s="1"/>
    </row>
    <row r="53" spans="1:37" ht="16.5" thickTop="1" thickBot="1" x14ac:dyDescent="0.3">
      <c r="A53" s="435"/>
      <c r="B53" s="435"/>
      <c r="C53" s="435"/>
      <c r="D53" s="435"/>
      <c r="E53" s="435"/>
      <c r="F53" s="440"/>
      <c r="G53" s="440"/>
      <c r="H53" s="440"/>
      <c r="I53" s="440"/>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1"/>
      <c r="AK53" s="1"/>
    </row>
    <row r="54" spans="1:37" ht="16.5" thickTop="1" thickBot="1" x14ac:dyDescent="0.3">
      <c r="A54" s="435"/>
      <c r="B54" s="435"/>
      <c r="C54" s="435"/>
      <c r="D54" s="435"/>
      <c r="E54" s="435"/>
      <c r="F54" s="440"/>
      <c r="G54" s="440"/>
      <c r="H54" s="440"/>
      <c r="I54" s="440"/>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1"/>
      <c r="AK54" s="1"/>
    </row>
    <row r="55" spans="1:37" ht="16.5" thickTop="1" thickBot="1" x14ac:dyDescent="0.3">
      <c r="A55" s="435"/>
      <c r="B55" s="435"/>
      <c r="C55" s="435"/>
      <c r="D55" s="435"/>
      <c r="E55" s="435"/>
      <c r="F55" s="440"/>
      <c r="G55" s="440"/>
      <c r="H55" s="440"/>
      <c r="I55" s="440"/>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1"/>
      <c r="AK55" s="1"/>
    </row>
    <row r="56" spans="1:37" ht="31.5" customHeight="1" thickTop="1" thickBot="1" x14ac:dyDescent="0.3">
      <c r="A56" s="436" t="s">
        <v>37</v>
      </c>
      <c r="B56" s="436"/>
      <c r="C56" s="436"/>
      <c r="D56" s="436"/>
      <c r="E56" s="436"/>
      <c r="F56" s="436" t="s">
        <v>38</v>
      </c>
      <c r="G56" s="436"/>
      <c r="H56" s="436"/>
      <c r="I56" s="436"/>
      <c r="J56" s="436" t="s">
        <v>39</v>
      </c>
      <c r="K56" s="436"/>
      <c r="L56" s="436"/>
      <c r="M56" s="436"/>
      <c r="N56" s="436" t="s">
        <v>40</v>
      </c>
      <c r="O56" s="436"/>
      <c r="P56" s="436"/>
      <c r="Q56" s="436"/>
      <c r="R56" s="436"/>
      <c r="S56" s="436"/>
      <c r="T56" s="436"/>
      <c r="U56" s="436"/>
      <c r="V56" s="436"/>
      <c r="W56" s="436"/>
      <c r="X56" s="436" t="s">
        <v>41</v>
      </c>
      <c r="Y56" s="436"/>
      <c r="Z56" s="436"/>
      <c r="AA56" s="436"/>
      <c r="AB56" s="436"/>
      <c r="AC56" s="436"/>
      <c r="AD56" s="436"/>
      <c r="AE56" s="436"/>
      <c r="AF56" s="436" t="s">
        <v>42</v>
      </c>
      <c r="AG56" s="436"/>
      <c r="AH56" s="436"/>
      <c r="AI56" s="436"/>
      <c r="AJ56" s="1"/>
      <c r="AK56" s="1"/>
    </row>
    <row r="57" spans="1:37" ht="16.5" thickTop="1" thickBot="1" x14ac:dyDescent="0.3">
      <c r="A57" s="435">
        <v>4</v>
      </c>
      <c r="B57" s="435"/>
      <c r="C57" s="435"/>
      <c r="D57" s="435"/>
      <c r="E57" s="435"/>
      <c r="F57" s="440"/>
      <c r="G57" s="440"/>
      <c r="H57" s="440"/>
      <c r="I57" s="440"/>
      <c r="J57" s="435">
        <f>F57*$X$30</f>
        <v>0</v>
      </c>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1"/>
      <c r="AK57" s="1"/>
    </row>
    <row r="58" spans="1:37" ht="16.5" thickTop="1" thickBot="1" x14ac:dyDescent="0.3">
      <c r="A58" s="435"/>
      <c r="B58" s="435"/>
      <c r="C58" s="435"/>
      <c r="D58" s="435"/>
      <c r="E58" s="435"/>
      <c r="F58" s="440"/>
      <c r="G58" s="440"/>
      <c r="H58" s="440"/>
      <c r="I58" s="440"/>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1"/>
      <c r="AK58" s="1"/>
    </row>
    <row r="59" spans="1:37" ht="16.5" thickTop="1" thickBot="1" x14ac:dyDescent="0.3">
      <c r="A59" s="435"/>
      <c r="B59" s="435"/>
      <c r="C59" s="435"/>
      <c r="D59" s="435"/>
      <c r="E59" s="435"/>
      <c r="F59" s="440"/>
      <c r="G59" s="440"/>
      <c r="H59" s="440"/>
      <c r="I59" s="440"/>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1"/>
      <c r="AK59" s="1"/>
    </row>
    <row r="60" spans="1:37" ht="16.5" thickTop="1" thickBot="1" x14ac:dyDescent="0.3">
      <c r="A60" s="435"/>
      <c r="B60" s="435"/>
      <c r="C60" s="435"/>
      <c r="D60" s="435"/>
      <c r="E60" s="435"/>
      <c r="F60" s="440"/>
      <c r="G60" s="440"/>
      <c r="H60" s="440"/>
      <c r="I60" s="440"/>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1"/>
      <c r="AK60" s="1"/>
    </row>
    <row r="61" spans="1:37" ht="16.5" thickTop="1" thickBot="1" x14ac:dyDescent="0.3">
      <c r="A61" s="435"/>
      <c r="B61" s="435"/>
      <c r="C61" s="435"/>
      <c r="D61" s="435"/>
      <c r="E61" s="435"/>
      <c r="F61" s="440"/>
      <c r="G61" s="440"/>
      <c r="H61" s="440"/>
      <c r="I61" s="440"/>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1"/>
      <c r="AK61" s="1"/>
    </row>
    <row r="62" spans="1:37" ht="31.5" customHeight="1" thickTop="1" thickBot="1" x14ac:dyDescent="0.3">
      <c r="A62" s="436" t="s">
        <v>37</v>
      </c>
      <c r="B62" s="436"/>
      <c r="C62" s="436"/>
      <c r="D62" s="436"/>
      <c r="E62" s="436"/>
      <c r="F62" s="436" t="s">
        <v>38</v>
      </c>
      <c r="G62" s="436"/>
      <c r="H62" s="436"/>
      <c r="I62" s="436"/>
      <c r="J62" s="436" t="s">
        <v>39</v>
      </c>
      <c r="K62" s="436"/>
      <c r="L62" s="436"/>
      <c r="M62" s="436"/>
      <c r="N62" s="436" t="s">
        <v>40</v>
      </c>
      <c r="O62" s="436"/>
      <c r="P62" s="436"/>
      <c r="Q62" s="436"/>
      <c r="R62" s="436"/>
      <c r="S62" s="436"/>
      <c r="T62" s="436"/>
      <c r="U62" s="436"/>
      <c r="V62" s="436"/>
      <c r="W62" s="436"/>
      <c r="X62" s="436" t="s">
        <v>41</v>
      </c>
      <c r="Y62" s="436"/>
      <c r="Z62" s="436"/>
      <c r="AA62" s="436"/>
      <c r="AB62" s="436"/>
      <c r="AC62" s="436"/>
      <c r="AD62" s="436"/>
      <c r="AE62" s="436"/>
      <c r="AF62" s="436" t="s">
        <v>42</v>
      </c>
      <c r="AG62" s="436"/>
      <c r="AH62" s="436"/>
      <c r="AI62" s="436"/>
      <c r="AJ62" s="1"/>
      <c r="AK62" s="1"/>
    </row>
    <row r="63" spans="1:37" ht="16.5" thickTop="1" thickBot="1" x14ac:dyDescent="0.3">
      <c r="A63" s="435">
        <v>5</v>
      </c>
      <c r="B63" s="435"/>
      <c r="C63" s="435"/>
      <c r="D63" s="435"/>
      <c r="E63" s="435"/>
      <c r="F63" s="440"/>
      <c r="G63" s="440"/>
      <c r="H63" s="440"/>
      <c r="I63" s="440"/>
      <c r="J63" s="435">
        <f>F63*$X$30</f>
        <v>0</v>
      </c>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1"/>
      <c r="AK63" s="1"/>
    </row>
    <row r="64" spans="1:37" ht="16.5" thickTop="1" thickBot="1" x14ac:dyDescent="0.3">
      <c r="A64" s="435"/>
      <c r="B64" s="435"/>
      <c r="C64" s="435"/>
      <c r="D64" s="435"/>
      <c r="E64" s="435"/>
      <c r="F64" s="440"/>
      <c r="G64" s="440"/>
      <c r="H64" s="440"/>
      <c r="I64" s="440"/>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1"/>
      <c r="AK64" s="1"/>
    </row>
    <row r="65" spans="1:37" ht="16.5" thickTop="1" thickBot="1" x14ac:dyDescent="0.3">
      <c r="A65" s="435"/>
      <c r="B65" s="435"/>
      <c r="C65" s="435"/>
      <c r="D65" s="435"/>
      <c r="E65" s="435"/>
      <c r="F65" s="440"/>
      <c r="G65" s="440"/>
      <c r="H65" s="440"/>
      <c r="I65" s="440"/>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1"/>
      <c r="AK65" s="1"/>
    </row>
    <row r="66" spans="1:37" ht="16.5" thickTop="1" thickBot="1" x14ac:dyDescent="0.3">
      <c r="A66" s="435"/>
      <c r="B66" s="435"/>
      <c r="C66" s="435"/>
      <c r="D66" s="435"/>
      <c r="E66" s="435"/>
      <c r="F66" s="440"/>
      <c r="G66" s="440"/>
      <c r="H66" s="440"/>
      <c r="I66" s="440"/>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1"/>
      <c r="AK66" s="1"/>
    </row>
    <row r="67" spans="1:37" ht="16.5" thickTop="1" thickBot="1" x14ac:dyDescent="0.3">
      <c r="A67" s="435"/>
      <c r="B67" s="435"/>
      <c r="C67" s="435"/>
      <c r="D67" s="435"/>
      <c r="E67" s="435"/>
      <c r="F67" s="440"/>
      <c r="G67" s="440"/>
      <c r="H67" s="440"/>
      <c r="I67" s="440"/>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1"/>
      <c r="AK67" s="1"/>
    </row>
    <row r="68" spans="1:37" ht="31.5" hidden="1" customHeight="1" thickTop="1" thickBot="1" x14ac:dyDescent="0.35">
      <c r="A68" s="436" t="s">
        <v>37</v>
      </c>
      <c r="B68" s="436"/>
      <c r="C68" s="436"/>
      <c r="D68" s="436"/>
      <c r="E68" s="436"/>
      <c r="F68" s="436" t="s">
        <v>38</v>
      </c>
      <c r="G68" s="436"/>
      <c r="H68" s="436"/>
      <c r="I68" s="436"/>
      <c r="J68" s="436" t="s">
        <v>39</v>
      </c>
      <c r="K68" s="436"/>
      <c r="L68" s="436"/>
      <c r="M68" s="436"/>
      <c r="N68" s="436" t="s">
        <v>40</v>
      </c>
      <c r="O68" s="436"/>
      <c r="P68" s="436"/>
      <c r="Q68" s="436"/>
      <c r="R68" s="436"/>
      <c r="S68" s="436"/>
      <c r="T68" s="436"/>
      <c r="U68" s="436"/>
      <c r="V68" s="436"/>
      <c r="W68" s="436"/>
      <c r="X68" s="436" t="s">
        <v>41</v>
      </c>
      <c r="Y68" s="436"/>
      <c r="Z68" s="436"/>
      <c r="AA68" s="436"/>
      <c r="AB68" s="436"/>
      <c r="AC68" s="436"/>
      <c r="AD68" s="436"/>
      <c r="AE68" s="436"/>
      <c r="AF68" s="436" t="s">
        <v>42</v>
      </c>
      <c r="AG68" s="436"/>
      <c r="AH68" s="436"/>
      <c r="AI68" s="436"/>
      <c r="AJ68" s="1"/>
      <c r="AK68" s="1"/>
    </row>
    <row r="69" spans="1:37" ht="16.5" hidden="1" customHeight="1" thickTop="1" thickBot="1" x14ac:dyDescent="0.35">
      <c r="A69" s="435">
        <v>6</v>
      </c>
      <c r="B69" s="435"/>
      <c r="C69" s="435"/>
      <c r="D69" s="435"/>
      <c r="E69" s="435"/>
      <c r="F69" s="440"/>
      <c r="G69" s="440"/>
      <c r="H69" s="440"/>
      <c r="I69" s="440"/>
      <c r="J69" s="435">
        <f>F69*$X$30</f>
        <v>0</v>
      </c>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1"/>
      <c r="AK69" s="1"/>
    </row>
    <row r="70" spans="1:37" ht="16.5" hidden="1" customHeight="1" thickTop="1" thickBot="1" x14ac:dyDescent="0.35">
      <c r="A70" s="435"/>
      <c r="B70" s="435"/>
      <c r="C70" s="435"/>
      <c r="D70" s="435"/>
      <c r="E70" s="435"/>
      <c r="F70" s="440"/>
      <c r="G70" s="440"/>
      <c r="H70" s="440"/>
      <c r="I70" s="440"/>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1"/>
      <c r="AK70" s="1"/>
    </row>
    <row r="71" spans="1:37" ht="16.5" hidden="1" customHeight="1" thickTop="1" thickBot="1" x14ac:dyDescent="0.35">
      <c r="A71" s="435"/>
      <c r="B71" s="435"/>
      <c r="C71" s="435"/>
      <c r="D71" s="435"/>
      <c r="E71" s="435"/>
      <c r="F71" s="440"/>
      <c r="G71" s="440"/>
      <c r="H71" s="440"/>
      <c r="I71" s="440"/>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1"/>
      <c r="AK71" s="1"/>
    </row>
    <row r="72" spans="1:37" ht="16.5" hidden="1" customHeight="1" thickTop="1" thickBot="1" x14ac:dyDescent="0.35">
      <c r="A72" s="435"/>
      <c r="B72" s="435"/>
      <c r="C72" s="435"/>
      <c r="D72" s="435"/>
      <c r="E72" s="435"/>
      <c r="F72" s="440"/>
      <c r="G72" s="440"/>
      <c r="H72" s="440"/>
      <c r="I72" s="440"/>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1"/>
      <c r="AK72" s="1"/>
    </row>
    <row r="73" spans="1:37" ht="16.5" hidden="1" customHeight="1" thickTop="1" thickBot="1" x14ac:dyDescent="0.35">
      <c r="A73" s="435"/>
      <c r="B73" s="435"/>
      <c r="C73" s="435"/>
      <c r="D73" s="435"/>
      <c r="E73" s="435"/>
      <c r="F73" s="440"/>
      <c r="G73" s="440"/>
      <c r="H73" s="440"/>
      <c r="I73" s="440"/>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1"/>
      <c r="AK73" s="1"/>
    </row>
    <row r="74" spans="1:37" ht="31.5" hidden="1" customHeight="1" thickTop="1" thickBot="1" x14ac:dyDescent="0.35">
      <c r="A74" s="436" t="s">
        <v>37</v>
      </c>
      <c r="B74" s="436"/>
      <c r="C74" s="436"/>
      <c r="D74" s="436"/>
      <c r="E74" s="436"/>
      <c r="F74" s="436" t="s">
        <v>38</v>
      </c>
      <c r="G74" s="436"/>
      <c r="H74" s="436"/>
      <c r="I74" s="436"/>
      <c r="J74" s="436" t="s">
        <v>39</v>
      </c>
      <c r="K74" s="436"/>
      <c r="L74" s="436"/>
      <c r="M74" s="436"/>
      <c r="N74" s="436" t="s">
        <v>40</v>
      </c>
      <c r="O74" s="436"/>
      <c r="P74" s="436"/>
      <c r="Q74" s="436"/>
      <c r="R74" s="436"/>
      <c r="S74" s="436"/>
      <c r="T74" s="436"/>
      <c r="U74" s="436"/>
      <c r="V74" s="436"/>
      <c r="W74" s="436"/>
      <c r="X74" s="436" t="s">
        <v>41</v>
      </c>
      <c r="Y74" s="436"/>
      <c r="Z74" s="436"/>
      <c r="AA74" s="436"/>
      <c r="AB74" s="436"/>
      <c r="AC74" s="436"/>
      <c r="AD74" s="436"/>
      <c r="AE74" s="436"/>
      <c r="AF74" s="436" t="s">
        <v>42</v>
      </c>
      <c r="AG74" s="436"/>
      <c r="AH74" s="436"/>
      <c r="AI74" s="436"/>
      <c r="AJ74" s="1"/>
      <c r="AK74" s="1"/>
    </row>
    <row r="75" spans="1:37" ht="16.5" hidden="1" customHeight="1" thickTop="1" thickBot="1" x14ac:dyDescent="0.35">
      <c r="A75" s="435">
        <v>7</v>
      </c>
      <c r="B75" s="435"/>
      <c r="C75" s="435"/>
      <c r="D75" s="435"/>
      <c r="E75" s="435"/>
      <c r="F75" s="440"/>
      <c r="G75" s="440"/>
      <c r="H75" s="440"/>
      <c r="I75" s="440"/>
      <c r="J75" s="435">
        <f>F75*$X$30</f>
        <v>0</v>
      </c>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1"/>
      <c r="AK75" s="1"/>
    </row>
    <row r="76" spans="1:37" ht="16.5" hidden="1" customHeight="1" thickTop="1" thickBot="1" x14ac:dyDescent="0.35">
      <c r="A76" s="435"/>
      <c r="B76" s="435"/>
      <c r="C76" s="435"/>
      <c r="D76" s="435"/>
      <c r="E76" s="435"/>
      <c r="F76" s="440"/>
      <c r="G76" s="440"/>
      <c r="H76" s="440"/>
      <c r="I76" s="440"/>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1"/>
      <c r="AK76" s="1"/>
    </row>
    <row r="77" spans="1:37" ht="16.5" hidden="1" customHeight="1" thickTop="1" thickBot="1" x14ac:dyDescent="0.35">
      <c r="A77" s="435"/>
      <c r="B77" s="435"/>
      <c r="C77" s="435"/>
      <c r="D77" s="435"/>
      <c r="E77" s="435"/>
      <c r="F77" s="440"/>
      <c r="G77" s="440"/>
      <c r="H77" s="440"/>
      <c r="I77" s="440"/>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1"/>
      <c r="AK77" s="1"/>
    </row>
    <row r="78" spans="1:37" ht="16.5" hidden="1" customHeight="1" thickTop="1" thickBot="1" x14ac:dyDescent="0.35">
      <c r="A78" s="435"/>
      <c r="B78" s="435"/>
      <c r="C78" s="435"/>
      <c r="D78" s="435"/>
      <c r="E78" s="435"/>
      <c r="F78" s="440"/>
      <c r="G78" s="440"/>
      <c r="H78" s="440"/>
      <c r="I78" s="440"/>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1"/>
      <c r="AK78" s="1"/>
    </row>
    <row r="79" spans="1:37" ht="16.5" hidden="1" customHeight="1" thickTop="1" thickBot="1" x14ac:dyDescent="0.35">
      <c r="A79" s="435"/>
      <c r="B79" s="435"/>
      <c r="C79" s="435"/>
      <c r="D79" s="435"/>
      <c r="E79" s="435"/>
      <c r="F79" s="440"/>
      <c r="G79" s="440"/>
      <c r="H79" s="440"/>
      <c r="I79" s="440"/>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1"/>
      <c r="AK79" s="1"/>
    </row>
    <row r="80" spans="1:37" ht="31.5" hidden="1" customHeight="1" thickTop="1" thickBot="1" x14ac:dyDescent="0.35">
      <c r="A80" s="436" t="s">
        <v>37</v>
      </c>
      <c r="B80" s="436"/>
      <c r="C80" s="436"/>
      <c r="D80" s="436"/>
      <c r="E80" s="436"/>
      <c r="F80" s="436" t="s">
        <v>38</v>
      </c>
      <c r="G80" s="436"/>
      <c r="H80" s="436"/>
      <c r="I80" s="436"/>
      <c r="J80" s="436" t="s">
        <v>39</v>
      </c>
      <c r="K80" s="436"/>
      <c r="L80" s="436"/>
      <c r="M80" s="436"/>
      <c r="N80" s="436" t="s">
        <v>40</v>
      </c>
      <c r="O80" s="436"/>
      <c r="P80" s="436"/>
      <c r="Q80" s="436"/>
      <c r="R80" s="436"/>
      <c r="S80" s="436"/>
      <c r="T80" s="436"/>
      <c r="U80" s="436"/>
      <c r="V80" s="436"/>
      <c r="W80" s="436"/>
      <c r="X80" s="436" t="s">
        <v>41</v>
      </c>
      <c r="Y80" s="436"/>
      <c r="Z80" s="436"/>
      <c r="AA80" s="436"/>
      <c r="AB80" s="436"/>
      <c r="AC80" s="436"/>
      <c r="AD80" s="436"/>
      <c r="AE80" s="436"/>
      <c r="AF80" s="436" t="s">
        <v>42</v>
      </c>
      <c r="AG80" s="436"/>
      <c r="AH80" s="436"/>
      <c r="AI80" s="436"/>
      <c r="AJ80" s="1"/>
      <c r="AK80" s="1"/>
    </row>
    <row r="81" spans="1:37" ht="16.5" hidden="1" customHeight="1" thickTop="1" thickBot="1" x14ac:dyDescent="0.35">
      <c r="A81" s="435">
        <v>8</v>
      </c>
      <c r="B81" s="435"/>
      <c r="C81" s="435"/>
      <c r="D81" s="435"/>
      <c r="E81" s="435"/>
      <c r="F81" s="440"/>
      <c r="G81" s="440"/>
      <c r="H81" s="440"/>
      <c r="I81" s="440"/>
      <c r="J81" s="435">
        <f>F81*$X$30</f>
        <v>0</v>
      </c>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1"/>
      <c r="AK81" s="1"/>
    </row>
    <row r="82" spans="1:37" ht="16.5" hidden="1" customHeight="1" thickTop="1" thickBot="1" x14ac:dyDescent="0.35">
      <c r="A82" s="435"/>
      <c r="B82" s="435"/>
      <c r="C82" s="435"/>
      <c r="D82" s="435"/>
      <c r="E82" s="435"/>
      <c r="F82" s="440"/>
      <c r="G82" s="440"/>
      <c r="H82" s="440"/>
      <c r="I82" s="440"/>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1"/>
      <c r="AK82" s="1"/>
    </row>
    <row r="83" spans="1:37" ht="16.5" hidden="1" customHeight="1" thickTop="1" thickBot="1" x14ac:dyDescent="0.35">
      <c r="A83" s="435"/>
      <c r="B83" s="435"/>
      <c r="C83" s="435"/>
      <c r="D83" s="435"/>
      <c r="E83" s="435"/>
      <c r="F83" s="440"/>
      <c r="G83" s="440"/>
      <c r="H83" s="440"/>
      <c r="I83" s="440"/>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1"/>
      <c r="AK83" s="1"/>
    </row>
    <row r="84" spans="1:37" ht="16.5" hidden="1" customHeight="1" thickTop="1" thickBot="1" x14ac:dyDescent="0.35">
      <c r="A84" s="435"/>
      <c r="B84" s="435"/>
      <c r="C84" s="435"/>
      <c r="D84" s="435"/>
      <c r="E84" s="435"/>
      <c r="F84" s="440"/>
      <c r="G84" s="440"/>
      <c r="H84" s="440"/>
      <c r="I84" s="440"/>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1"/>
      <c r="AK84" s="1"/>
    </row>
    <row r="85" spans="1:37" ht="16.5" hidden="1" customHeight="1" thickTop="1" thickBot="1" x14ac:dyDescent="0.35">
      <c r="A85" s="435"/>
      <c r="B85" s="435"/>
      <c r="C85" s="435"/>
      <c r="D85" s="435"/>
      <c r="E85" s="435"/>
      <c r="F85" s="440"/>
      <c r="G85" s="440"/>
      <c r="H85" s="440"/>
      <c r="I85" s="440"/>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1"/>
      <c r="AK85" s="1"/>
    </row>
    <row r="86" spans="1:37" ht="31.5" hidden="1" customHeight="1" thickTop="1" thickBot="1" x14ac:dyDescent="0.35">
      <c r="A86" s="436" t="s">
        <v>37</v>
      </c>
      <c r="B86" s="436"/>
      <c r="C86" s="436"/>
      <c r="D86" s="436"/>
      <c r="E86" s="436"/>
      <c r="F86" s="436" t="s">
        <v>38</v>
      </c>
      <c r="G86" s="436"/>
      <c r="H86" s="436"/>
      <c r="I86" s="436"/>
      <c r="J86" s="436" t="s">
        <v>39</v>
      </c>
      <c r="K86" s="436"/>
      <c r="L86" s="436"/>
      <c r="M86" s="436"/>
      <c r="N86" s="436" t="s">
        <v>40</v>
      </c>
      <c r="O86" s="436"/>
      <c r="P86" s="436"/>
      <c r="Q86" s="436"/>
      <c r="R86" s="436"/>
      <c r="S86" s="436"/>
      <c r="T86" s="436"/>
      <c r="U86" s="436"/>
      <c r="V86" s="436"/>
      <c r="W86" s="436"/>
      <c r="X86" s="436" t="s">
        <v>41</v>
      </c>
      <c r="Y86" s="436"/>
      <c r="Z86" s="436"/>
      <c r="AA86" s="436"/>
      <c r="AB86" s="436"/>
      <c r="AC86" s="436"/>
      <c r="AD86" s="436"/>
      <c r="AE86" s="436"/>
      <c r="AF86" s="436" t="s">
        <v>42</v>
      </c>
      <c r="AG86" s="436"/>
      <c r="AH86" s="436"/>
      <c r="AI86" s="436"/>
      <c r="AJ86" s="1"/>
      <c r="AK86" s="1"/>
    </row>
    <row r="87" spans="1:37" ht="16.5" hidden="1" customHeight="1" thickTop="1" thickBot="1" x14ac:dyDescent="0.35">
      <c r="A87" s="435">
        <v>9</v>
      </c>
      <c r="B87" s="435"/>
      <c r="C87" s="435"/>
      <c r="D87" s="435"/>
      <c r="E87" s="435"/>
      <c r="F87" s="440"/>
      <c r="G87" s="440"/>
      <c r="H87" s="440"/>
      <c r="I87" s="440"/>
      <c r="J87" s="435">
        <f>F87*$X$30</f>
        <v>0</v>
      </c>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1"/>
      <c r="AK87" s="1"/>
    </row>
    <row r="88" spans="1:37" ht="16.5" hidden="1" customHeight="1" thickTop="1" thickBot="1" x14ac:dyDescent="0.35">
      <c r="A88" s="435"/>
      <c r="B88" s="435"/>
      <c r="C88" s="435"/>
      <c r="D88" s="435"/>
      <c r="E88" s="435"/>
      <c r="F88" s="440"/>
      <c r="G88" s="440"/>
      <c r="H88" s="440"/>
      <c r="I88" s="440"/>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1"/>
      <c r="AK88" s="1"/>
    </row>
    <row r="89" spans="1:37" ht="16.5" hidden="1" customHeight="1" thickTop="1" thickBot="1" x14ac:dyDescent="0.35">
      <c r="A89" s="435"/>
      <c r="B89" s="435"/>
      <c r="C89" s="435"/>
      <c r="D89" s="435"/>
      <c r="E89" s="435"/>
      <c r="F89" s="440"/>
      <c r="G89" s="440"/>
      <c r="H89" s="440"/>
      <c r="I89" s="440"/>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1"/>
      <c r="AK89" s="1"/>
    </row>
    <row r="90" spans="1:37" ht="16.5" hidden="1" customHeight="1" thickTop="1" thickBot="1" x14ac:dyDescent="0.35">
      <c r="A90" s="435"/>
      <c r="B90" s="435"/>
      <c r="C90" s="435"/>
      <c r="D90" s="435"/>
      <c r="E90" s="435"/>
      <c r="F90" s="440"/>
      <c r="G90" s="440"/>
      <c r="H90" s="440"/>
      <c r="I90" s="440"/>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1"/>
      <c r="AK90" s="1"/>
    </row>
    <row r="91" spans="1:37" ht="16.5" hidden="1" customHeight="1" thickTop="1" thickBot="1" x14ac:dyDescent="0.35">
      <c r="A91" s="435"/>
      <c r="B91" s="435"/>
      <c r="C91" s="435"/>
      <c r="D91" s="435"/>
      <c r="E91" s="435"/>
      <c r="F91" s="440"/>
      <c r="G91" s="440"/>
      <c r="H91" s="440"/>
      <c r="I91" s="440"/>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1"/>
      <c r="AK91" s="1"/>
    </row>
    <row r="92" spans="1:37" ht="31.5" hidden="1" customHeight="1" thickTop="1" thickBot="1" x14ac:dyDescent="0.35">
      <c r="A92" s="436" t="s">
        <v>37</v>
      </c>
      <c r="B92" s="436"/>
      <c r="C92" s="436"/>
      <c r="D92" s="436"/>
      <c r="E92" s="436"/>
      <c r="F92" s="436" t="s">
        <v>38</v>
      </c>
      <c r="G92" s="436"/>
      <c r="H92" s="436"/>
      <c r="I92" s="436"/>
      <c r="J92" s="436" t="s">
        <v>39</v>
      </c>
      <c r="K92" s="436"/>
      <c r="L92" s="436"/>
      <c r="M92" s="436"/>
      <c r="N92" s="436" t="s">
        <v>40</v>
      </c>
      <c r="O92" s="436"/>
      <c r="P92" s="436"/>
      <c r="Q92" s="436"/>
      <c r="R92" s="436"/>
      <c r="S92" s="436"/>
      <c r="T92" s="436"/>
      <c r="U92" s="436"/>
      <c r="V92" s="436"/>
      <c r="W92" s="436"/>
      <c r="X92" s="436" t="s">
        <v>41</v>
      </c>
      <c r="Y92" s="436"/>
      <c r="Z92" s="436"/>
      <c r="AA92" s="436"/>
      <c r="AB92" s="436"/>
      <c r="AC92" s="436"/>
      <c r="AD92" s="436"/>
      <c r="AE92" s="436"/>
      <c r="AF92" s="436" t="s">
        <v>42</v>
      </c>
      <c r="AG92" s="436"/>
      <c r="AH92" s="436"/>
      <c r="AI92" s="436"/>
      <c r="AJ92" s="1"/>
      <c r="AK92" s="1"/>
    </row>
    <row r="93" spans="1:37" ht="16.5" hidden="1" customHeight="1" thickTop="1" thickBot="1" x14ac:dyDescent="0.35">
      <c r="A93" s="435">
        <v>10</v>
      </c>
      <c r="B93" s="435"/>
      <c r="C93" s="435"/>
      <c r="D93" s="435"/>
      <c r="E93" s="435"/>
      <c r="F93" s="440"/>
      <c r="G93" s="440"/>
      <c r="H93" s="440"/>
      <c r="I93" s="440"/>
      <c r="J93" s="435">
        <f>F93*$X$30</f>
        <v>0</v>
      </c>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1"/>
      <c r="AK93" s="1"/>
    </row>
    <row r="94" spans="1:37" ht="16.5" hidden="1" customHeight="1" thickTop="1" thickBot="1" x14ac:dyDescent="0.35">
      <c r="A94" s="435"/>
      <c r="B94" s="435"/>
      <c r="C94" s="435"/>
      <c r="D94" s="435"/>
      <c r="E94" s="435"/>
      <c r="F94" s="440"/>
      <c r="G94" s="440"/>
      <c r="H94" s="440"/>
      <c r="I94" s="440"/>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1"/>
      <c r="AK94" s="1"/>
    </row>
    <row r="95" spans="1:37" ht="16.5" hidden="1" customHeight="1" thickTop="1" thickBot="1" x14ac:dyDescent="0.35">
      <c r="A95" s="435"/>
      <c r="B95" s="435"/>
      <c r="C95" s="435"/>
      <c r="D95" s="435"/>
      <c r="E95" s="435"/>
      <c r="F95" s="440"/>
      <c r="G95" s="440"/>
      <c r="H95" s="440"/>
      <c r="I95" s="440"/>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1"/>
      <c r="AK95" s="1"/>
    </row>
    <row r="96" spans="1:37" ht="16.5" hidden="1" customHeight="1" thickTop="1" thickBot="1" x14ac:dyDescent="0.35">
      <c r="A96" s="435"/>
      <c r="B96" s="435"/>
      <c r="C96" s="435"/>
      <c r="D96" s="435"/>
      <c r="E96" s="435"/>
      <c r="F96" s="440"/>
      <c r="G96" s="440"/>
      <c r="H96" s="440"/>
      <c r="I96" s="440"/>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1"/>
      <c r="AK96" s="1"/>
    </row>
    <row r="97" spans="1:37" ht="16.5" hidden="1" customHeight="1" thickTop="1" thickBot="1" x14ac:dyDescent="0.35">
      <c r="A97" s="435"/>
      <c r="B97" s="435"/>
      <c r="C97" s="435"/>
      <c r="D97" s="435"/>
      <c r="E97" s="435"/>
      <c r="F97" s="440"/>
      <c r="G97" s="440"/>
      <c r="H97" s="440"/>
      <c r="I97" s="440"/>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1"/>
      <c r="AK97" s="1"/>
    </row>
    <row r="98" spans="1:37" ht="31.5" hidden="1" customHeight="1" thickTop="1" thickBot="1" x14ac:dyDescent="0.35">
      <c r="A98" s="436" t="s">
        <v>37</v>
      </c>
      <c r="B98" s="436"/>
      <c r="C98" s="436"/>
      <c r="D98" s="436"/>
      <c r="E98" s="436"/>
      <c r="F98" s="436" t="s">
        <v>38</v>
      </c>
      <c r="G98" s="436"/>
      <c r="H98" s="436"/>
      <c r="I98" s="436"/>
      <c r="J98" s="436" t="s">
        <v>39</v>
      </c>
      <c r="K98" s="436"/>
      <c r="L98" s="436"/>
      <c r="M98" s="436"/>
      <c r="N98" s="436" t="s">
        <v>40</v>
      </c>
      <c r="O98" s="436"/>
      <c r="P98" s="436"/>
      <c r="Q98" s="436"/>
      <c r="R98" s="436"/>
      <c r="S98" s="436"/>
      <c r="T98" s="436"/>
      <c r="U98" s="436"/>
      <c r="V98" s="436"/>
      <c r="W98" s="436"/>
      <c r="X98" s="436" t="s">
        <v>41</v>
      </c>
      <c r="Y98" s="436"/>
      <c r="Z98" s="436"/>
      <c r="AA98" s="436"/>
      <c r="AB98" s="436"/>
      <c r="AC98" s="436"/>
      <c r="AD98" s="436"/>
      <c r="AE98" s="436"/>
      <c r="AF98" s="436" t="s">
        <v>42</v>
      </c>
      <c r="AG98" s="436"/>
      <c r="AH98" s="436"/>
      <c r="AI98" s="436"/>
      <c r="AJ98" s="1"/>
      <c r="AK98" s="1"/>
    </row>
    <row r="99" spans="1:37" ht="16.5" hidden="1" customHeight="1" thickTop="1" thickBot="1" x14ac:dyDescent="0.35">
      <c r="A99" s="435">
        <v>11</v>
      </c>
      <c r="B99" s="435"/>
      <c r="C99" s="435"/>
      <c r="D99" s="435"/>
      <c r="E99" s="435"/>
      <c r="F99" s="440"/>
      <c r="G99" s="440"/>
      <c r="H99" s="440"/>
      <c r="I99" s="440"/>
      <c r="J99" s="435">
        <f>F99*$X$30</f>
        <v>0</v>
      </c>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1"/>
      <c r="AK99" s="1"/>
    </row>
    <row r="100" spans="1:37" ht="16.5" hidden="1" customHeight="1" thickTop="1" thickBot="1" x14ac:dyDescent="0.35">
      <c r="A100" s="435"/>
      <c r="B100" s="435"/>
      <c r="C100" s="435"/>
      <c r="D100" s="435"/>
      <c r="E100" s="435"/>
      <c r="F100" s="440"/>
      <c r="G100" s="440"/>
      <c r="H100" s="440"/>
      <c r="I100" s="440"/>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1"/>
      <c r="AK100" s="1"/>
    </row>
    <row r="101" spans="1:37" ht="16.5" hidden="1" customHeight="1" thickTop="1" thickBot="1" x14ac:dyDescent="0.35">
      <c r="A101" s="435"/>
      <c r="B101" s="435"/>
      <c r="C101" s="435"/>
      <c r="D101" s="435"/>
      <c r="E101" s="435"/>
      <c r="F101" s="440"/>
      <c r="G101" s="440"/>
      <c r="H101" s="440"/>
      <c r="I101" s="440"/>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1"/>
      <c r="AK101" s="1"/>
    </row>
    <row r="102" spans="1:37" ht="16.5" hidden="1" customHeight="1" thickTop="1" thickBot="1" x14ac:dyDescent="0.35">
      <c r="A102" s="435"/>
      <c r="B102" s="435"/>
      <c r="C102" s="435"/>
      <c r="D102" s="435"/>
      <c r="E102" s="435"/>
      <c r="F102" s="440"/>
      <c r="G102" s="440"/>
      <c r="H102" s="440"/>
      <c r="I102" s="440"/>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1"/>
      <c r="AK102" s="1"/>
    </row>
    <row r="103" spans="1:37" ht="16.5" hidden="1" customHeight="1" thickTop="1" thickBot="1" x14ac:dyDescent="0.35">
      <c r="A103" s="435"/>
      <c r="B103" s="435"/>
      <c r="C103" s="435"/>
      <c r="D103" s="435"/>
      <c r="E103" s="435"/>
      <c r="F103" s="440"/>
      <c r="G103" s="440"/>
      <c r="H103" s="440"/>
      <c r="I103" s="440"/>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1"/>
      <c r="AK103" s="1"/>
    </row>
    <row r="104" spans="1:37" ht="31.5" hidden="1" customHeight="1" thickTop="1" thickBot="1" x14ac:dyDescent="0.35">
      <c r="A104" s="436" t="s">
        <v>37</v>
      </c>
      <c r="B104" s="436"/>
      <c r="C104" s="436"/>
      <c r="D104" s="436"/>
      <c r="E104" s="436"/>
      <c r="F104" s="436" t="s">
        <v>38</v>
      </c>
      <c r="G104" s="436"/>
      <c r="H104" s="436"/>
      <c r="I104" s="436"/>
      <c r="J104" s="436" t="s">
        <v>39</v>
      </c>
      <c r="K104" s="436"/>
      <c r="L104" s="436"/>
      <c r="M104" s="436"/>
      <c r="N104" s="436" t="s">
        <v>40</v>
      </c>
      <c r="O104" s="436"/>
      <c r="P104" s="436"/>
      <c r="Q104" s="436"/>
      <c r="R104" s="436"/>
      <c r="S104" s="436"/>
      <c r="T104" s="436"/>
      <c r="U104" s="436"/>
      <c r="V104" s="436"/>
      <c r="W104" s="436"/>
      <c r="X104" s="436" t="s">
        <v>41</v>
      </c>
      <c r="Y104" s="436"/>
      <c r="Z104" s="436"/>
      <c r="AA104" s="436"/>
      <c r="AB104" s="436"/>
      <c r="AC104" s="436"/>
      <c r="AD104" s="436"/>
      <c r="AE104" s="436"/>
      <c r="AF104" s="436" t="s">
        <v>42</v>
      </c>
      <c r="AG104" s="436"/>
      <c r="AH104" s="436"/>
      <c r="AI104" s="436"/>
      <c r="AJ104" s="1"/>
      <c r="AK104" s="1"/>
    </row>
    <row r="105" spans="1:37" ht="16.5" hidden="1" customHeight="1" thickTop="1" thickBot="1" x14ac:dyDescent="0.35">
      <c r="A105" s="435">
        <v>12</v>
      </c>
      <c r="B105" s="435"/>
      <c r="C105" s="435"/>
      <c r="D105" s="435"/>
      <c r="E105" s="435"/>
      <c r="F105" s="440"/>
      <c r="G105" s="440"/>
      <c r="H105" s="440"/>
      <c r="I105" s="440"/>
      <c r="J105" s="435">
        <f>F105*$X$30</f>
        <v>0</v>
      </c>
      <c r="K105" s="435"/>
      <c r="L105" s="435"/>
      <c r="M105" s="435"/>
      <c r="N105" s="435"/>
      <c r="O105" s="435"/>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1"/>
      <c r="AK105" s="1"/>
    </row>
    <row r="106" spans="1:37" ht="16.5" hidden="1" customHeight="1" thickTop="1" thickBot="1" x14ac:dyDescent="0.35">
      <c r="A106" s="435"/>
      <c r="B106" s="435"/>
      <c r="C106" s="435"/>
      <c r="D106" s="435"/>
      <c r="E106" s="435"/>
      <c r="F106" s="440"/>
      <c r="G106" s="440"/>
      <c r="H106" s="440"/>
      <c r="I106" s="440"/>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1"/>
      <c r="AK106" s="1"/>
    </row>
    <row r="107" spans="1:37" ht="16.5" hidden="1" customHeight="1" thickTop="1" thickBot="1" x14ac:dyDescent="0.35">
      <c r="A107" s="435"/>
      <c r="B107" s="435"/>
      <c r="C107" s="435"/>
      <c r="D107" s="435"/>
      <c r="E107" s="435"/>
      <c r="F107" s="440"/>
      <c r="G107" s="440"/>
      <c r="H107" s="440"/>
      <c r="I107" s="440"/>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1"/>
      <c r="AK107" s="1"/>
    </row>
    <row r="108" spans="1:37" ht="16.5" hidden="1" customHeight="1" thickTop="1" thickBot="1" x14ac:dyDescent="0.35">
      <c r="A108" s="435"/>
      <c r="B108" s="435"/>
      <c r="C108" s="435"/>
      <c r="D108" s="435"/>
      <c r="E108" s="435"/>
      <c r="F108" s="440"/>
      <c r="G108" s="440"/>
      <c r="H108" s="440"/>
      <c r="I108" s="440"/>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1"/>
      <c r="AK108" s="1"/>
    </row>
    <row r="109" spans="1:37" ht="16.5" hidden="1" customHeight="1" thickTop="1" thickBot="1" x14ac:dyDescent="0.35">
      <c r="A109" s="435"/>
      <c r="B109" s="435"/>
      <c r="C109" s="435"/>
      <c r="D109" s="435"/>
      <c r="E109" s="435"/>
      <c r="F109" s="440"/>
      <c r="G109" s="440"/>
      <c r="H109" s="440"/>
      <c r="I109" s="440"/>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1"/>
      <c r="AK109" s="1"/>
    </row>
    <row r="110" spans="1:37" s="12" customFormat="1" ht="19.5" customHeight="1" thickTop="1" thickBot="1" x14ac:dyDescent="0.3">
      <c r="A110" s="436" t="s">
        <v>43</v>
      </c>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row>
    <row r="111" spans="1:37" s="12" customFormat="1" ht="15.75" customHeight="1" thickTop="1" x14ac:dyDescent="0.25">
      <c r="A111" s="13"/>
      <c r="B111" s="14"/>
      <c r="C111" s="14"/>
      <c r="D111" s="14"/>
      <c r="E111" s="14"/>
      <c r="F111" s="14"/>
      <c r="G111" s="14"/>
      <c r="H111" s="14"/>
      <c r="I111" s="14"/>
      <c r="J111" s="14"/>
      <c r="K111" s="14"/>
      <c r="L111" s="14"/>
      <c r="M111" s="14"/>
      <c r="N111" s="437" t="s">
        <v>44</v>
      </c>
      <c r="O111" s="437"/>
      <c r="P111" s="437"/>
      <c r="Q111" s="437"/>
      <c r="R111" s="437"/>
      <c r="S111" s="437"/>
      <c r="T111" s="437"/>
      <c r="U111" s="437"/>
      <c r="V111" s="437"/>
      <c r="W111" s="437"/>
      <c r="X111" s="437"/>
      <c r="Y111" s="438" t="s">
        <v>45</v>
      </c>
      <c r="Z111" s="438"/>
      <c r="AA111" s="438"/>
      <c r="AB111" s="438"/>
      <c r="AC111" s="438"/>
      <c r="AD111" s="438"/>
      <c r="AE111" s="438"/>
      <c r="AF111" s="439"/>
      <c r="AG111" s="15"/>
      <c r="AH111" s="16" t="s">
        <v>46</v>
      </c>
      <c r="AI111" s="17" t="s">
        <v>47</v>
      </c>
    </row>
    <row r="112" spans="1:37" s="12" customFormat="1" ht="15" customHeight="1" x14ac:dyDescent="0.25">
      <c r="A112" s="424" t="s">
        <v>48</v>
      </c>
      <c r="B112" s="425"/>
      <c r="C112" s="425"/>
      <c r="D112" s="425"/>
      <c r="E112" s="425"/>
      <c r="F112" s="425"/>
      <c r="G112" s="14" t="s">
        <v>49</v>
      </c>
      <c r="H112" s="18"/>
      <c r="I112" s="14"/>
      <c r="J112" s="14" t="s">
        <v>47</v>
      </c>
      <c r="K112" s="18" t="s">
        <v>50</v>
      </c>
      <c r="L112" s="14"/>
      <c r="M112" s="14"/>
      <c r="N112" s="426"/>
      <c r="O112" s="426"/>
      <c r="P112" s="426"/>
      <c r="Q112" s="426"/>
      <c r="R112" s="426"/>
      <c r="S112" s="426"/>
      <c r="T112" s="426"/>
      <c r="U112" s="426"/>
      <c r="V112" s="426"/>
      <c r="W112" s="426"/>
      <c r="X112" s="426"/>
      <c r="Y112" s="430" t="s">
        <v>51</v>
      </c>
      <c r="Z112" s="425"/>
      <c r="AA112" s="425"/>
      <c r="AB112" s="425"/>
      <c r="AC112" s="425"/>
      <c r="AD112" s="425"/>
      <c r="AE112" s="425"/>
      <c r="AF112" s="431"/>
      <c r="AG112" s="15"/>
      <c r="AH112" s="18"/>
      <c r="AI112" s="19"/>
    </row>
    <row r="113" spans="1:35" s="12" customFormat="1" x14ac:dyDescent="0.25">
      <c r="A113" s="424"/>
      <c r="B113" s="425"/>
      <c r="C113" s="425"/>
      <c r="D113" s="425"/>
      <c r="E113" s="425"/>
      <c r="F113" s="425"/>
      <c r="G113" s="425"/>
      <c r="H113" s="425"/>
      <c r="I113" s="425"/>
      <c r="J113" s="425"/>
      <c r="K113" s="425"/>
      <c r="L113" s="425"/>
      <c r="M113" s="14"/>
      <c r="N113" s="426"/>
      <c r="O113" s="426"/>
      <c r="P113" s="426"/>
      <c r="Q113" s="426"/>
      <c r="R113" s="426"/>
      <c r="S113" s="426"/>
      <c r="T113" s="426"/>
      <c r="U113" s="426"/>
      <c r="V113" s="426"/>
      <c r="W113" s="426"/>
      <c r="X113" s="426"/>
      <c r="Y113" s="14"/>
      <c r="Z113" s="14"/>
      <c r="AA113" s="14"/>
      <c r="AB113" s="14"/>
      <c r="AC113" s="14"/>
      <c r="AD113" s="14"/>
      <c r="AE113" s="14"/>
      <c r="AF113" s="14"/>
      <c r="AG113" s="14"/>
      <c r="AH113" s="14"/>
      <c r="AI113" s="20"/>
    </row>
    <row r="114" spans="1:35" s="12" customFormat="1" ht="15" customHeight="1" x14ac:dyDescent="0.25">
      <c r="A114" s="424"/>
      <c r="B114" s="425"/>
      <c r="C114" s="425"/>
      <c r="D114" s="425"/>
      <c r="E114" s="425"/>
      <c r="F114" s="425"/>
      <c r="G114" s="425"/>
      <c r="H114" s="425"/>
      <c r="I114" s="425"/>
      <c r="J114" s="425"/>
      <c r="K114" s="425"/>
      <c r="L114" s="425"/>
      <c r="M114" s="14"/>
      <c r="N114" s="425" t="s">
        <v>52</v>
      </c>
      <c r="O114" s="425"/>
      <c r="P114" s="425"/>
      <c r="Q114" s="425"/>
      <c r="R114" s="425"/>
      <c r="S114" s="425"/>
      <c r="T114" s="425"/>
      <c r="U114" s="425"/>
      <c r="V114" s="425"/>
      <c r="W114" s="425"/>
      <c r="X114" s="425"/>
      <c r="Y114" s="425" t="s">
        <v>45</v>
      </c>
      <c r="Z114" s="425"/>
      <c r="AA114" s="425"/>
      <c r="AB114" s="425"/>
      <c r="AC114" s="425"/>
      <c r="AD114" s="425"/>
      <c r="AE114" s="425"/>
      <c r="AF114" s="425"/>
      <c r="AG114" s="14"/>
      <c r="AH114" s="21" t="s">
        <v>46</v>
      </c>
      <c r="AI114" s="22" t="s">
        <v>47</v>
      </c>
    </row>
    <row r="115" spans="1:35" s="12" customFormat="1" ht="15" customHeight="1" x14ac:dyDescent="0.25">
      <c r="A115" s="424" t="s">
        <v>53</v>
      </c>
      <c r="B115" s="425"/>
      <c r="C115" s="425"/>
      <c r="D115" s="425"/>
      <c r="E115" s="425"/>
      <c r="F115" s="425"/>
      <c r="G115" s="14" t="s">
        <v>49</v>
      </c>
      <c r="H115" s="18"/>
      <c r="I115" s="14"/>
      <c r="J115" s="14" t="s">
        <v>47</v>
      </c>
      <c r="K115" s="18" t="s">
        <v>50</v>
      </c>
      <c r="L115" s="14"/>
      <c r="M115" s="14"/>
      <c r="N115" s="426"/>
      <c r="O115" s="426"/>
      <c r="P115" s="426"/>
      <c r="Q115" s="426"/>
      <c r="R115" s="426"/>
      <c r="S115" s="426"/>
      <c r="T115" s="426"/>
      <c r="U115" s="426"/>
      <c r="V115" s="426"/>
      <c r="W115" s="426"/>
      <c r="X115" s="426"/>
      <c r="Y115" s="427" t="s">
        <v>51</v>
      </c>
      <c r="Z115" s="428"/>
      <c r="AA115" s="428"/>
      <c r="AB115" s="428"/>
      <c r="AC115" s="428"/>
      <c r="AD115" s="428"/>
      <c r="AE115" s="428"/>
      <c r="AF115" s="429"/>
      <c r="AG115" s="23"/>
      <c r="AH115" s="24"/>
      <c r="AI115" s="25"/>
    </row>
    <row r="116" spans="1:35" s="12" customFormat="1" x14ac:dyDescent="0.25">
      <c r="A116" s="424"/>
      <c r="B116" s="425"/>
      <c r="C116" s="425"/>
      <c r="D116" s="425"/>
      <c r="E116" s="425"/>
      <c r="F116" s="425"/>
      <c r="G116" s="425"/>
      <c r="H116" s="425"/>
      <c r="I116" s="425"/>
      <c r="J116" s="425"/>
      <c r="K116" s="425"/>
      <c r="L116" s="425"/>
      <c r="M116" s="14"/>
      <c r="N116" s="426"/>
      <c r="O116" s="426"/>
      <c r="P116" s="426"/>
      <c r="Q116" s="426"/>
      <c r="R116" s="426"/>
      <c r="S116" s="426"/>
      <c r="T116" s="426"/>
      <c r="U116" s="426"/>
      <c r="V116" s="426"/>
      <c r="W116" s="426"/>
      <c r="X116" s="426"/>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32" t="s">
        <v>54</v>
      </c>
      <c r="B118" s="433"/>
      <c r="C118" s="433"/>
      <c r="D118" s="433"/>
      <c r="E118" s="433"/>
      <c r="F118" s="433"/>
      <c r="G118" s="433"/>
      <c r="H118" s="433"/>
      <c r="I118" s="433"/>
      <c r="J118" s="433"/>
      <c r="K118" s="433"/>
      <c r="L118" s="433"/>
      <c r="M118" s="433"/>
      <c r="N118" s="433"/>
      <c r="O118" s="433"/>
      <c r="P118" s="433"/>
      <c r="Q118" s="433"/>
      <c r="R118" s="433"/>
      <c r="S118" s="433"/>
      <c r="T118" s="433"/>
      <c r="U118" s="433"/>
      <c r="V118" s="433"/>
      <c r="W118" s="433"/>
      <c r="X118" s="433"/>
      <c r="Y118" s="433"/>
      <c r="Z118" s="433"/>
      <c r="AA118" s="433"/>
      <c r="AB118" s="433"/>
      <c r="AC118" s="433"/>
      <c r="AD118" s="433"/>
      <c r="AE118" s="433"/>
      <c r="AF118" s="433"/>
      <c r="AG118" s="433"/>
      <c r="AH118" s="433"/>
      <c r="AI118" s="434"/>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24" t="s">
        <v>55</v>
      </c>
      <c r="B120" s="425"/>
      <c r="C120" s="425"/>
      <c r="D120" s="425"/>
      <c r="E120" s="425"/>
      <c r="F120" s="425"/>
      <c r="G120" s="425" t="s">
        <v>56</v>
      </c>
      <c r="H120" s="425"/>
      <c r="I120" s="18"/>
      <c r="J120" s="14"/>
      <c r="K120" s="425" t="s">
        <v>57</v>
      </c>
      <c r="L120" s="431"/>
      <c r="M120" s="18"/>
      <c r="N120" s="14"/>
      <c r="O120" s="425" t="s">
        <v>58</v>
      </c>
      <c r="P120" s="431"/>
      <c r="Q120" s="18" t="s">
        <v>50</v>
      </c>
      <c r="R120" s="14"/>
      <c r="S120" s="425" t="s">
        <v>59</v>
      </c>
      <c r="T120" s="431"/>
      <c r="U120" s="18"/>
      <c r="V120" s="430" t="s">
        <v>60</v>
      </c>
      <c r="W120" s="425"/>
      <c r="X120" s="425"/>
      <c r="Y120" s="425"/>
      <c r="Z120" s="425"/>
      <c r="AA120" s="425"/>
      <c r="AB120" s="425"/>
      <c r="AC120" s="425"/>
      <c r="AD120" s="425"/>
      <c r="AE120" s="425"/>
      <c r="AF120" s="425"/>
      <c r="AG120" s="425"/>
      <c r="AH120" s="431"/>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23" t="s">
        <v>63</v>
      </c>
      <c r="C129" s="423"/>
      <c r="D129" s="423"/>
      <c r="E129" s="423"/>
      <c r="F129" s="423"/>
      <c r="G129" s="423"/>
      <c r="H129" s="423"/>
      <c r="I129" s="423"/>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23"/>
      <c r="C154" s="423"/>
      <c r="D154" s="423"/>
      <c r="E154" s="423"/>
      <c r="F154" s="423"/>
      <c r="G154" s="423"/>
      <c r="H154" s="423"/>
      <c r="I154" s="423"/>
      <c r="J154" s="423"/>
      <c r="K154" s="423"/>
      <c r="L154" s="423"/>
      <c r="M154" s="423"/>
      <c r="N154" s="423"/>
      <c r="AA154" s="37"/>
      <c r="AB154" s="38"/>
      <c r="AH154" s="37"/>
      <c r="AI154" s="37"/>
      <c r="AJ154" s="41"/>
      <c r="AK154" s="41"/>
      <c r="AL154" s="41"/>
      <c r="AM154" s="41"/>
    </row>
    <row r="155" spans="1:39" s="40" customFormat="1" x14ac:dyDescent="0.25">
      <c r="A155" s="37"/>
      <c r="B155" s="423" t="s">
        <v>110</v>
      </c>
      <c r="C155" s="423"/>
      <c r="D155" s="423"/>
      <c r="E155" s="423"/>
      <c r="F155" s="423"/>
      <c r="G155" s="423"/>
      <c r="H155" s="423"/>
      <c r="I155" s="423"/>
      <c r="J155" s="423"/>
      <c r="K155" s="423"/>
      <c r="L155" s="423"/>
      <c r="M155" s="423"/>
      <c r="N155" s="423"/>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xr:uid="{00000000-0002-0000-0200-000000000000}">
      <formula1>$B$131:$B$153</formula1>
    </dataValidation>
    <dataValidation type="list" allowBlank="1" showInputMessage="1" showErrorMessage="1" sqref="E8" xr:uid="{00000000-0002-0000-0200-000001000000}">
      <formula1>$B$156:$B$218</formula1>
    </dataValidation>
    <dataValidation type="list" allowBlank="1" showInputMessage="1" showErrorMessage="1" sqref="A3" xr:uid="{00000000-0002-0000-0200-000002000000}">
      <formula1>$A$126:$A$127</formula1>
    </dataValidation>
  </dataValidations>
  <hyperlinks>
    <hyperlink ref="S147" location="'Z1'!A1" display="D1" xr:uid="{00000000-0004-0000-0200-000000000000}"/>
    <hyperlink ref="S148" location="'Z2'!A1" display="D2" xr:uid="{00000000-0004-0000-0200-000001000000}"/>
    <hyperlink ref="S238" location="'Z3'!A1" display="O2" xr:uid="{00000000-0004-0000-0200-000002000000}"/>
    <hyperlink ref="S239" location="'Z4'!A1" display="O3" xr:uid="{00000000-0004-0000-0200-000003000000}"/>
    <hyperlink ref="S240" location="'Z5'!A1" display="O4" xr:uid="{00000000-0004-0000-0200-000004000000}"/>
    <hyperlink ref="S242" location="'Z6'!A1" display="P1" xr:uid="{00000000-0004-0000-0200-000005000000}"/>
    <hyperlink ref="S243" location="'Z7'!A1" display="P2" xr:uid="{00000000-0004-0000-0200-000006000000}"/>
    <hyperlink ref="S244" location="'AP1'!A1" display="P3" xr:uid="{00000000-0004-0000-0200-000007000000}"/>
    <hyperlink ref="S245" location="'AP2'!A1" display="P4" xr:uid="{00000000-0004-0000-0200-000008000000}"/>
    <hyperlink ref="S246" location="'AP3'!A1" display="P5" xr:uid="{00000000-0004-0000-0200-000009000000}"/>
    <hyperlink ref="S248" location="'AQ1'!A1" display="Q1" xr:uid="{00000000-0004-0000-0200-00000A000000}"/>
    <hyperlink ref="S249" location="'AQ2'!A1" display="Q2" xr:uid="{00000000-0004-0000-0200-00000B000000}"/>
    <hyperlink ref="S250" location="'AQ3'!A1" display="Q3" xr:uid="{00000000-0004-0000-0200-00000C000000}"/>
    <hyperlink ref="S251" location="'AQ4'!A1" display="Q4" xr:uid="{00000000-0004-0000-0200-00000D000000}"/>
    <hyperlink ref="S252" location="'AR1'!A1" display="Q5" xr:uid="{00000000-0004-0000-0200-00000E000000}"/>
    <hyperlink ref="S253" location="'AR2'!A1" display="Q6" xr:uid="{00000000-0004-0000-0200-00000F000000}"/>
    <hyperlink ref="S255" location="'AR3'!A1" display="R1" xr:uid="{00000000-0004-0000-0200-000010000000}"/>
    <hyperlink ref="S256" location="'AS1'!A1" display="R2" xr:uid="{00000000-0004-0000-0200-000011000000}"/>
    <hyperlink ref="S257" location="'AS2'!A1" display="R3" xr:uid="{00000000-0004-0000-0200-000012000000}"/>
    <hyperlink ref="S258" location="'AS3'!A1" display="R4" xr:uid="{00000000-0004-0000-0200-000013000000}"/>
    <hyperlink ref="S259" location="'AN2'!A1" display="R5" xr:uid="{00000000-0004-0000-0200-000014000000}"/>
    <hyperlink ref="S260" location="'AN1'!A1" display="R6" xr:uid="{00000000-0004-0000-0200-000015000000}"/>
    <hyperlink ref="S265" location="AM.5!A1" display="S1" xr:uid="{00000000-0004-0000-0200-000016000000}"/>
    <hyperlink ref="S266" location="AM.4!A1" display="S2" xr:uid="{00000000-0004-0000-0200-000017000000}"/>
    <hyperlink ref="S267" location="AM.3!A1" display="S3" xr:uid="{00000000-0004-0000-0200-000018000000}"/>
    <hyperlink ref="S268" location="AM.2!A1" display="S4" xr:uid="{00000000-0004-0000-0200-000019000000}"/>
    <hyperlink ref="S269" location="'AM1'!A1" display="S5" xr:uid="{00000000-0004-0000-0200-00001A000000}"/>
    <hyperlink ref="S270" location="'AL5'!A1" display="S6" xr:uid="{00000000-0004-0000-0200-00001B000000}"/>
    <hyperlink ref="S272" location="'AL4'!A1" display="T1" xr:uid="{00000000-0004-0000-0200-00001C000000}"/>
    <hyperlink ref="S273" location="'AL3'!A1" display="T2" xr:uid="{00000000-0004-0000-0200-00001D000000}"/>
    <hyperlink ref="S274" location="'AL2'!A1" display="T3" xr:uid="{00000000-0004-0000-0200-00001E000000}"/>
    <hyperlink ref="S275" location="'AL1'!A1" display="T4" xr:uid="{00000000-0004-0000-0200-00001F000000}"/>
    <hyperlink ref="S277" location="'AH6'!A1" display="U1" xr:uid="{00000000-0004-0000-0200-000020000000}"/>
    <hyperlink ref="S278" location="'AH5'!A1" display="U2" xr:uid="{00000000-0004-0000-0200-000021000000}"/>
    <hyperlink ref="S279" location="'AH4'!A1" display="U3" xr:uid="{00000000-0004-0000-0200-000022000000}"/>
    <hyperlink ref="S280" location="'AH3'!A1" display="U4" xr:uid="{00000000-0004-0000-0200-000023000000}"/>
    <hyperlink ref="S281" location="'AH2'!A1" display="U5" xr:uid="{00000000-0004-0000-0200-000024000000}"/>
    <hyperlink ref="S282" location="'AH1'!A1" display="U6" xr:uid="{00000000-0004-0000-0200-000025000000}"/>
    <hyperlink ref="S283" location="'AG8'!A1" display="U7" xr:uid="{00000000-0004-0000-0200-000026000000}"/>
    <hyperlink ref="S284" location="'AG7'!A1" display="U8" xr:uid="{00000000-0004-0000-0200-000027000000}"/>
    <hyperlink ref="S286" location="'AG6'!A1" display="V1" xr:uid="{00000000-0004-0000-0200-000028000000}"/>
    <hyperlink ref="S287" location="'AG5'!A1" display="V2" xr:uid="{00000000-0004-0000-0200-000029000000}"/>
    <hyperlink ref="S288" location="'AG4'!A1" display="V3" xr:uid="{00000000-0004-0000-0200-00002A000000}"/>
    <hyperlink ref="S289" location="'AG3'!A1" display="V4" xr:uid="{00000000-0004-0000-0200-00002B000000}"/>
    <hyperlink ref="S290" location="'AG2'!A1" display="V5" xr:uid="{00000000-0004-0000-0200-00002C000000}"/>
    <hyperlink ref="S291" location="'AG1'!A1" display="V6" xr:uid="{00000000-0004-0000-0200-00002D000000}"/>
    <hyperlink ref="S292" location="'AF6'!A1" display="V7" xr:uid="{00000000-0004-0000-0200-00002E000000}"/>
    <hyperlink ref="S293" location="'AF5'!A1" display="V8" xr:uid="{00000000-0004-0000-0200-00002F000000}"/>
    <hyperlink ref="S295" location="'AF4'!A1" display="W1" xr:uid="{00000000-0004-0000-0200-000030000000}"/>
    <hyperlink ref="S296" location="'AF3'!A1" display="W2" xr:uid="{00000000-0004-0000-0200-000031000000}"/>
    <hyperlink ref="S297" location="'AF2'!A1" display="W3" xr:uid="{00000000-0004-0000-0200-000032000000}"/>
    <hyperlink ref="S298" location="'AF1'!A1" display="W4" xr:uid="{00000000-0004-0000-0200-000033000000}"/>
    <hyperlink ref="S299" location="'AE5'!A1" display="W5" xr:uid="{00000000-0004-0000-0200-000034000000}"/>
    <hyperlink ref="S300" location="'AE4'!A1" display="W6" xr:uid="{00000000-0004-0000-0200-000035000000}"/>
    <hyperlink ref="S301" location="'AE3'!A1" display="W7" xr:uid="{00000000-0004-0000-0200-000036000000}"/>
    <hyperlink ref="S303" location="'AE2'!A1" display="X1" xr:uid="{00000000-0004-0000-0200-000037000000}"/>
    <hyperlink ref="S304" location="'AE1'!A1" display="X2" xr:uid="{00000000-0004-0000-0200-000038000000}"/>
    <hyperlink ref="S305" location="'AD5'!A1" display="X3" xr:uid="{00000000-0004-0000-0200-000039000000}"/>
    <hyperlink ref="S306" location="'AD4'!A1" display="X4" xr:uid="{00000000-0004-0000-0200-00003A000000}"/>
    <hyperlink ref="S307" location="'AD3'!A1" display="X5" xr:uid="{00000000-0004-0000-0200-00003B000000}"/>
    <hyperlink ref="S308" location="'AD2'!A1" display="X6" xr:uid="{00000000-0004-0000-0200-00003C000000}"/>
    <hyperlink ref="S310" location="'AD1'!A1" display="'Y1'!A1" xr:uid="{00000000-0004-0000-0200-00003D000000}"/>
    <hyperlink ref="S311" location="'AC4'!A1" display="Y2" xr:uid="{00000000-0004-0000-0200-00003E000000}"/>
    <hyperlink ref="S312" location="'AC3'!A1" display="Y3" xr:uid="{00000000-0004-0000-0200-00003F000000}"/>
    <hyperlink ref="S313" location="'AC2'!A1" display="Y4" xr:uid="{00000000-0004-0000-0200-000040000000}"/>
    <hyperlink ref="S314" location="'AC1'!A1" display="Y5" xr:uid="{00000000-0004-0000-0200-000041000000}"/>
    <hyperlink ref="S315" location="'AB5'!A1" display="Y6" xr:uid="{00000000-0004-0000-0200-000042000000}"/>
    <hyperlink ref="S316" location="'AB4'!A1" display="Y7" xr:uid="{00000000-0004-0000-0200-000043000000}"/>
    <hyperlink ref="S261" location="'AB3'!A1" display="R7" xr:uid="{00000000-0004-0000-0200-000044000000}"/>
    <hyperlink ref="S262" location="'AB2'!A1" display="R8" xr:uid="{00000000-0004-0000-0200-000045000000}"/>
    <hyperlink ref="S263" location="'AB1'!A1" display="R9" xr:uid="{00000000-0004-0000-0200-000046000000}"/>
    <hyperlink ref="S241" location="'AA8'!A1" display="'Elenco obiettivi '!A207" xr:uid="{00000000-0004-0000-0200-000047000000}"/>
    <hyperlink ref="S247" location="'AA7'!A1" display="informazioni!A218" xr:uid="{00000000-0004-0000-0200-000048000000}"/>
    <hyperlink ref="S254" location="'AA6'!A1" display="informazioni!A229" xr:uid="{00000000-0004-0000-0200-000049000000}"/>
    <hyperlink ref="S264" location="'AA5'!A1" display="informazioni!A240" xr:uid="{00000000-0004-0000-0200-00004A000000}"/>
    <hyperlink ref="S271" location="'AA4'!A1" display="informazioni!A251" xr:uid="{00000000-0004-0000-0200-00004B000000}"/>
    <hyperlink ref="S276" location="'AA3'!A1" display="informazioni!A262" xr:uid="{00000000-0004-0000-0200-00004C000000}"/>
    <hyperlink ref="S285" location="'AA2'!A1" display="informazioni!A273" xr:uid="{00000000-0004-0000-0200-00004D000000}"/>
    <hyperlink ref="S294" location="'AA1'!A1" display="informazioni!A284" xr:uid="{00000000-0004-0000-0200-00004E000000}"/>
    <hyperlink ref="S302" location="'AO1'!A1" display="informazioni!A295" xr:uid="{00000000-0004-0000-0200-00004F000000}"/>
    <hyperlink ref="S309" location="'AV3'!A1" display="0.1" xr:uid="{00000000-0004-0000-0200-000050000000}"/>
    <hyperlink ref="S317" location="'AV2'!A1" display="informazioni!A317" xr:uid="{00000000-0004-0000-0200-000051000000}"/>
    <hyperlink ref="S123" location="'AV1'!A1" display="B14" xr:uid="{00000000-0004-0000-0200-000052000000}"/>
    <hyperlink ref="S122" location="'AU3'!A1" display="B13" xr:uid="{00000000-0004-0000-0200-000053000000}"/>
    <hyperlink ref="S117" location="'AU2'!A1" display="B21" xr:uid="{00000000-0004-0000-0200-000054000000}"/>
    <hyperlink ref="S119" location="'AU1'!A1" display="B23" xr:uid="{00000000-0004-0000-0200-000055000000}"/>
    <hyperlink ref="S121" location="'AT3'!A1" display="B25" xr:uid="{00000000-0004-0000-02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73"/>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5"/>
      <c r="AH1" s="1"/>
      <c r="AI1" s="1"/>
      <c r="AJ1" s="1"/>
      <c r="AK1" s="1"/>
    </row>
    <row r="2" spans="1:60" ht="30" customHeight="1" thickTop="1" thickBot="1" x14ac:dyDescent="0.35">
      <c r="A2" s="436" t="s">
        <v>223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1"/>
      <c r="AK2" s="1"/>
    </row>
    <row r="3" spans="1:60" s="5" customFormat="1" ht="35.25" customHeight="1" thickTop="1" thickBot="1" x14ac:dyDescent="0.35">
      <c r="A3" s="441" t="s">
        <v>3</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3"/>
      <c r="AH3" s="3" t="s">
        <v>4</v>
      </c>
      <c r="AI3" s="3" t="str">
        <f>'Elenco P.O.'!B11</f>
        <v xml:space="preserve">Prevenzione della Corruzione e della Trasparenza –  Revisione struttura del PTPCT. </v>
      </c>
      <c r="AJ3" s="4"/>
      <c r="AK3" s="4"/>
    </row>
    <row r="4" spans="1:60" s="5" customFormat="1" ht="33" customHeight="1" thickTop="1" thickBot="1" x14ac:dyDescent="0.35">
      <c r="A4" s="476" t="s">
        <v>5</v>
      </c>
      <c r="B4" s="476"/>
      <c r="C4" s="476"/>
      <c r="D4" s="476"/>
      <c r="E4" s="476"/>
      <c r="F4" s="476"/>
      <c r="G4" s="476"/>
      <c r="H4" s="476"/>
      <c r="I4" s="476"/>
      <c r="J4" s="476"/>
      <c r="K4" s="476"/>
      <c r="L4" s="476"/>
      <c r="M4" s="476"/>
      <c r="N4" s="476"/>
      <c r="O4" s="476"/>
      <c r="P4" s="476"/>
      <c r="Q4" s="476"/>
      <c r="R4" s="476"/>
      <c r="S4" s="476">
        <f>'Elenco P.O.'!C1</f>
        <v>0</v>
      </c>
      <c r="T4" s="476"/>
      <c r="U4" s="476"/>
      <c r="V4" s="476"/>
      <c r="W4" s="476"/>
      <c r="X4" s="476"/>
      <c r="Y4" s="476"/>
      <c r="Z4" s="476"/>
      <c r="AA4" s="476"/>
      <c r="AB4" s="476"/>
      <c r="AC4" s="476"/>
      <c r="AD4" s="476"/>
      <c r="AE4" s="476"/>
      <c r="AF4" s="476"/>
      <c r="AG4" s="476"/>
      <c r="AH4" s="476"/>
      <c r="AI4" s="476"/>
      <c r="AJ4" s="4"/>
      <c r="AK4" s="4"/>
    </row>
    <row r="5" spans="1:60" s="7" customFormat="1" ht="35.25" customHeight="1" thickTop="1" thickBot="1" x14ac:dyDescent="0.35">
      <c r="A5" s="436" t="s">
        <v>6</v>
      </c>
      <c r="B5" s="436"/>
      <c r="C5" s="436"/>
      <c r="D5" s="436"/>
      <c r="E5" s="479" t="s">
        <v>7</v>
      </c>
      <c r="F5" s="479"/>
      <c r="G5" s="479"/>
      <c r="H5" s="479"/>
      <c r="I5" s="479"/>
      <c r="J5" s="479"/>
      <c r="K5" s="436" t="s">
        <v>8</v>
      </c>
      <c r="L5" s="436"/>
      <c r="M5" s="436"/>
      <c r="N5" s="436"/>
      <c r="O5" s="436"/>
      <c r="P5" s="479"/>
      <c r="Q5" s="479"/>
      <c r="R5" s="479"/>
      <c r="S5" s="479"/>
      <c r="T5" s="479"/>
      <c r="U5" s="479"/>
      <c r="V5" s="479"/>
      <c r="W5" s="479"/>
      <c r="X5" s="436" t="s">
        <v>9</v>
      </c>
      <c r="Y5" s="436"/>
      <c r="Z5" s="436"/>
      <c r="AA5" s="436"/>
      <c r="AB5" s="436"/>
      <c r="AC5" s="479" t="s">
        <v>10</v>
      </c>
      <c r="AD5" s="479"/>
      <c r="AE5" s="479"/>
      <c r="AF5" s="479"/>
      <c r="AG5" s="479"/>
      <c r="AH5" s="479"/>
      <c r="AI5" s="479"/>
      <c r="AJ5" s="6"/>
      <c r="AK5" s="6"/>
      <c r="BA5" s="477" t="s">
        <v>11</v>
      </c>
      <c r="BB5" s="477"/>
      <c r="BC5" s="477"/>
      <c r="BD5" s="477"/>
      <c r="BE5" s="477"/>
      <c r="BF5" s="477"/>
      <c r="BG5" s="477"/>
      <c r="BH5" s="477"/>
    </row>
    <row r="6" spans="1:60" s="5" customFormat="1" ht="33" customHeight="1" thickTop="1" thickBot="1" x14ac:dyDescent="0.35">
      <c r="A6" s="436" t="s">
        <v>12</v>
      </c>
      <c r="B6" s="436"/>
      <c r="C6" s="436"/>
      <c r="D6" s="436"/>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
      <c r="AK6" s="4"/>
    </row>
    <row r="7" spans="1:60" s="5" customFormat="1" ht="33.75" customHeight="1" thickTop="1" thickBot="1" x14ac:dyDescent="0.35">
      <c r="A7" s="436" t="s">
        <v>13</v>
      </c>
      <c r="B7" s="436"/>
      <c r="C7" s="436"/>
      <c r="D7" s="436"/>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
      <c r="AK7" s="4"/>
    </row>
    <row r="8" spans="1:60" s="5" customFormat="1" ht="33.75" customHeight="1" thickTop="1" thickBot="1" x14ac:dyDescent="0.35">
      <c r="A8" s="436" t="s">
        <v>14</v>
      </c>
      <c r="B8" s="436"/>
      <c r="C8" s="436"/>
      <c r="D8" s="436"/>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
      <c r="AK8" s="4"/>
    </row>
    <row r="9" spans="1:60" s="5" customFormat="1" ht="15" customHeight="1" thickTop="1" x14ac:dyDescent="0.25">
      <c r="A9" s="462" t="s">
        <v>15</v>
      </c>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78"/>
      <c r="AJ9" s="4"/>
      <c r="AK9" s="4"/>
    </row>
    <row r="10" spans="1:60" s="5" customFormat="1" ht="17.25" customHeight="1" thickBot="1" x14ac:dyDescent="0.3">
      <c r="A10" s="467"/>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9"/>
      <c r="AJ10" s="4"/>
      <c r="AK10" s="4"/>
    </row>
    <row r="11" spans="1:60" s="5" customFormat="1" ht="45" customHeight="1" thickTop="1" thickBot="1" x14ac:dyDescent="0.35">
      <c r="A11" s="447"/>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9"/>
      <c r="AJ11" s="4"/>
      <c r="AK11" s="4"/>
    </row>
    <row r="12" spans="1:60" s="5" customFormat="1" ht="21" customHeight="1" thickTop="1" thickBot="1" x14ac:dyDescent="0.35">
      <c r="A12" s="441" t="s">
        <v>16</v>
      </c>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3"/>
      <c r="AJ12" s="8"/>
      <c r="AK12" s="8"/>
    </row>
    <row r="13" spans="1:60" s="5" customFormat="1" ht="43.5" customHeight="1" thickTop="1" thickBot="1" x14ac:dyDescent="0.35">
      <c r="A13" s="441" t="s">
        <v>17</v>
      </c>
      <c r="B13" s="442"/>
      <c r="C13" s="442"/>
      <c r="D13" s="443"/>
      <c r="E13" s="462">
        <f>'Elenco P.O.'!D11</f>
        <v>0</v>
      </c>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78"/>
      <c r="AJ13" s="4"/>
      <c r="AK13" s="4"/>
    </row>
    <row r="14" spans="1:60" s="5" customFormat="1" ht="16.5" thickTop="1" x14ac:dyDescent="0.25">
      <c r="A14" s="462" t="s">
        <v>18</v>
      </c>
      <c r="B14" s="463"/>
      <c r="C14" s="463"/>
      <c r="D14" s="463"/>
      <c r="E14" s="470" t="s">
        <v>219</v>
      </c>
      <c r="F14" s="472"/>
      <c r="G14" s="472"/>
      <c r="H14" s="472"/>
      <c r="I14" s="472"/>
      <c r="J14" s="472"/>
      <c r="K14" s="472"/>
      <c r="L14" s="472"/>
      <c r="M14" s="470" t="s">
        <v>220</v>
      </c>
      <c r="N14" s="472"/>
      <c r="O14" s="472"/>
      <c r="P14" s="472"/>
      <c r="Q14" s="472"/>
      <c r="R14" s="472"/>
      <c r="S14" s="472"/>
      <c r="T14" s="472"/>
      <c r="U14" s="470" t="s">
        <v>221</v>
      </c>
      <c r="V14" s="472"/>
      <c r="W14" s="472"/>
      <c r="X14" s="472"/>
      <c r="Y14" s="472"/>
      <c r="Z14" s="472"/>
      <c r="AA14" s="472"/>
      <c r="AB14" s="472"/>
      <c r="AC14" s="470" t="s">
        <v>222</v>
      </c>
      <c r="AD14" s="472"/>
      <c r="AE14" s="471"/>
      <c r="AF14" s="470">
        <v>2018</v>
      </c>
      <c r="AG14" s="471"/>
      <c r="AH14" s="470">
        <v>2017</v>
      </c>
      <c r="AI14" s="471"/>
      <c r="AJ14" s="4"/>
      <c r="AK14" s="4"/>
      <c r="AV14" s="4"/>
      <c r="AW14" s="4"/>
      <c r="AX14" s="4"/>
    </row>
    <row r="15" spans="1:60" s="5" customFormat="1" ht="15.75" x14ac:dyDescent="0.25">
      <c r="A15" s="464"/>
      <c r="B15" s="465"/>
      <c r="C15" s="465"/>
      <c r="D15" s="466"/>
      <c r="E15" s="450"/>
      <c r="F15" s="461"/>
      <c r="G15" s="461"/>
      <c r="H15" s="461"/>
      <c r="I15" s="461"/>
      <c r="J15" s="461"/>
      <c r="K15" s="461"/>
      <c r="L15" s="461"/>
      <c r="M15" s="450"/>
      <c r="N15" s="461"/>
      <c r="O15" s="461"/>
      <c r="P15" s="461"/>
      <c r="Q15" s="461"/>
      <c r="R15" s="461"/>
      <c r="S15" s="461"/>
      <c r="T15" s="461"/>
      <c r="U15" s="450"/>
      <c r="V15" s="461"/>
      <c r="W15" s="461"/>
      <c r="X15" s="461"/>
      <c r="Y15" s="461"/>
      <c r="Z15" s="461"/>
      <c r="AA15" s="461"/>
      <c r="AB15" s="461"/>
      <c r="AC15" s="450"/>
      <c r="AD15" s="461"/>
      <c r="AE15" s="451"/>
      <c r="AF15" s="450"/>
      <c r="AG15" s="451"/>
      <c r="AH15" s="450"/>
      <c r="AI15" s="451"/>
      <c r="AJ15" s="4"/>
      <c r="AK15" s="4"/>
      <c r="AV15" s="4"/>
      <c r="AW15" s="4"/>
      <c r="AX15" s="4"/>
    </row>
    <row r="16" spans="1:60" s="5" customFormat="1" ht="15.75" x14ac:dyDescent="0.25">
      <c r="A16" s="464"/>
      <c r="B16" s="465"/>
      <c r="C16" s="465"/>
      <c r="D16" s="466"/>
      <c r="E16" s="450"/>
      <c r="F16" s="461"/>
      <c r="G16" s="461"/>
      <c r="H16" s="461"/>
      <c r="I16" s="461"/>
      <c r="J16" s="461"/>
      <c r="K16" s="461"/>
      <c r="L16" s="461"/>
      <c r="M16" s="450"/>
      <c r="N16" s="461"/>
      <c r="O16" s="461"/>
      <c r="P16" s="461"/>
      <c r="Q16" s="461"/>
      <c r="R16" s="461"/>
      <c r="S16" s="461"/>
      <c r="T16" s="461"/>
      <c r="U16" s="450"/>
      <c r="V16" s="461"/>
      <c r="W16" s="461"/>
      <c r="X16" s="461"/>
      <c r="Y16" s="461"/>
      <c r="Z16" s="461"/>
      <c r="AA16" s="461"/>
      <c r="AB16" s="461"/>
      <c r="AC16" s="450"/>
      <c r="AD16" s="461"/>
      <c r="AE16" s="451"/>
      <c r="AF16" s="450"/>
      <c r="AG16" s="451"/>
      <c r="AH16" s="450"/>
      <c r="AI16" s="451"/>
      <c r="AJ16" s="4"/>
      <c r="AK16" s="4"/>
      <c r="AV16" s="4"/>
      <c r="AW16" s="4"/>
      <c r="AX16" s="4"/>
    </row>
    <row r="17" spans="1:50" s="5" customFormat="1" ht="15.75" x14ac:dyDescent="0.25">
      <c r="A17" s="464"/>
      <c r="B17" s="465"/>
      <c r="C17" s="465"/>
      <c r="D17" s="466"/>
      <c r="E17" s="450"/>
      <c r="F17" s="461"/>
      <c r="G17" s="461"/>
      <c r="H17" s="461"/>
      <c r="I17" s="461"/>
      <c r="J17" s="461"/>
      <c r="K17" s="461"/>
      <c r="L17" s="461"/>
      <c r="M17" s="450"/>
      <c r="N17" s="461"/>
      <c r="O17" s="461"/>
      <c r="P17" s="461"/>
      <c r="Q17" s="461"/>
      <c r="R17" s="461"/>
      <c r="S17" s="461"/>
      <c r="T17" s="461"/>
      <c r="U17" s="450"/>
      <c r="V17" s="461"/>
      <c r="W17" s="461"/>
      <c r="X17" s="461"/>
      <c r="Y17" s="461"/>
      <c r="Z17" s="461"/>
      <c r="AA17" s="461"/>
      <c r="AB17" s="461"/>
      <c r="AC17" s="450"/>
      <c r="AD17" s="461"/>
      <c r="AE17" s="451"/>
      <c r="AF17" s="450"/>
      <c r="AG17" s="451"/>
      <c r="AH17" s="450"/>
      <c r="AI17" s="451"/>
      <c r="AJ17" s="4"/>
      <c r="AK17" s="4"/>
      <c r="AV17" s="4"/>
      <c r="AW17" s="4"/>
      <c r="AX17" s="4"/>
    </row>
    <row r="18" spans="1:50" s="5" customFormat="1" ht="15.75" x14ac:dyDescent="0.25">
      <c r="A18" s="464"/>
      <c r="B18" s="465"/>
      <c r="C18" s="465"/>
      <c r="D18" s="466"/>
      <c r="E18" s="450"/>
      <c r="F18" s="461"/>
      <c r="G18" s="461"/>
      <c r="H18" s="461"/>
      <c r="I18" s="461"/>
      <c r="J18" s="461"/>
      <c r="K18" s="461"/>
      <c r="L18" s="461"/>
      <c r="M18" s="450"/>
      <c r="N18" s="461"/>
      <c r="O18" s="461"/>
      <c r="P18" s="461"/>
      <c r="Q18" s="461"/>
      <c r="R18" s="461"/>
      <c r="S18" s="461"/>
      <c r="T18" s="461"/>
      <c r="U18" s="450"/>
      <c r="V18" s="461"/>
      <c r="W18" s="461"/>
      <c r="X18" s="461"/>
      <c r="Y18" s="461"/>
      <c r="Z18" s="461"/>
      <c r="AA18" s="461"/>
      <c r="AB18" s="461"/>
      <c r="AC18" s="450"/>
      <c r="AD18" s="461"/>
      <c r="AE18" s="451"/>
      <c r="AF18" s="450"/>
      <c r="AG18" s="451"/>
      <c r="AH18" s="450"/>
      <c r="AI18" s="451"/>
      <c r="AJ18" s="4"/>
      <c r="AK18" s="4"/>
      <c r="AV18" s="4"/>
      <c r="AW18" s="4"/>
      <c r="AX18" s="4"/>
    </row>
    <row r="19" spans="1:50" s="5" customFormat="1" ht="15.75" x14ac:dyDescent="0.25">
      <c r="A19" s="464"/>
      <c r="B19" s="465"/>
      <c r="C19" s="465"/>
      <c r="D19" s="466"/>
      <c r="E19" s="450"/>
      <c r="F19" s="461"/>
      <c r="G19" s="461"/>
      <c r="H19" s="461"/>
      <c r="I19" s="461"/>
      <c r="J19" s="461"/>
      <c r="K19" s="461"/>
      <c r="L19" s="461"/>
      <c r="M19" s="450"/>
      <c r="N19" s="461"/>
      <c r="O19" s="461"/>
      <c r="P19" s="461"/>
      <c r="Q19" s="461"/>
      <c r="R19" s="461"/>
      <c r="S19" s="461"/>
      <c r="T19" s="461"/>
      <c r="U19" s="450"/>
      <c r="V19" s="461"/>
      <c r="W19" s="461"/>
      <c r="X19" s="461"/>
      <c r="Y19" s="461"/>
      <c r="Z19" s="461"/>
      <c r="AA19" s="461"/>
      <c r="AB19" s="461"/>
      <c r="AC19" s="450"/>
      <c r="AD19" s="461"/>
      <c r="AE19" s="451"/>
      <c r="AF19" s="450"/>
      <c r="AG19" s="451"/>
      <c r="AH19" s="450"/>
      <c r="AI19" s="451"/>
      <c r="AJ19" s="4"/>
      <c r="AK19" s="4"/>
      <c r="AV19" s="4"/>
      <c r="AW19" s="4"/>
      <c r="AX19" s="4"/>
    </row>
    <row r="20" spans="1:50" s="5" customFormat="1" ht="15.75" x14ac:dyDescent="0.25">
      <c r="A20" s="464"/>
      <c r="B20" s="465"/>
      <c r="C20" s="465"/>
      <c r="D20" s="466"/>
      <c r="E20" s="450"/>
      <c r="F20" s="461"/>
      <c r="G20" s="461"/>
      <c r="H20" s="461"/>
      <c r="I20" s="461"/>
      <c r="J20" s="461"/>
      <c r="K20" s="461"/>
      <c r="L20" s="461"/>
      <c r="M20" s="450"/>
      <c r="N20" s="461"/>
      <c r="O20" s="461"/>
      <c r="P20" s="461"/>
      <c r="Q20" s="461"/>
      <c r="R20" s="461"/>
      <c r="S20" s="461"/>
      <c r="T20" s="461"/>
      <c r="U20" s="450"/>
      <c r="V20" s="461"/>
      <c r="W20" s="461"/>
      <c r="X20" s="461"/>
      <c r="Y20" s="461"/>
      <c r="Z20" s="461"/>
      <c r="AA20" s="461"/>
      <c r="AB20" s="461"/>
      <c r="AC20" s="450"/>
      <c r="AD20" s="461"/>
      <c r="AE20" s="451"/>
      <c r="AF20" s="450"/>
      <c r="AG20" s="451"/>
      <c r="AH20" s="450"/>
      <c r="AI20" s="451"/>
      <c r="AJ20" s="4"/>
      <c r="AK20" s="4"/>
      <c r="AV20" s="4"/>
      <c r="AW20" s="4"/>
      <c r="AX20" s="4"/>
    </row>
    <row r="21" spans="1:50" s="5" customFormat="1" ht="15.75" x14ac:dyDescent="0.25">
      <c r="A21" s="464"/>
      <c r="B21" s="465"/>
      <c r="C21" s="465"/>
      <c r="D21" s="466"/>
      <c r="E21" s="450"/>
      <c r="F21" s="461"/>
      <c r="G21" s="461"/>
      <c r="H21" s="461"/>
      <c r="I21" s="461"/>
      <c r="J21" s="461"/>
      <c r="K21" s="461"/>
      <c r="L21" s="461"/>
      <c r="M21" s="450"/>
      <c r="N21" s="461"/>
      <c r="O21" s="461"/>
      <c r="P21" s="461"/>
      <c r="Q21" s="461"/>
      <c r="R21" s="461"/>
      <c r="S21" s="461"/>
      <c r="T21" s="461"/>
      <c r="U21" s="450"/>
      <c r="V21" s="461"/>
      <c r="W21" s="461"/>
      <c r="X21" s="461"/>
      <c r="Y21" s="461"/>
      <c r="Z21" s="461"/>
      <c r="AA21" s="461"/>
      <c r="AB21" s="461"/>
      <c r="AC21" s="450"/>
      <c r="AD21" s="461"/>
      <c r="AE21" s="451"/>
      <c r="AF21" s="450"/>
      <c r="AG21" s="451"/>
      <c r="AH21" s="450"/>
      <c r="AI21" s="451"/>
      <c r="AJ21" s="4"/>
      <c r="AK21" s="4"/>
      <c r="AV21" s="4"/>
      <c r="AW21" s="4"/>
      <c r="AX21" s="4"/>
    </row>
    <row r="22" spans="1:50" s="5" customFormat="1" ht="15.75" x14ac:dyDescent="0.25">
      <c r="A22" s="464"/>
      <c r="B22" s="465"/>
      <c r="C22" s="465"/>
      <c r="D22" s="466"/>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64"/>
      <c r="B23" s="465"/>
      <c r="C23" s="465"/>
      <c r="D23" s="466"/>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64"/>
      <c r="B24" s="465"/>
      <c r="C24" s="465"/>
      <c r="D24" s="466"/>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64"/>
      <c r="B25" s="465"/>
      <c r="C25" s="465"/>
      <c r="D25" s="466"/>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64"/>
      <c r="B26" s="465"/>
      <c r="C26" s="465"/>
      <c r="D26" s="466"/>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64"/>
      <c r="B27" s="465"/>
      <c r="C27" s="465"/>
      <c r="D27" s="466"/>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67"/>
      <c r="B28" s="468"/>
      <c r="C28" s="468"/>
      <c r="D28" s="469"/>
      <c r="E28" s="450"/>
      <c r="F28" s="461"/>
      <c r="G28" s="461"/>
      <c r="H28" s="461"/>
      <c r="I28" s="461"/>
      <c r="J28" s="461"/>
      <c r="K28" s="461"/>
      <c r="L28" s="461"/>
      <c r="M28" s="450"/>
      <c r="N28" s="461"/>
      <c r="O28" s="461"/>
      <c r="P28" s="461"/>
      <c r="Q28" s="461"/>
      <c r="R28" s="461"/>
      <c r="S28" s="461"/>
      <c r="T28" s="461"/>
      <c r="U28" s="450"/>
      <c r="V28" s="461"/>
      <c r="W28" s="461"/>
      <c r="X28" s="461"/>
      <c r="Y28" s="461"/>
      <c r="Z28" s="461"/>
      <c r="AA28" s="461"/>
      <c r="AB28" s="461"/>
      <c r="AC28" s="450"/>
      <c r="AD28" s="461"/>
      <c r="AE28" s="451"/>
      <c r="AF28" s="450"/>
      <c r="AG28" s="451"/>
      <c r="AH28" s="450"/>
      <c r="AI28" s="451"/>
      <c r="AJ28" s="4"/>
      <c r="AK28" s="4"/>
      <c r="AV28" s="4"/>
      <c r="AW28" s="4"/>
      <c r="AX28" s="4"/>
    </row>
    <row r="29" spans="1:50" s="5" customFormat="1" ht="15.75" customHeight="1" thickTop="1" thickBot="1" x14ac:dyDescent="0.3">
      <c r="A29" s="436" t="s">
        <v>19</v>
      </c>
      <c r="B29" s="436"/>
      <c r="C29" s="436"/>
      <c r="D29" s="436"/>
      <c r="E29" s="436" t="s">
        <v>20</v>
      </c>
      <c r="F29" s="436"/>
      <c r="G29" s="436"/>
      <c r="H29" s="436"/>
      <c r="I29" s="441" t="s">
        <v>21</v>
      </c>
      <c r="J29" s="442"/>
      <c r="K29" s="442"/>
      <c r="L29" s="442"/>
      <c r="M29" s="442"/>
      <c r="N29" s="442"/>
      <c r="O29" s="442"/>
      <c r="P29" s="442"/>
      <c r="Q29" s="442"/>
      <c r="R29" s="442"/>
      <c r="S29" s="442"/>
      <c r="T29" s="442"/>
      <c r="U29" s="442"/>
      <c r="V29" s="442"/>
      <c r="W29" s="443"/>
      <c r="X29" s="436" t="s">
        <v>22</v>
      </c>
      <c r="Y29" s="436"/>
      <c r="Z29" s="436"/>
      <c r="AA29" s="436"/>
      <c r="AB29" s="436"/>
      <c r="AC29" s="436"/>
      <c r="AD29" s="436"/>
      <c r="AE29" s="436"/>
      <c r="AF29" s="436"/>
      <c r="AG29" s="436"/>
      <c r="AH29" s="436"/>
      <c r="AI29" s="436"/>
      <c r="AJ29" s="4"/>
      <c r="AK29" s="4"/>
    </row>
    <row r="30" spans="1:50" s="5" customFormat="1" ht="15.75" customHeight="1" thickTop="1" thickBot="1" x14ac:dyDescent="0.3">
      <c r="A30" s="436"/>
      <c r="B30" s="436"/>
      <c r="C30" s="436"/>
      <c r="D30" s="436"/>
      <c r="E30" s="436"/>
      <c r="F30" s="436"/>
      <c r="G30" s="436"/>
      <c r="H30" s="436"/>
      <c r="I30" s="441" t="s">
        <v>23</v>
      </c>
      <c r="J30" s="442"/>
      <c r="K30" s="442"/>
      <c r="L30" s="442"/>
      <c r="M30" s="443"/>
      <c r="N30" s="441" t="s">
        <v>24</v>
      </c>
      <c r="O30" s="442"/>
      <c r="P30" s="442"/>
      <c r="Q30" s="442"/>
      <c r="R30" s="443"/>
      <c r="S30" s="441" t="s">
        <v>25</v>
      </c>
      <c r="T30" s="442"/>
      <c r="U30" s="442"/>
      <c r="V30" s="442"/>
      <c r="W30" s="443"/>
      <c r="X30" s="452">
        <f>IF(I31="X",5)+IF(I32="X",5)+IF(I33="X",5)+IF(I34="X",1)+IF(N31="X",3)+IF(N32="X",3)+IF(N33="X",3)+IF(N34="X",3)+IF(S31="X",1)+IF(S32="X",1)+IF(S33="X",1)+IF(S34="X",5)</f>
        <v>0</v>
      </c>
      <c r="Y30" s="453"/>
      <c r="Z30" s="453"/>
      <c r="AA30" s="453"/>
      <c r="AB30" s="453"/>
      <c r="AC30" s="453"/>
      <c r="AD30" s="453"/>
      <c r="AE30" s="453"/>
      <c r="AF30" s="453"/>
      <c r="AG30" s="453"/>
      <c r="AH30" s="453"/>
      <c r="AI30" s="454"/>
      <c r="AJ30" s="4"/>
      <c r="AK30" s="4"/>
    </row>
    <row r="31" spans="1:50" s="5" customFormat="1" ht="18.75" customHeight="1" thickTop="1" thickBot="1" x14ac:dyDescent="0.3">
      <c r="A31" s="436"/>
      <c r="B31" s="436"/>
      <c r="C31" s="436"/>
      <c r="D31" s="436"/>
      <c r="E31" s="436" t="s">
        <v>26</v>
      </c>
      <c r="F31" s="436"/>
      <c r="G31" s="436"/>
      <c r="H31" s="436"/>
      <c r="I31" s="447"/>
      <c r="J31" s="448"/>
      <c r="K31" s="448"/>
      <c r="L31" s="448"/>
      <c r="M31" s="449"/>
      <c r="N31" s="447"/>
      <c r="O31" s="448"/>
      <c r="P31" s="448"/>
      <c r="Q31" s="448"/>
      <c r="R31" s="449"/>
      <c r="S31" s="447"/>
      <c r="T31" s="448"/>
      <c r="U31" s="448"/>
      <c r="V31" s="448"/>
      <c r="W31" s="449"/>
      <c r="X31" s="455"/>
      <c r="Y31" s="456"/>
      <c r="Z31" s="456"/>
      <c r="AA31" s="456"/>
      <c r="AB31" s="456"/>
      <c r="AC31" s="456"/>
      <c r="AD31" s="456"/>
      <c r="AE31" s="456"/>
      <c r="AF31" s="456"/>
      <c r="AG31" s="456"/>
      <c r="AH31" s="456"/>
      <c r="AI31" s="457"/>
      <c r="AJ31" s="4"/>
      <c r="AK31" s="4"/>
    </row>
    <row r="32" spans="1:50" s="5" customFormat="1" ht="17.25" customHeight="1" thickTop="1" thickBot="1" x14ac:dyDescent="0.3">
      <c r="A32" s="436"/>
      <c r="B32" s="436"/>
      <c r="C32" s="436"/>
      <c r="D32" s="436"/>
      <c r="E32" s="436" t="s">
        <v>27</v>
      </c>
      <c r="F32" s="436"/>
      <c r="G32" s="436"/>
      <c r="H32" s="436"/>
      <c r="I32" s="447"/>
      <c r="J32" s="448"/>
      <c r="K32" s="448"/>
      <c r="L32" s="448"/>
      <c r="M32" s="449"/>
      <c r="N32" s="447"/>
      <c r="O32" s="448"/>
      <c r="P32" s="448"/>
      <c r="Q32" s="448"/>
      <c r="R32" s="449"/>
      <c r="S32" s="447"/>
      <c r="T32" s="448"/>
      <c r="U32" s="448"/>
      <c r="V32" s="448"/>
      <c r="W32" s="449"/>
      <c r="X32" s="455"/>
      <c r="Y32" s="456"/>
      <c r="Z32" s="456"/>
      <c r="AA32" s="456"/>
      <c r="AB32" s="456"/>
      <c r="AC32" s="456"/>
      <c r="AD32" s="456"/>
      <c r="AE32" s="456"/>
      <c r="AF32" s="456"/>
      <c r="AG32" s="456"/>
      <c r="AH32" s="456"/>
      <c r="AI32" s="457"/>
      <c r="AJ32" s="4"/>
      <c r="AK32" s="4"/>
    </row>
    <row r="33" spans="1:37" s="5" customFormat="1" ht="20.25" customHeight="1" thickTop="1" thickBot="1" x14ac:dyDescent="0.3">
      <c r="A33" s="436"/>
      <c r="B33" s="436"/>
      <c r="C33" s="436"/>
      <c r="D33" s="436"/>
      <c r="E33" s="436" t="s">
        <v>28</v>
      </c>
      <c r="F33" s="436"/>
      <c r="G33" s="436"/>
      <c r="H33" s="436"/>
      <c r="I33" s="447"/>
      <c r="J33" s="448"/>
      <c r="K33" s="448"/>
      <c r="L33" s="448"/>
      <c r="M33" s="449"/>
      <c r="N33" s="447"/>
      <c r="O33" s="448"/>
      <c r="P33" s="448"/>
      <c r="Q33" s="448"/>
      <c r="R33" s="449"/>
      <c r="S33" s="447"/>
      <c r="T33" s="448"/>
      <c r="U33" s="448"/>
      <c r="V33" s="448"/>
      <c r="W33" s="449"/>
      <c r="X33" s="455"/>
      <c r="Y33" s="456"/>
      <c r="Z33" s="456"/>
      <c r="AA33" s="456"/>
      <c r="AB33" s="456"/>
      <c r="AC33" s="456"/>
      <c r="AD33" s="456"/>
      <c r="AE33" s="456"/>
      <c r="AF33" s="456"/>
      <c r="AG33" s="456"/>
      <c r="AH33" s="456"/>
      <c r="AI33" s="457"/>
      <c r="AJ33" s="4"/>
      <c r="AK33" s="4"/>
    </row>
    <row r="34" spans="1:37" s="5" customFormat="1" ht="17.25" customHeight="1" thickTop="1" thickBot="1" x14ac:dyDescent="0.3">
      <c r="A34" s="436"/>
      <c r="B34" s="436"/>
      <c r="C34" s="436"/>
      <c r="D34" s="436"/>
      <c r="E34" s="436" t="s">
        <v>29</v>
      </c>
      <c r="F34" s="436"/>
      <c r="G34" s="436"/>
      <c r="H34" s="436"/>
      <c r="I34" s="447"/>
      <c r="J34" s="448"/>
      <c r="K34" s="448"/>
      <c r="L34" s="448"/>
      <c r="M34" s="449"/>
      <c r="N34" s="447"/>
      <c r="O34" s="448"/>
      <c r="P34" s="448"/>
      <c r="Q34" s="448"/>
      <c r="R34" s="449"/>
      <c r="S34" s="447"/>
      <c r="T34" s="448"/>
      <c r="U34" s="448"/>
      <c r="V34" s="448"/>
      <c r="W34" s="449"/>
      <c r="X34" s="458"/>
      <c r="Y34" s="459"/>
      <c r="Z34" s="459"/>
      <c r="AA34" s="459"/>
      <c r="AB34" s="459"/>
      <c r="AC34" s="459"/>
      <c r="AD34" s="459"/>
      <c r="AE34" s="459"/>
      <c r="AF34" s="459"/>
      <c r="AG34" s="459"/>
      <c r="AH34" s="459"/>
      <c r="AI34" s="460"/>
      <c r="AJ34" s="4"/>
      <c r="AK34" s="4"/>
    </row>
    <row r="35" spans="1:37" s="10" customFormat="1" ht="45.75" customHeight="1" thickTop="1" thickBot="1" x14ac:dyDescent="0.35">
      <c r="A35" s="444" t="s">
        <v>30</v>
      </c>
      <c r="B35" s="444"/>
      <c r="C35" s="444"/>
      <c r="D35" s="444"/>
      <c r="E35" s="445">
        <v>100</v>
      </c>
      <c r="F35" s="445"/>
      <c r="G35" s="445"/>
      <c r="H35" s="445"/>
      <c r="I35" s="445"/>
      <c r="J35" s="445"/>
      <c r="K35" s="445"/>
      <c r="L35" s="445"/>
      <c r="M35" s="445"/>
      <c r="N35" s="444" t="s">
        <v>31</v>
      </c>
      <c r="O35" s="444"/>
      <c r="P35" s="444"/>
      <c r="Q35" s="444"/>
      <c r="R35" s="444"/>
      <c r="S35" s="445">
        <v>100</v>
      </c>
      <c r="T35" s="445"/>
      <c r="U35" s="445"/>
      <c r="V35" s="445"/>
      <c r="W35" s="445"/>
      <c r="X35" s="444" t="s">
        <v>32</v>
      </c>
      <c r="Y35" s="444"/>
      <c r="Z35" s="444"/>
      <c r="AA35" s="444"/>
      <c r="AB35" s="444"/>
      <c r="AC35" s="444"/>
      <c r="AD35" s="444"/>
      <c r="AE35" s="444"/>
      <c r="AF35" s="446">
        <f>S35/E35</f>
        <v>1</v>
      </c>
      <c r="AG35" s="446"/>
      <c r="AH35" s="446"/>
      <c r="AI35" s="446"/>
      <c r="AJ35" s="9"/>
      <c r="AK35" s="9"/>
    </row>
    <row r="36" spans="1:37" ht="22.5" customHeight="1" thickTop="1" thickBot="1" x14ac:dyDescent="0.35">
      <c r="A36" s="436" t="s">
        <v>33</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11"/>
      <c r="AK36" s="1"/>
    </row>
    <row r="37" spans="1:37" ht="30" customHeight="1" thickTop="1" thickBot="1" x14ac:dyDescent="0.35">
      <c r="A37" s="441" t="s">
        <v>34</v>
      </c>
      <c r="B37" s="442"/>
      <c r="C37" s="442"/>
      <c r="D37" s="442"/>
      <c r="E37" s="442"/>
      <c r="F37" s="442"/>
      <c r="G37" s="442"/>
      <c r="H37" s="442"/>
      <c r="I37" s="442"/>
      <c r="J37" s="442"/>
      <c r="K37" s="442"/>
      <c r="L37" s="442"/>
      <c r="M37" s="442"/>
      <c r="N37" s="442"/>
      <c r="O37" s="442"/>
      <c r="P37" s="442"/>
      <c r="Q37" s="442"/>
      <c r="R37" s="442"/>
      <c r="S37" s="442"/>
      <c r="T37" s="442"/>
      <c r="U37" s="442"/>
      <c r="V37" s="442"/>
      <c r="W37" s="443"/>
      <c r="X37" s="441" t="s">
        <v>35</v>
      </c>
      <c r="Y37" s="442"/>
      <c r="Z37" s="442"/>
      <c r="AA37" s="442"/>
      <c r="AB37" s="442"/>
      <c r="AC37" s="442"/>
      <c r="AD37" s="442"/>
      <c r="AE37" s="442"/>
      <c r="AF37" s="441" t="s">
        <v>36</v>
      </c>
      <c r="AG37" s="442"/>
      <c r="AH37" s="442"/>
      <c r="AI37" s="443"/>
      <c r="AJ37" s="1"/>
      <c r="AK37" s="1"/>
    </row>
    <row r="38" spans="1:37" ht="31.5" customHeight="1" thickTop="1" thickBot="1" x14ac:dyDescent="0.35">
      <c r="A38" s="436" t="s">
        <v>37</v>
      </c>
      <c r="B38" s="436"/>
      <c r="C38" s="436"/>
      <c r="D38" s="436"/>
      <c r="E38" s="436"/>
      <c r="F38" s="436" t="s">
        <v>38</v>
      </c>
      <c r="G38" s="436"/>
      <c r="H38" s="436"/>
      <c r="I38" s="436"/>
      <c r="J38" s="436" t="s">
        <v>39</v>
      </c>
      <c r="K38" s="436"/>
      <c r="L38" s="436"/>
      <c r="M38" s="436"/>
      <c r="N38" s="436" t="s">
        <v>40</v>
      </c>
      <c r="O38" s="436"/>
      <c r="P38" s="436"/>
      <c r="Q38" s="436"/>
      <c r="R38" s="436"/>
      <c r="S38" s="436"/>
      <c r="T38" s="436"/>
      <c r="U38" s="436"/>
      <c r="V38" s="436"/>
      <c r="W38" s="436"/>
      <c r="X38" s="436" t="s">
        <v>41</v>
      </c>
      <c r="Y38" s="436"/>
      <c r="Z38" s="436"/>
      <c r="AA38" s="436"/>
      <c r="AB38" s="436"/>
      <c r="AC38" s="436"/>
      <c r="AD38" s="436"/>
      <c r="AE38" s="436"/>
      <c r="AF38" s="436" t="s">
        <v>42</v>
      </c>
      <c r="AG38" s="436"/>
      <c r="AH38" s="436"/>
      <c r="AI38" s="436"/>
      <c r="AJ38" s="1"/>
      <c r="AK38" s="1"/>
    </row>
    <row r="39" spans="1:37" ht="16.5" thickTop="1" thickBot="1" x14ac:dyDescent="0.3">
      <c r="A39" s="435">
        <v>1</v>
      </c>
      <c r="B39" s="435"/>
      <c r="C39" s="435"/>
      <c r="D39" s="435"/>
      <c r="E39" s="435"/>
      <c r="F39" s="440"/>
      <c r="G39" s="440"/>
      <c r="H39" s="440"/>
      <c r="I39" s="440"/>
      <c r="J39" s="435">
        <f>F39*$X$30</f>
        <v>0</v>
      </c>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1"/>
      <c r="AK39" s="1"/>
    </row>
    <row r="40" spans="1:37" ht="16.5" thickTop="1" thickBot="1" x14ac:dyDescent="0.3">
      <c r="A40" s="435"/>
      <c r="B40" s="435"/>
      <c r="C40" s="435"/>
      <c r="D40" s="435"/>
      <c r="E40" s="435"/>
      <c r="F40" s="440"/>
      <c r="G40" s="440"/>
      <c r="H40" s="440"/>
      <c r="I40" s="440"/>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1"/>
      <c r="AK40" s="1"/>
    </row>
    <row r="41" spans="1:37" ht="16.5" thickTop="1" thickBot="1" x14ac:dyDescent="0.3">
      <c r="A41" s="435"/>
      <c r="B41" s="435"/>
      <c r="C41" s="435"/>
      <c r="D41" s="435"/>
      <c r="E41" s="435"/>
      <c r="F41" s="440"/>
      <c r="G41" s="440"/>
      <c r="H41" s="440"/>
      <c r="I41" s="440"/>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1"/>
      <c r="AK41" s="1"/>
    </row>
    <row r="42" spans="1:37" ht="16.5" thickTop="1" thickBot="1" x14ac:dyDescent="0.3">
      <c r="A42" s="435"/>
      <c r="B42" s="435"/>
      <c r="C42" s="435"/>
      <c r="D42" s="435"/>
      <c r="E42" s="435"/>
      <c r="F42" s="440"/>
      <c r="G42" s="440"/>
      <c r="H42" s="440"/>
      <c r="I42" s="440"/>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1"/>
      <c r="AK42" s="1"/>
    </row>
    <row r="43" spans="1:37" ht="16.5" thickTop="1" thickBot="1" x14ac:dyDescent="0.3">
      <c r="A43" s="435"/>
      <c r="B43" s="435"/>
      <c r="C43" s="435"/>
      <c r="D43" s="435"/>
      <c r="E43" s="435"/>
      <c r="F43" s="440"/>
      <c r="G43" s="440"/>
      <c r="H43" s="440"/>
      <c r="I43" s="440"/>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1"/>
      <c r="AK43" s="1"/>
    </row>
    <row r="44" spans="1:37" ht="31.5" customHeight="1" thickTop="1" thickBot="1" x14ac:dyDescent="0.3">
      <c r="A44" s="436" t="s">
        <v>37</v>
      </c>
      <c r="B44" s="436"/>
      <c r="C44" s="436"/>
      <c r="D44" s="436"/>
      <c r="E44" s="436"/>
      <c r="F44" s="436" t="s">
        <v>38</v>
      </c>
      <c r="G44" s="436"/>
      <c r="H44" s="436"/>
      <c r="I44" s="436"/>
      <c r="J44" s="436" t="s">
        <v>39</v>
      </c>
      <c r="K44" s="436"/>
      <c r="L44" s="436"/>
      <c r="M44" s="436"/>
      <c r="N44" s="436" t="s">
        <v>40</v>
      </c>
      <c r="O44" s="436"/>
      <c r="P44" s="436"/>
      <c r="Q44" s="436"/>
      <c r="R44" s="436"/>
      <c r="S44" s="436"/>
      <c r="T44" s="436"/>
      <c r="U44" s="436"/>
      <c r="V44" s="436"/>
      <c r="W44" s="436"/>
      <c r="X44" s="436" t="s">
        <v>41</v>
      </c>
      <c r="Y44" s="436"/>
      <c r="Z44" s="436"/>
      <c r="AA44" s="436"/>
      <c r="AB44" s="436"/>
      <c r="AC44" s="436"/>
      <c r="AD44" s="436"/>
      <c r="AE44" s="436"/>
      <c r="AF44" s="436" t="s">
        <v>42</v>
      </c>
      <c r="AG44" s="436"/>
      <c r="AH44" s="436"/>
      <c r="AI44" s="436"/>
      <c r="AJ44" s="1"/>
      <c r="AK44" s="1"/>
    </row>
    <row r="45" spans="1:37" ht="16.5" thickTop="1" thickBot="1" x14ac:dyDescent="0.3">
      <c r="A45" s="435">
        <v>2</v>
      </c>
      <c r="B45" s="435"/>
      <c r="C45" s="435"/>
      <c r="D45" s="435"/>
      <c r="E45" s="435"/>
      <c r="F45" s="440"/>
      <c r="G45" s="440"/>
      <c r="H45" s="440"/>
      <c r="I45" s="440"/>
      <c r="J45" s="435">
        <f>F45*$X$30</f>
        <v>0</v>
      </c>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1"/>
      <c r="AK45" s="1"/>
    </row>
    <row r="46" spans="1:37" ht="16.5" thickTop="1" thickBot="1" x14ac:dyDescent="0.3">
      <c r="A46" s="435"/>
      <c r="B46" s="435"/>
      <c r="C46" s="435"/>
      <c r="D46" s="435"/>
      <c r="E46" s="435"/>
      <c r="F46" s="440"/>
      <c r="G46" s="440"/>
      <c r="H46" s="440"/>
      <c r="I46" s="440"/>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1"/>
      <c r="AK46" s="1"/>
    </row>
    <row r="47" spans="1:37" ht="16.5" thickTop="1" thickBot="1" x14ac:dyDescent="0.3">
      <c r="A47" s="435"/>
      <c r="B47" s="435"/>
      <c r="C47" s="435"/>
      <c r="D47" s="435"/>
      <c r="E47" s="435"/>
      <c r="F47" s="440"/>
      <c r="G47" s="440"/>
      <c r="H47" s="440"/>
      <c r="I47" s="440"/>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1"/>
      <c r="AK47" s="1"/>
    </row>
    <row r="48" spans="1:37" ht="16.5" thickTop="1" thickBot="1" x14ac:dyDescent="0.3">
      <c r="A48" s="435"/>
      <c r="B48" s="435"/>
      <c r="C48" s="435"/>
      <c r="D48" s="435"/>
      <c r="E48" s="435"/>
      <c r="F48" s="440"/>
      <c r="G48" s="440"/>
      <c r="H48" s="440"/>
      <c r="I48" s="440"/>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1"/>
      <c r="AK48" s="1"/>
    </row>
    <row r="49" spans="1:37" ht="16.5" thickTop="1" thickBot="1" x14ac:dyDescent="0.3">
      <c r="A49" s="435"/>
      <c r="B49" s="435"/>
      <c r="C49" s="435"/>
      <c r="D49" s="435"/>
      <c r="E49" s="435"/>
      <c r="F49" s="440"/>
      <c r="G49" s="440"/>
      <c r="H49" s="440"/>
      <c r="I49" s="440"/>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1"/>
      <c r="AK49" s="1"/>
    </row>
    <row r="50" spans="1:37" ht="31.5" customHeight="1" thickTop="1" thickBot="1" x14ac:dyDescent="0.3">
      <c r="A50" s="436" t="s">
        <v>37</v>
      </c>
      <c r="B50" s="436"/>
      <c r="C50" s="436"/>
      <c r="D50" s="436"/>
      <c r="E50" s="436"/>
      <c r="F50" s="436" t="s">
        <v>38</v>
      </c>
      <c r="G50" s="436"/>
      <c r="H50" s="436"/>
      <c r="I50" s="436"/>
      <c r="J50" s="436" t="s">
        <v>39</v>
      </c>
      <c r="K50" s="436"/>
      <c r="L50" s="436"/>
      <c r="M50" s="436"/>
      <c r="N50" s="436" t="s">
        <v>40</v>
      </c>
      <c r="O50" s="436"/>
      <c r="P50" s="436"/>
      <c r="Q50" s="436"/>
      <c r="R50" s="436"/>
      <c r="S50" s="436"/>
      <c r="T50" s="436"/>
      <c r="U50" s="436"/>
      <c r="V50" s="436"/>
      <c r="W50" s="436"/>
      <c r="X50" s="436" t="s">
        <v>41</v>
      </c>
      <c r="Y50" s="436"/>
      <c r="Z50" s="436"/>
      <c r="AA50" s="436"/>
      <c r="AB50" s="436"/>
      <c r="AC50" s="436"/>
      <c r="AD50" s="436"/>
      <c r="AE50" s="436"/>
      <c r="AF50" s="436" t="s">
        <v>42</v>
      </c>
      <c r="AG50" s="436"/>
      <c r="AH50" s="436"/>
      <c r="AI50" s="436"/>
      <c r="AJ50" s="1"/>
      <c r="AK50" s="1"/>
    </row>
    <row r="51" spans="1:37" ht="16.5" thickTop="1" thickBot="1" x14ac:dyDescent="0.3">
      <c r="A51" s="435">
        <v>3</v>
      </c>
      <c r="B51" s="435"/>
      <c r="C51" s="435"/>
      <c r="D51" s="435"/>
      <c r="E51" s="435"/>
      <c r="F51" s="440"/>
      <c r="G51" s="440"/>
      <c r="H51" s="440"/>
      <c r="I51" s="440"/>
      <c r="J51" s="435">
        <f>F51*$X$30</f>
        <v>0</v>
      </c>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1"/>
      <c r="AK51" s="1"/>
    </row>
    <row r="52" spans="1:37" ht="16.5" thickTop="1" thickBot="1" x14ac:dyDescent="0.3">
      <c r="A52" s="435"/>
      <c r="B52" s="435"/>
      <c r="C52" s="435"/>
      <c r="D52" s="435"/>
      <c r="E52" s="435"/>
      <c r="F52" s="440"/>
      <c r="G52" s="440"/>
      <c r="H52" s="440"/>
      <c r="I52" s="440"/>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1"/>
      <c r="AK52" s="1"/>
    </row>
    <row r="53" spans="1:37" ht="16.5" thickTop="1" thickBot="1" x14ac:dyDescent="0.3">
      <c r="A53" s="435"/>
      <c r="B53" s="435"/>
      <c r="C53" s="435"/>
      <c r="D53" s="435"/>
      <c r="E53" s="435"/>
      <c r="F53" s="440"/>
      <c r="G53" s="440"/>
      <c r="H53" s="440"/>
      <c r="I53" s="440"/>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1"/>
      <c r="AK53" s="1"/>
    </row>
    <row r="54" spans="1:37" ht="16.5" thickTop="1" thickBot="1" x14ac:dyDescent="0.3">
      <c r="A54" s="435"/>
      <c r="B54" s="435"/>
      <c r="C54" s="435"/>
      <c r="D54" s="435"/>
      <c r="E54" s="435"/>
      <c r="F54" s="440"/>
      <c r="G54" s="440"/>
      <c r="H54" s="440"/>
      <c r="I54" s="440"/>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1"/>
      <c r="AK54" s="1"/>
    </row>
    <row r="55" spans="1:37" ht="16.5" thickTop="1" thickBot="1" x14ac:dyDescent="0.3">
      <c r="A55" s="435"/>
      <c r="B55" s="435"/>
      <c r="C55" s="435"/>
      <c r="D55" s="435"/>
      <c r="E55" s="435"/>
      <c r="F55" s="440"/>
      <c r="G55" s="440"/>
      <c r="H55" s="440"/>
      <c r="I55" s="440"/>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1"/>
      <c r="AK55" s="1"/>
    </row>
    <row r="56" spans="1:37" ht="31.5" customHeight="1" thickTop="1" thickBot="1" x14ac:dyDescent="0.3">
      <c r="A56" s="436" t="s">
        <v>37</v>
      </c>
      <c r="B56" s="436"/>
      <c r="C56" s="436"/>
      <c r="D56" s="436"/>
      <c r="E56" s="436"/>
      <c r="F56" s="436" t="s">
        <v>38</v>
      </c>
      <c r="G56" s="436"/>
      <c r="H56" s="436"/>
      <c r="I56" s="436"/>
      <c r="J56" s="436" t="s">
        <v>39</v>
      </c>
      <c r="K56" s="436"/>
      <c r="L56" s="436"/>
      <c r="M56" s="436"/>
      <c r="N56" s="436" t="s">
        <v>40</v>
      </c>
      <c r="O56" s="436"/>
      <c r="P56" s="436"/>
      <c r="Q56" s="436"/>
      <c r="R56" s="436"/>
      <c r="S56" s="436"/>
      <c r="T56" s="436"/>
      <c r="U56" s="436"/>
      <c r="V56" s="436"/>
      <c r="W56" s="436"/>
      <c r="X56" s="436" t="s">
        <v>41</v>
      </c>
      <c r="Y56" s="436"/>
      <c r="Z56" s="436"/>
      <c r="AA56" s="436"/>
      <c r="AB56" s="436"/>
      <c r="AC56" s="436"/>
      <c r="AD56" s="436"/>
      <c r="AE56" s="436"/>
      <c r="AF56" s="436" t="s">
        <v>42</v>
      </c>
      <c r="AG56" s="436"/>
      <c r="AH56" s="436"/>
      <c r="AI56" s="436"/>
      <c r="AJ56" s="1"/>
      <c r="AK56" s="1"/>
    </row>
    <row r="57" spans="1:37" ht="16.5" thickTop="1" thickBot="1" x14ac:dyDescent="0.3">
      <c r="A57" s="435">
        <v>4</v>
      </c>
      <c r="B57" s="435"/>
      <c r="C57" s="435"/>
      <c r="D57" s="435"/>
      <c r="E57" s="435"/>
      <c r="F57" s="440"/>
      <c r="G57" s="440"/>
      <c r="H57" s="440"/>
      <c r="I57" s="440"/>
      <c r="J57" s="435">
        <f>F57*$X$30</f>
        <v>0</v>
      </c>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1"/>
      <c r="AK57" s="1"/>
    </row>
    <row r="58" spans="1:37" ht="16.5" thickTop="1" thickBot="1" x14ac:dyDescent="0.3">
      <c r="A58" s="435"/>
      <c r="B58" s="435"/>
      <c r="C58" s="435"/>
      <c r="D58" s="435"/>
      <c r="E58" s="435"/>
      <c r="F58" s="440"/>
      <c r="G58" s="440"/>
      <c r="H58" s="440"/>
      <c r="I58" s="440"/>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1"/>
      <c r="AK58" s="1"/>
    </row>
    <row r="59" spans="1:37" ht="16.5" thickTop="1" thickBot="1" x14ac:dyDescent="0.3">
      <c r="A59" s="435"/>
      <c r="B59" s="435"/>
      <c r="C59" s="435"/>
      <c r="D59" s="435"/>
      <c r="E59" s="435"/>
      <c r="F59" s="440"/>
      <c r="G59" s="440"/>
      <c r="H59" s="440"/>
      <c r="I59" s="440"/>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1"/>
      <c r="AK59" s="1"/>
    </row>
    <row r="60" spans="1:37" ht="16.5" thickTop="1" thickBot="1" x14ac:dyDescent="0.3">
      <c r="A60" s="435"/>
      <c r="B60" s="435"/>
      <c r="C60" s="435"/>
      <c r="D60" s="435"/>
      <c r="E60" s="435"/>
      <c r="F60" s="440"/>
      <c r="G60" s="440"/>
      <c r="H60" s="440"/>
      <c r="I60" s="440"/>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1"/>
      <c r="AK60" s="1"/>
    </row>
    <row r="61" spans="1:37" ht="16.5" thickTop="1" thickBot="1" x14ac:dyDescent="0.3">
      <c r="A61" s="435"/>
      <c r="B61" s="435"/>
      <c r="C61" s="435"/>
      <c r="D61" s="435"/>
      <c r="E61" s="435"/>
      <c r="F61" s="440"/>
      <c r="G61" s="440"/>
      <c r="H61" s="440"/>
      <c r="I61" s="440"/>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1"/>
      <c r="AK61" s="1"/>
    </row>
    <row r="62" spans="1:37" ht="31.5" customHeight="1" thickTop="1" thickBot="1" x14ac:dyDescent="0.3">
      <c r="A62" s="436" t="s">
        <v>37</v>
      </c>
      <c r="B62" s="436"/>
      <c r="C62" s="436"/>
      <c r="D62" s="436"/>
      <c r="E62" s="436"/>
      <c r="F62" s="436" t="s">
        <v>38</v>
      </c>
      <c r="G62" s="436"/>
      <c r="H62" s="436"/>
      <c r="I62" s="436"/>
      <c r="J62" s="436" t="s">
        <v>39</v>
      </c>
      <c r="K62" s="436"/>
      <c r="L62" s="436"/>
      <c r="M62" s="436"/>
      <c r="N62" s="436" t="s">
        <v>40</v>
      </c>
      <c r="O62" s="436"/>
      <c r="P62" s="436"/>
      <c r="Q62" s="436"/>
      <c r="R62" s="436"/>
      <c r="S62" s="436"/>
      <c r="T62" s="436"/>
      <c r="U62" s="436"/>
      <c r="V62" s="436"/>
      <c r="W62" s="436"/>
      <c r="X62" s="436" t="s">
        <v>41</v>
      </c>
      <c r="Y62" s="436"/>
      <c r="Z62" s="436"/>
      <c r="AA62" s="436"/>
      <c r="AB62" s="436"/>
      <c r="AC62" s="436"/>
      <c r="AD62" s="436"/>
      <c r="AE62" s="436"/>
      <c r="AF62" s="436" t="s">
        <v>42</v>
      </c>
      <c r="AG62" s="436"/>
      <c r="AH62" s="436"/>
      <c r="AI62" s="436"/>
      <c r="AJ62" s="1"/>
      <c r="AK62" s="1"/>
    </row>
    <row r="63" spans="1:37" ht="16.5" thickTop="1" thickBot="1" x14ac:dyDescent="0.3">
      <c r="A63" s="435">
        <v>5</v>
      </c>
      <c r="B63" s="435"/>
      <c r="C63" s="435"/>
      <c r="D63" s="435"/>
      <c r="E63" s="435"/>
      <c r="F63" s="440"/>
      <c r="G63" s="440"/>
      <c r="H63" s="440"/>
      <c r="I63" s="440"/>
      <c r="J63" s="435">
        <f>F63*$X$30</f>
        <v>0</v>
      </c>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1"/>
      <c r="AK63" s="1"/>
    </row>
    <row r="64" spans="1:37" ht="16.5" thickTop="1" thickBot="1" x14ac:dyDescent="0.3">
      <c r="A64" s="435"/>
      <c r="B64" s="435"/>
      <c r="C64" s="435"/>
      <c r="D64" s="435"/>
      <c r="E64" s="435"/>
      <c r="F64" s="440"/>
      <c r="G64" s="440"/>
      <c r="H64" s="440"/>
      <c r="I64" s="440"/>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1"/>
      <c r="AK64" s="1"/>
    </row>
    <row r="65" spans="1:37" ht="16.5" thickTop="1" thickBot="1" x14ac:dyDescent="0.3">
      <c r="A65" s="435"/>
      <c r="B65" s="435"/>
      <c r="C65" s="435"/>
      <c r="D65" s="435"/>
      <c r="E65" s="435"/>
      <c r="F65" s="440"/>
      <c r="G65" s="440"/>
      <c r="H65" s="440"/>
      <c r="I65" s="440"/>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1"/>
      <c r="AK65" s="1"/>
    </row>
    <row r="66" spans="1:37" ht="16.5" thickTop="1" thickBot="1" x14ac:dyDescent="0.3">
      <c r="A66" s="435"/>
      <c r="B66" s="435"/>
      <c r="C66" s="435"/>
      <c r="D66" s="435"/>
      <c r="E66" s="435"/>
      <c r="F66" s="440"/>
      <c r="G66" s="440"/>
      <c r="H66" s="440"/>
      <c r="I66" s="440"/>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1"/>
      <c r="AK66" s="1"/>
    </row>
    <row r="67" spans="1:37" ht="16.5" thickTop="1" thickBot="1" x14ac:dyDescent="0.3">
      <c r="A67" s="435"/>
      <c r="B67" s="435"/>
      <c r="C67" s="435"/>
      <c r="D67" s="435"/>
      <c r="E67" s="435"/>
      <c r="F67" s="440"/>
      <c r="G67" s="440"/>
      <c r="H67" s="440"/>
      <c r="I67" s="440"/>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1"/>
      <c r="AK67" s="1"/>
    </row>
    <row r="68" spans="1:37" ht="31.5" hidden="1" customHeight="1" thickTop="1" thickBot="1" x14ac:dyDescent="0.35">
      <c r="A68" s="436" t="s">
        <v>37</v>
      </c>
      <c r="B68" s="436"/>
      <c r="C68" s="436"/>
      <c r="D68" s="436"/>
      <c r="E68" s="436"/>
      <c r="F68" s="436" t="s">
        <v>38</v>
      </c>
      <c r="G68" s="436"/>
      <c r="H68" s="436"/>
      <c r="I68" s="436"/>
      <c r="J68" s="436" t="s">
        <v>39</v>
      </c>
      <c r="K68" s="436"/>
      <c r="L68" s="436"/>
      <c r="M68" s="436"/>
      <c r="N68" s="436" t="s">
        <v>40</v>
      </c>
      <c r="O68" s="436"/>
      <c r="P68" s="436"/>
      <c r="Q68" s="436"/>
      <c r="R68" s="436"/>
      <c r="S68" s="436"/>
      <c r="T68" s="436"/>
      <c r="U68" s="436"/>
      <c r="V68" s="436"/>
      <c r="W68" s="436"/>
      <c r="X68" s="436" t="s">
        <v>41</v>
      </c>
      <c r="Y68" s="436"/>
      <c r="Z68" s="436"/>
      <c r="AA68" s="436"/>
      <c r="AB68" s="436"/>
      <c r="AC68" s="436"/>
      <c r="AD68" s="436"/>
      <c r="AE68" s="436"/>
      <c r="AF68" s="436" t="s">
        <v>42</v>
      </c>
      <c r="AG68" s="436"/>
      <c r="AH68" s="436"/>
      <c r="AI68" s="436"/>
      <c r="AJ68" s="1"/>
      <c r="AK68" s="1"/>
    </row>
    <row r="69" spans="1:37" ht="16.5" hidden="1" customHeight="1" thickTop="1" thickBot="1" x14ac:dyDescent="0.35">
      <c r="A69" s="435">
        <v>6</v>
      </c>
      <c r="B69" s="435"/>
      <c r="C69" s="435"/>
      <c r="D69" s="435"/>
      <c r="E69" s="435"/>
      <c r="F69" s="440"/>
      <c r="G69" s="440"/>
      <c r="H69" s="440"/>
      <c r="I69" s="440"/>
      <c r="J69" s="435">
        <f>F69*$X$30</f>
        <v>0</v>
      </c>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1"/>
      <c r="AK69" s="1"/>
    </row>
    <row r="70" spans="1:37" ht="16.5" hidden="1" customHeight="1" thickTop="1" thickBot="1" x14ac:dyDescent="0.35">
      <c r="A70" s="435"/>
      <c r="B70" s="435"/>
      <c r="C70" s="435"/>
      <c r="D70" s="435"/>
      <c r="E70" s="435"/>
      <c r="F70" s="440"/>
      <c r="G70" s="440"/>
      <c r="H70" s="440"/>
      <c r="I70" s="440"/>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1"/>
      <c r="AK70" s="1"/>
    </row>
    <row r="71" spans="1:37" ht="16.5" hidden="1" customHeight="1" thickTop="1" thickBot="1" x14ac:dyDescent="0.35">
      <c r="A71" s="435"/>
      <c r="B71" s="435"/>
      <c r="C71" s="435"/>
      <c r="D71" s="435"/>
      <c r="E71" s="435"/>
      <c r="F71" s="440"/>
      <c r="G71" s="440"/>
      <c r="H71" s="440"/>
      <c r="I71" s="440"/>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1"/>
      <c r="AK71" s="1"/>
    </row>
    <row r="72" spans="1:37" ht="16.5" hidden="1" customHeight="1" thickTop="1" thickBot="1" x14ac:dyDescent="0.35">
      <c r="A72" s="435"/>
      <c r="B72" s="435"/>
      <c r="C72" s="435"/>
      <c r="D72" s="435"/>
      <c r="E72" s="435"/>
      <c r="F72" s="440"/>
      <c r="G72" s="440"/>
      <c r="H72" s="440"/>
      <c r="I72" s="440"/>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1"/>
      <c r="AK72" s="1"/>
    </row>
    <row r="73" spans="1:37" ht="16.5" hidden="1" customHeight="1" thickTop="1" thickBot="1" x14ac:dyDescent="0.35">
      <c r="A73" s="435"/>
      <c r="B73" s="435"/>
      <c r="C73" s="435"/>
      <c r="D73" s="435"/>
      <c r="E73" s="435"/>
      <c r="F73" s="440"/>
      <c r="G73" s="440"/>
      <c r="H73" s="440"/>
      <c r="I73" s="440"/>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1"/>
      <c r="AK73" s="1"/>
    </row>
    <row r="74" spans="1:37" ht="31.5" hidden="1" customHeight="1" thickTop="1" thickBot="1" x14ac:dyDescent="0.35">
      <c r="A74" s="436" t="s">
        <v>37</v>
      </c>
      <c r="B74" s="436"/>
      <c r="C74" s="436"/>
      <c r="D74" s="436"/>
      <c r="E74" s="436"/>
      <c r="F74" s="436" t="s">
        <v>38</v>
      </c>
      <c r="G74" s="436"/>
      <c r="H74" s="436"/>
      <c r="I74" s="436"/>
      <c r="J74" s="436" t="s">
        <v>39</v>
      </c>
      <c r="K74" s="436"/>
      <c r="L74" s="436"/>
      <c r="M74" s="436"/>
      <c r="N74" s="436" t="s">
        <v>40</v>
      </c>
      <c r="O74" s="436"/>
      <c r="P74" s="436"/>
      <c r="Q74" s="436"/>
      <c r="R74" s="436"/>
      <c r="S74" s="436"/>
      <c r="T74" s="436"/>
      <c r="U74" s="436"/>
      <c r="V74" s="436"/>
      <c r="W74" s="436"/>
      <c r="X74" s="436" t="s">
        <v>41</v>
      </c>
      <c r="Y74" s="436"/>
      <c r="Z74" s="436"/>
      <c r="AA74" s="436"/>
      <c r="AB74" s="436"/>
      <c r="AC74" s="436"/>
      <c r="AD74" s="436"/>
      <c r="AE74" s="436"/>
      <c r="AF74" s="436" t="s">
        <v>42</v>
      </c>
      <c r="AG74" s="436"/>
      <c r="AH74" s="436"/>
      <c r="AI74" s="436"/>
      <c r="AJ74" s="1"/>
      <c r="AK74" s="1"/>
    </row>
    <row r="75" spans="1:37" ht="16.5" hidden="1" customHeight="1" thickTop="1" thickBot="1" x14ac:dyDescent="0.35">
      <c r="A75" s="435">
        <v>7</v>
      </c>
      <c r="B75" s="435"/>
      <c r="C75" s="435"/>
      <c r="D75" s="435"/>
      <c r="E75" s="435"/>
      <c r="F75" s="440"/>
      <c r="G75" s="440"/>
      <c r="H75" s="440"/>
      <c r="I75" s="440"/>
      <c r="J75" s="435">
        <f>F75*$X$30</f>
        <v>0</v>
      </c>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1"/>
      <c r="AK75" s="1"/>
    </row>
    <row r="76" spans="1:37" ht="16.5" hidden="1" customHeight="1" thickTop="1" thickBot="1" x14ac:dyDescent="0.35">
      <c r="A76" s="435"/>
      <c r="B76" s="435"/>
      <c r="C76" s="435"/>
      <c r="D76" s="435"/>
      <c r="E76" s="435"/>
      <c r="F76" s="440"/>
      <c r="G76" s="440"/>
      <c r="H76" s="440"/>
      <c r="I76" s="440"/>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1"/>
      <c r="AK76" s="1"/>
    </row>
    <row r="77" spans="1:37" ht="16.5" hidden="1" customHeight="1" thickTop="1" thickBot="1" x14ac:dyDescent="0.35">
      <c r="A77" s="435"/>
      <c r="B77" s="435"/>
      <c r="C77" s="435"/>
      <c r="D77" s="435"/>
      <c r="E77" s="435"/>
      <c r="F77" s="440"/>
      <c r="G77" s="440"/>
      <c r="H77" s="440"/>
      <c r="I77" s="440"/>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1"/>
      <c r="AK77" s="1"/>
    </row>
    <row r="78" spans="1:37" ht="16.5" hidden="1" customHeight="1" thickTop="1" thickBot="1" x14ac:dyDescent="0.35">
      <c r="A78" s="435"/>
      <c r="B78" s="435"/>
      <c r="C78" s="435"/>
      <c r="D78" s="435"/>
      <c r="E78" s="435"/>
      <c r="F78" s="440"/>
      <c r="G78" s="440"/>
      <c r="H78" s="440"/>
      <c r="I78" s="440"/>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1"/>
      <c r="AK78" s="1"/>
    </row>
    <row r="79" spans="1:37" ht="16.5" hidden="1" customHeight="1" thickTop="1" thickBot="1" x14ac:dyDescent="0.35">
      <c r="A79" s="435"/>
      <c r="B79" s="435"/>
      <c r="C79" s="435"/>
      <c r="D79" s="435"/>
      <c r="E79" s="435"/>
      <c r="F79" s="440"/>
      <c r="G79" s="440"/>
      <c r="H79" s="440"/>
      <c r="I79" s="440"/>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1"/>
      <c r="AK79" s="1"/>
    </row>
    <row r="80" spans="1:37" ht="31.5" hidden="1" customHeight="1" thickTop="1" thickBot="1" x14ac:dyDescent="0.35">
      <c r="A80" s="436" t="s">
        <v>37</v>
      </c>
      <c r="B80" s="436"/>
      <c r="C80" s="436"/>
      <c r="D80" s="436"/>
      <c r="E80" s="436"/>
      <c r="F80" s="436" t="s">
        <v>38</v>
      </c>
      <c r="G80" s="436"/>
      <c r="H80" s="436"/>
      <c r="I80" s="436"/>
      <c r="J80" s="436" t="s">
        <v>39</v>
      </c>
      <c r="K80" s="436"/>
      <c r="L80" s="436"/>
      <c r="M80" s="436"/>
      <c r="N80" s="436" t="s">
        <v>40</v>
      </c>
      <c r="O80" s="436"/>
      <c r="P80" s="436"/>
      <c r="Q80" s="436"/>
      <c r="R80" s="436"/>
      <c r="S80" s="436"/>
      <c r="T80" s="436"/>
      <c r="U80" s="436"/>
      <c r="V80" s="436"/>
      <c r="W80" s="436"/>
      <c r="X80" s="436" t="s">
        <v>41</v>
      </c>
      <c r="Y80" s="436"/>
      <c r="Z80" s="436"/>
      <c r="AA80" s="436"/>
      <c r="AB80" s="436"/>
      <c r="AC80" s="436"/>
      <c r="AD80" s="436"/>
      <c r="AE80" s="436"/>
      <c r="AF80" s="436" t="s">
        <v>42</v>
      </c>
      <c r="AG80" s="436"/>
      <c r="AH80" s="436"/>
      <c r="AI80" s="436"/>
      <c r="AJ80" s="1"/>
      <c r="AK80" s="1"/>
    </row>
    <row r="81" spans="1:37" ht="16.5" hidden="1" customHeight="1" thickTop="1" thickBot="1" x14ac:dyDescent="0.35">
      <c r="A81" s="435">
        <v>8</v>
      </c>
      <c r="B81" s="435"/>
      <c r="C81" s="435"/>
      <c r="D81" s="435"/>
      <c r="E81" s="435"/>
      <c r="F81" s="440"/>
      <c r="G81" s="440"/>
      <c r="H81" s="440"/>
      <c r="I81" s="440"/>
      <c r="J81" s="435">
        <f>F81*$X$30</f>
        <v>0</v>
      </c>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1"/>
      <c r="AK81" s="1"/>
    </row>
    <row r="82" spans="1:37" ht="16.5" hidden="1" customHeight="1" thickTop="1" thickBot="1" x14ac:dyDescent="0.35">
      <c r="A82" s="435"/>
      <c r="B82" s="435"/>
      <c r="C82" s="435"/>
      <c r="D82" s="435"/>
      <c r="E82" s="435"/>
      <c r="F82" s="440"/>
      <c r="G82" s="440"/>
      <c r="H82" s="440"/>
      <c r="I82" s="440"/>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1"/>
      <c r="AK82" s="1"/>
    </row>
    <row r="83" spans="1:37" ht="16.5" hidden="1" customHeight="1" thickTop="1" thickBot="1" x14ac:dyDescent="0.35">
      <c r="A83" s="435"/>
      <c r="B83" s="435"/>
      <c r="C83" s="435"/>
      <c r="D83" s="435"/>
      <c r="E83" s="435"/>
      <c r="F83" s="440"/>
      <c r="G83" s="440"/>
      <c r="H83" s="440"/>
      <c r="I83" s="440"/>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1"/>
      <c r="AK83" s="1"/>
    </row>
    <row r="84" spans="1:37" ht="16.5" hidden="1" customHeight="1" thickTop="1" thickBot="1" x14ac:dyDescent="0.35">
      <c r="A84" s="435"/>
      <c r="B84" s="435"/>
      <c r="C84" s="435"/>
      <c r="D84" s="435"/>
      <c r="E84" s="435"/>
      <c r="F84" s="440"/>
      <c r="G84" s="440"/>
      <c r="H84" s="440"/>
      <c r="I84" s="440"/>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1"/>
      <c r="AK84" s="1"/>
    </row>
    <row r="85" spans="1:37" ht="16.5" hidden="1" customHeight="1" thickTop="1" thickBot="1" x14ac:dyDescent="0.35">
      <c r="A85" s="435"/>
      <c r="B85" s="435"/>
      <c r="C85" s="435"/>
      <c r="D85" s="435"/>
      <c r="E85" s="435"/>
      <c r="F85" s="440"/>
      <c r="G85" s="440"/>
      <c r="H85" s="440"/>
      <c r="I85" s="440"/>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1"/>
      <c r="AK85" s="1"/>
    </row>
    <row r="86" spans="1:37" ht="31.5" hidden="1" customHeight="1" thickTop="1" thickBot="1" x14ac:dyDescent="0.35">
      <c r="A86" s="436" t="s">
        <v>37</v>
      </c>
      <c r="B86" s="436"/>
      <c r="C86" s="436"/>
      <c r="D86" s="436"/>
      <c r="E86" s="436"/>
      <c r="F86" s="436" t="s">
        <v>38</v>
      </c>
      <c r="G86" s="436"/>
      <c r="H86" s="436"/>
      <c r="I86" s="436"/>
      <c r="J86" s="436" t="s">
        <v>39</v>
      </c>
      <c r="K86" s="436"/>
      <c r="L86" s="436"/>
      <c r="M86" s="436"/>
      <c r="N86" s="436" t="s">
        <v>40</v>
      </c>
      <c r="O86" s="436"/>
      <c r="P86" s="436"/>
      <c r="Q86" s="436"/>
      <c r="R86" s="436"/>
      <c r="S86" s="436"/>
      <c r="T86" s="436"/>
      <c r="U86" s="436"/>
      <c r="V86" s="436"/>
      <c r="W86" s="436"/>
      <c r="X86" s="436" t="s">
        <v>41</v>
      </c>
      <c r="Y86" s="436"/>
      <c r="Z86" s="436"/>
      <c r="AA86" s="436"/>
      <c r="AB86" s="436"/>
      <c r="AC86" s="436"/>
      <c r="AD86" s="436"/>
      <c r="AE86" s="436"/>
      <c r="AF86" s="436" t="s">
        <v>42</v>
      </c>
      <c r="AG86" s="436"/>
      <c r="AH86" s="436"/>
      <c r="AI86" s="436"/>
      <c r="AJ86" s="1"/>
      <c r="AK86" s="1"/>
    </row>
    <row r="87" spans="1:37" ht="16.5" hidden="1" customHeight="1" thickTop="1" thickBot="1" x14ac:dyDescent="0.35">
      <c r="A87" s="435">
        <v>9</v>
      </c>
      <c r="B87" s="435"/>
      <c r="C87" s="435"/>
      <c r="D87" s="435"/>
      <c r="E87" s="435"/>
      <c r="F87" s="440"/>
      <c r="G87" s="440"/>
      <c r="H87" s="440"/>
      <c r="I87" s="440"/>
      <c r="J87" s="435">
        <f>F87*$X$30</f>
        <v>0</v>
      </c>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1"/>
      <c r="AK87" s="1"/>
    </row>
    <row r="88" spans="1:37" ht="16.5" hidden="1" customHeight="1" thickTop="1" thickBot="1" x14ac:dyDescent="0.35">
      <c r="A88" s="435"/>
      <c r="B88" s="435"/>
      <c r="C88" s="435"/>
      <c r="D88" s="435"/>
      <c r="E88" s="435"/>
      <c r="F88" s="440"/>
      <c r="G88" s="440"/>
      <c r="H88" s="440"/>
      <c r="I88" s="440"/>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1"/>
      <c r="AK88" s="1"/>
    </row>
    <row r="89" spans="1:37" ht="16.5" hidden="1" customHeight="1" thickTop="1" thickBot="1" x14ac:dyDescent="0.35">
      <c r="A89" s="435"/>
      <c r="B89" s="435"/>
      <c r="C89" s="435"/>
      <c r="D89" s="435"/>
      <c r="E89" s="435"/>
      <c r="F89" s="440"/>
      <c r="G89" s="440"/>
      <c r="H89" s="440"/>
      <c r="I89" s="440"/>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1"/>
      <c r="AK89" s="1"/>
    </row>
    <row r="90" spans="1:37" ht="16.5" hidden="1" customHeight="1" thickTop="1" thickBot="1" x14ac:dyDescent="0.35">
      <c r="A90" s="435"/>
      <c r="B90" s="435"/>
      <c r="C90" s="435"/>
      <c r="D90" s="435"/>
      <c r="E90" s="435"/>
      <c r="F90" s="440"/>
      <c r="G90" s="440"/>
      <c r="H90" s="440"/>
      <c r="I90" s="440"/>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1"/>
      <c r="AK90" s="1"/>
    </row>
    <row r="91" spans="1:37" ht="16.5" hidden="1" customHeight="1" thickTop="1" thickBot="1" x14ac:dyDescent="0.35">
      <c r="A91" s="435"/>
      <c r="B91" s="435"/>
      <c r="C91" s="435"/>
      <c r="D91" s="435"/>
      <c r="E91" s="435"/>
      <c r="F91" s="440"/>
      <c r="G91" s="440"/>
      <c r="H91" s="440"/>
      <c r="I91" s="440"/>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1"/>
      <c r="AK91" s="1"/>
    </row>
    <row r="92" spans="1:37" ht="31.5" hidden="1" customHeight="1" thickTop="1" thickBot="1" x14ac:dyDescent="0.35">
      <c r="A92" s="436" t="s">
        <v>37</v>
      </c>
      <c r="B92" s="436"/>
      <c r="C92" s="436"/>
      <c r="D92" s="436"/>
      <c r="E92" s="436"/>
      <c r="F92" s="436" t="s">
        <v>38</v>
      </c>
      <c r="G92" s="436"/>
      <c r="H92" s="436"/>
      <c r="I92" s="436"/>
      <c r="J92" s="436" t="s">
        <v>39</v>
      </c>
      <c r="K92" s="436"/>
      <c r="L92" s="436"/>
      <c r="M92" s="436"/>
      <c r="N92" s="436" t="s">
        <v>40</v>
      </c>
      <c r="O92" s="436"/>
      <c r="P92" s="436"/>
      <c r="Q92" s="436"/>
      <c r="R92" s="436"/>
      <c r="S92" s="436"/>
      <c r="T92" s="436"/>
      <c r="U92" s="436"/>
      <c r="V92" s="436"/>
      <c r="W92" s="436"/>
      <c r="X92" s="436" t="s">
        <v>41</v>
      </c>
      <c r="Y92" s="436"/>
      <c r="Z92" s="436"/>
      <c r="AA92" s="436"/>
      <c r="AB92" s="436"/>
      <c r="AC92" s="436"/>
      <c r="AD92" s="436"/>
      <c r="AE92" s="436"/>
      <c r="AF92" s="436" t="s">
        <v>42</v>
      </c>
      <c r="AG92" s="436"/>
      <c r="AH92" s="436"/>
      <c r="AI92" s="436"/>
      <c r="AJ92" s="1"/>
      <c r="AK92" s="1"/>
    </row>
    <row r="93" spans="1:37" ht="16.5" hidden="1" customHeight="1" thickTop="1" thickBot="1" x14ac:dyDescent="0.35">
      <c r="A93" s="435">
        <v>10</v>
      </c>
      <c r="B93" s="435"/>
      <c r="C93" s="435"/>
      <c r="D93" s="435"/>
      <c r="E93" s="435"/>
      <c r="F93" s="440"/>
      <c r="G93" s="440"/>
      <c r="H93" s="440"/>
      <c r="I93" s="440"/>
      <c r="J93" s="435">
        <f>F93*$X$30</f>
        <v>0</v>
      </c>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1"/>
      <c r="AK93" s="1"/>
    </row>
    <row r="94" spans="1:37" ht="16.5" hidden="1" customHeight="1" thickTop="1" thickBot="1" x14ac:dyDescent="0.35">
      <c r="A94" s="435"/>
      <c r="B94" s="435"/>
      <c r="C94" s="435"/>
      <c r="D94" s="435"/>
      <c r="E94" s="435"/>
      <c r="F94" s="440"/>
      <c r="G94" s="440"/>
      <c r="H94" s="440"/>
      <c r="I94" s="440"/>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1"/>
      <c r="AK94" s="1"/>
    </row>
    <row r="95" spans="1:37" ht="16.5" hidden="1" customHeight="1" thickTop="1" thickBot="1" x14ac:dyDescent="0.35">
      <c r="A95" s="435"/>
      <c r="B95" s="435"/>
      <c r="C95" s="435"/>
      <c r="D95" s="435"/>
      <c r="E95" s="435"/>
      <c r="F95" s="440"/>
      <c r="G95" s="440"/>
      <c r="H95" s="440"/>
      <c r="I95" s="440"/>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1"/>
      <c r="AK95" s="1"/>
    </row>
    <row r="96" spans="1:37" ht="16.5" hidden="1" customHeight="1" thickTop="1" thickBot="1" x14ac:dyDescent="0.35">
      <c r="A96" s="435"/>
      <c r="B96" s="435"/>
      <c r="C96" s="435"/>
      <c r="D96" s="435"/>
      <c r="E96" s="435"/>
      <c r="F96" s="440"/>
      <c r="G96" s="440"/>
      <c r="H96" s="440"/>
      <c r="I96" s="440"/>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1"/>
      <c r="AK96" s="1"/>
    </row>
    <row r="97" spans="1:37" ht="16.5" hidden="1" customHeight="1" thickTop="1" thickBot="1" x14ac:dyDescent="0.35">
      <c r="A97" s="435"/>
      <c r="B97" s="435"/>
      <c r="C97" s="435"/>
      <c r="D97" s="435"/>
      <c r="E97" s="435"/>
      <c r="F97" s="440"/>
      <c r="G97" s="440"/>
      <c r="H97" s="440"/>
      <c r="I97" s="440"/>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1"/>
      <c r="AK97" s="1"/>
    </row>
    <row r="98" spans="1:37" ht="31.5" hidden="1" customHeight="1" thickTop="1" thickBot="1" x14ac:dyDescent="0.35">
      <c r="A98" s="436" t="s">
        <v>37</v>
      </c>
      <c r="B98" s="436"/>
      <c r="C98" s="436"/>
      <c r="D98" s="436"/>
      <c r="E98" s="436"/>
      <c r="F98" s="436" t="s">
        <v>38</v>
      </c>
      <c r="G98" s="436"/>
      <c r="H98" s="436"/>
      <c r="I98" s="436"/>
      <c r="J98" s="436" t="s">
        <v>39</v>
      </c>
      <c r="K98" s="436"/>
      <c r="L98" s="436"/>
      <c r="M98" s="436"/>
      <c r="N98" s="436" t="s">
        <v>40</v>
      </c>
      <c r="O98" s="436"/>
      <c r="P98" s="436"/>
      <c r="Q98" s="436"/>
      <c r="R98" s="436"/>
      <c r="S98" s="436"/>
      <c r="T98" s="436"/>
      <c r="U98" s="436"/>
      <c r="V98" s="436"/>
      <c r="W98" s="436"/>
      <c r="X98" s="436" t="s">
        <v>41</v>
      </c>
      <c r="Y98" s="436"/>
      <c r="Z98" s="436"/>
      <c r="AA98" s="436"/>
      <c r="AB98" s="436"/>
      <c r="AC98" s="436"/>
      <c r="AD98" s="436"/>
      <c r="AE98" s="436"/>
      <c r="AF98" s="436" t="s">
        <v>42</v>
      </c>
      <c r="AG98" s="436"/>
      <c r="AH98" s="436"/>
      <c r="AI98" s="436"/>
      <c r="AJ98" s="1"/>
      <c r="AK98" s="1"/>
    </row>
    <row r="99" spans="1:37" ht="16.5" hidden="1" customHeight="1" thickTop="1" thickBot="1" x14ac:dyDescent="0.35">
      <c r="A99" s="435">
        <v>11</v>
      </c>
      <c r="B99" s="435"/>
      <c r="C99" s="435"/>
      <c r="D99" s="435"/>
      <c r="E99" s="435"/>
      <c r="F99" s="440"/>
      <c r="G99" s="440"/>
      <c r="H99" s="440"/>
      <c r="I99" s="440"/>
      <c r="J99" s="435">
        <f>F99*$X$30</f>
        <v>0</v>
      </c>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1"/>
      <c r="AK99" s="1"/>
    </row>
    <row r="100" spans="1:37" ht="16.5" hidden="1" customHeight="1" thickTop="1" thickBot="1" x14ac:dyDescent="0.35">
      <c r="A100" s="435"/>
      <c r="B100" s="435"/>
      <c r="C100" s="435"/>
      <c r="D100" s="435"/>
      <c r="E100" s="435"/>
      <c r="F100" s="440"/>
      <c r="G100" s="440"/>
      <c r="H100" s="440"/>
      <c r="I100" s="440"/>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1"/>
      <c r="AK100" s="1"/>
    </row>
    <row r="101" spans="1:37" ht="16.5" hidden="1" customHeight="1" thickTop="1" thickBot="1" x14ac:dyDescent="0.35">
      <c r="A101" s="435"/>
      <c r="B101" s="435"/>
      <c r="C101" s="435"/>
      <c r="D101" s="435"/>
      <c r="E101" s="435"/>
      <c r="F101" s="440"/>
      <c r="G101" s="440"/>
      <c r="H101" s="440"/>
      <c r="I101" s="440"/>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1"/>
      <c r="AK101" s="1"/>
    </row>
    <row r="102" spans="1:37" ht="16.5" hidden="1" customHeight="1" thickTop="1" thickBot="1" x14ac:dyDescent="0.35">
      <c r="A102" s="435"/>
      <c r="B102" s="435"/>
      <c r="C102" s="435"/>
      <c r="D102" s="435"/>
      <c r="E102" s="435"/>
      <c r="F102" s="440"/>
      <c r="G102" s="440"/>
      <c r="H102" s="440"/>
      <c r="I102" s="440"/>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1"/>
      <c r="AK102" s="1"/>
    </row>
    <row r="103" spans="1:37" ht="16.5" hidden="1" customHeight="1" thickTop="1" thickBot="1" x14ac:dyDescent="0.35">
      <c r="A103" s="435"/>
      <c r="B103" s="435"/>
      <c r="C103" s="435"/>
      <c r="D103" s="435"/>
      <c r="E103" s="435"/>
      <c r="F103" s="440"/>
      <c r="G103" s="440"/>
      <c r="H103" s="440"/>
      <c r="I103" s="440"/>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1"/>
      <c r="AK103" s="1"/>
    </row>
    <row r="104" spans="1:37" ht="31.5" hidden="1" customHeight="1" thickTop="1" thickBot="1" x14ac:dyDescent="0.35">
      <c r="A104" s="436" t="s">
        <v>37</v>
      </c>
      <c r="B104" s="436"/>
      <c r="C104" s="436"/>
      <c r="D104" s="436"/>
      <c r="E104" s="436"/>
      <c r="F104" s="436" t="s">
        <v>38</v>
      </c>
      <c r="G104" s="436"/>
      <c r="H104" s="436"/>
      <c r="I104" s="436"/>
      <c r="J104" s="436" t="s">
        <v>39</v>
      </c>
      <c r="K104" s="436"/>
      <c r="L104" s="436"/>
      <c r="M104" s="436"/>
      <c r="N104" s="436" t="s">
        <v>40</v>
      </c>
      <c r="O104" s="436"/>
      <c r="P104" s="436"/>
      <c r="Q104" s="436"/>
      <c r="R104" s="436"/>
      <c r="S104" s="436"/>
      <c r="T104" s="436"/>
      <c r="U104" s="436"/>
      <c r="V104" s="436"/>
      <c r="W104" s="436"/>
      <c r="X104" s="436" t="s">
        <v>41</v>
      </c>
      <c r="Y104" s="436"/>
      <c r="Z104" s="436"/>
      <c r="AA104" s="436"/>
      <c r="AB104" s="436"/>
      <c r="AC104" s="436"/>
      <c r="AD104" s="436"/>
      <c r="AE104" s="436"/>
      <c r="AF104" s="436" t="s">
        <v>42</v>
      </c>
      <c r="AG104" s="436"/>
      <c r="AH104" s="436"/>
      <c r="AI104" s="436"/>
      <c r="AJ104" s="1"/>
      <c r="AK104" s="1"/>
    </row>
    <row r="105" spans="1:37" ht="16.5" hidden="1" customHeight="1" thickTop="1" thickBot="1" x14ac:dyDescent="0.35">
      <c r="A105" s="435">
        <v>12</v>
      </c>
      <c r="B105" s="435"/>
      <c r="C105" s="435"/>
      <c r="D105" s="435"/>
      <c r="E105" s="435"/>
      <c r="F105" s="440"/>
      <c r="G105" s="440"/>
      <c r="H105" s="440"/>
      <c r="I105" s="440"/>
      <c r="J105" s="435">
        <f>F105*$X$30</f>
        <v>0</v>
      </c>
      <c r="K105" s="435"/>
      <c r="L105" s="435"/>
      <c r="M105" s="435"/>
      <c r="N105" s="435"/>
      <c r="O105" s="435"/>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1"/>
      <c r="AK105" s="1"/>
    </row>
    <row r="106" spans="1:37" ht="16.5" hidden="1" customHeight="1" thickTop="1" thickBot="1" x14ac:dyDescent="0.35">
      <c r="A106" s="435"/>
      <c r="B106" s="435"/>
      <c r="C106" s="435"/>
      <c r="D106" s="435"/>
      <c r="E106" s="435"/>
      <c r="F106" s="440"/>
      <c r="G106" s="440"/>
      <c r="H106" s="440"/>
      <c r="I106" s="440"/>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1"/>
      <c r="AK106" s="1"/>
    </row>
    <row r="107" spans="1:37" ht="16.5" hidden="1" customHeight="1" thickTop="1" thickBot="1" x14ac:dyDescent="0.35">
      <c r="A107" s="435"/>
      <c r="B107" s="435"/>
      <c r="C107" s="435"/>
      <c r="D107" s="435"/>
      <c r="E107" s="435"/>
      <c r="F107" s="440"/>
      <c r="G107" s="440"/>
      <c r="H107" s="440"/>
      <c r="I107" s="440"/>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1"/>
      <c r="AK107" s="1"/>
    </row>
    <row r="108" spans="1:37" ht="16.5" hidden="1" customHeight="1" thickTop="1" thickBot="1" x14ac:dyDescent="0.35">
      <c r="A108" s="435"/>
      <c r="B108" s="435"/>
      <c r="C108" s="435"/>
      <c r="D108" s="435"/>
      <c r="E108" s="435"/>
      <c r="F108" s="440"/>
      <c r="G108" s="440"/>
      <c r="H108" s="440"/>
      <c r="I108" s="440"/>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1"/>
      <c r="AK108" s="1"/>
    </row>
    <row r="109" spans="1:37" ht="16.5" hidden="1" customHeight="1" thickTop="1" thickBot="1" x14ac:dyDescent="0.35">
      <c r="A109" s="435"/>
      <c r="B109" s="435"/>
      <c r="C109" s="435"/>
      <c r="D109" s="435"/>
      <c r="E109" s="435"/>
      <c r="F109" s="440"/>
      <c r="G109" s="440"/>
      <c r="H109" s="440"/>
      <c r="I109" s="440"/>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1"/>
      <c r="AK109" s="1"/>
    </row>
    <row r="110" spans="1:37" s="12" customFormat="1" ht="19.5" customHeight="1" thickTop="1" thickBot="1" x14ac:dyDescent="0.3">
      <c r="A110" s="436" t="s">
        <v>43</v>
      </c>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row>
    <row r="111" spans="1:37" s="12" customFormat="1" ht="15.75" customHeight="1" thickTop="1" x14ac:dyDescent="0.25">
      <c r="A111" s="13"/>
      <c r="B111" s="14"/>
      <c r="C111" s="14"/>
      <c r="D111" s="14"/>
      <c r="E111" s="14"/>
      <c r="F111" s="14"/>
      <c r="G111" s="14"/>
      <c r="H111" s="14"/>
      <c r="I111" s="14"/>
      <c r="J111" s="14"/>
      <c r="K111" s="14"/>
      <c r="L111" s="14"/>
      <c r="M111" s="14"/>
      <c r="N111" s="437" t="s">
        <v>44</v>
      </c>
      <c r="O111" s="437"/>
      <c r="P111" s="437"/>
      <c r="Q111" s="437"/>
      <c r="R111" s="437"/>
      <c r="S111" s="437"/>
      <c r="T111" s="437"/>
      <c r="U111" s="437"/>
      <c r="V111" s="437"/>
      <c r="W111" s="437"/>
      <c r="X111" s="437"/>
      <c r="Y111" s="438" t="s">
        <v>45</v>
      </c>
      <c r="Z111" s="438"/>
      <c r="AA111" s="438"/>
      <c r="AB111" s="438"/>
      <c r="AC111" s="438"/>
      <c r="AD111" s="438"/>
      <c r="AE111" s="438"/>
      <c r="AF111" s="439"/>
      <c r="AG111" s="15"/>
      <c r="AH111" s="16" t="s">
        <v>46</v>
      </c>
      <c r="AI111" s="17" t="s">
        <v>47</v>
      </c>
    </row>
    <row r="112" spans="1:37" s="12" customFormat="1" ht="15" customHeight="1" x14ac:dyDescent="0.25">
      <c r="A112" s="424" t="s">
        <v>48</v>
      </c>
      <c r="B112" s="425"/>
      <c r="C112" s="425"/>
      <c r="D112" s="425"/>
      <c r="E112" s="425"/>
      <c r="F112" s="425"/>
      <c r="G112" s="14" t="s">
        <v>49</v>
      </c>
      <c r="H112" s="18"/>
      <c r="I112" s="14"/>
      <c r="J112" s="14" t="s">
        <v>47</v>
      </c>
      <c r="K112" s="18" t="s">
        <v>50</v>
      </c>
      <c r="L112" s="14"/>
      <c r="M112" s="14"/>
      <c r="N112" s="426"/>
      <c r="O112" s="426"/>
      <c r="P112" s="426"/>
      <c r="Q112" s="426"/>
      <c r="R112" s="426"/>
      <c r="S112" s="426"/>
      <c r="T112" s="426"/>
      <c r="U112" s="426"/>
      <c r="V112" s="426"/>
      <c r="W112" s="426"/>
      <c r="X112" s="426"/>
      <c r="Y112" s="430" t="s">
        <v>51</v>
      </c>
      <c r="Z112" s="425"/>
      <c r="AA112" s="425"/>
      <c r="AB112" s="425"/>
      <c r="AC112" s="425"/>
      <c r="AD112" s="425"/>
      <c r="AE112" s="425"/>
      <c r="AF112" s="431"/>
      <c r="AG112" s="15"/>
      <c r="AH112" s="18"/>
      <c r="AI112" s="19"/>
    </row>
    <row r="113" spans="1:35" s="12" customFormat="1" x14ac:dyDescent="0.25">
      <c r="A113" s="424"/>
      <c r="B113" s="425"/>
      <c r="C113" s="425"/>
      <c r="D113" s="425"/>
      <c r="E113" s="425"/>
      <c r="F113" s="425"/>
      <c r="G113" s="425"/>
      <c r="H113" s="425"/>
      <c r="I113" s="425"/>
      <c r="J113" s="425"/>
      <c r="K113" s="425"/>
      <c r="L113" s="425"/>
      <c r="M113" s="14"/>
      <c r="N113" s="426"/>
      <c r="O113" s="426"/>
      <c r="P113" s="426"/>
      <c r="Q113" s="426"/>
      <c r="R113" s="426"/>
      <c r="S113" s="426"/>
      <c r="T113" s="426"/>
      <c r="U113" s="426"/>
      <c r="V113" s="426"/>
      <c r="W113" s="426"/>
      <c r="X113" s="426"/>
      <c r="Y113" s="14"/>
      <c r="Z113" s="14"/>
      <c r="AA113" s="14"/>
      <c r="AB113" s="14"/>
      <c r="AC113" s="14"/>
      <c r="AD113" s="14"/>
      <c r="AE113" s="14"/>
      <c r="AF113" s="14"/>
      <c r="AG113" s="14"/>
      <c r="AH113" s="14"/>
      <c r="AI113" s="20"/>
    </row>
    <row r="114" spans="1:35" s="12" customFormat="1" ht="15" customHeight="1" x14ac:dyDescent="0.25">
      <c r="A114" s="424"/>
      <c r="B114" s="425"/>
      <c r="C114" s="425"/>
      <c r="D114" s="425"/>
      <c r="E114" s="425"/>
      <c r="F114" s="425"/>
      <c r="G114" s="425"/>
      <c r="H114" s="425"/>
      <c r="I114" s="425"/>
      <c r="J114" s="425"/>
      <c r="K114" s="425"/>
      <c r="L114" s="425"/>
      <c r="M114" s="14"/>
      <c r="N114" s="425" t="s">
        <v>52</v>
      </c>
      <c r="O114" s="425"/>
      <c r="P114" s="425"/>
      <c r="Q114" s="425"/>
      <c r="R114" s="425"/>
      <c r="S114" s="425"/>
      <c r="T114" s="425"/>
      <c r="U114" s="425"/>
      <c r="V114" s="425"/>
      <c r="W114" s="425"/>
      <c r="X114" s="425"/>
      <c r="Y114" s="425" t="s">
        <v>45</v>
      </c>
      <c r="Z114" s="425"/>
      <c r="AA114" s="425"/>
      <c r="AB114" s="425"/>
      <c r="AC114" s="425"/>
      <c r="AD114" s="425"/>
      <c r="AE114" s="425"/>
      <c r="AF114" s="425"/>
      <c r="AG114" s="14"/>
      <c r="AH114" s="21" t="s">
        <v>46</v>
      </c>
      <c r="AI114" s="22" t="s">
        <v>47</v>
      </c>
    </row>
    <row r="115" spans="1:35" s="12" customFormat="1" ht="15" customHeight="1" x14ac:dyDescent="0.25">
      <c r="A115" s="424" t="s">
        <v>53</v>
      </c>
      <c r="B115" s="425"/>
      <c r="C115" s="425"/>
      <c r="D115" s="425"/>
      <c r="E115" s="425"/>
      <c r="F115" s="425"/>
      <c r="G115" s="14" t="s">
        <v>49</v>
      </c>
      <c r="H115" s="18"/>
      <c r="I115" s="14"/>
      <c r="J115" s="14" t="s">
        <v>47</v>
      </c>
      <c r="K115" s="18" t="s">
        <v>50</v>
      </c>
      <c r="L115" s="14"/>
      <c r="M115" s="14"/>
      <c r="N115" s="426"/>
      <c r="O115" s="426"/>
      <c r="P115" s="426"/>
      <c r="Q115" s="426"/>
      <c r="R115" s="426"/>
      <c r="S115" s="426"/>
      <c r="T115" s="426"/>
      <c r="U115" s="426"/>
      <c r="V115" s="426"/>
      <c r="W115" s="426"/>
      <c r="X115" s="426"/>
      <c r="Y115" s="427" t="s">
        <v>51</v>
      </c>
      <c r="Z115" s="428"/>
      <c r="AA115" s="428"/>
      <c r="AB115" s="428"/>
      <c r="AC115" s="428"/>
      <c r="AD115" s="428"/>
      <c r="AE115" s="428"/>
      <c r="AF115" s="429"/>
      <c r="AG115" s="23"/>
      <c r="AH115" s="24"/>
      <c r="AI115" s="25"/>
    </row>
    <row r="116" spans="1:35" s="12" customFormat="1" x14ac:dyDescent="0.25">
      <c r="A116" s="424"/>
      <c r="B116" s="425"/>
      <c r="C116" s="425"/>
      <c r="D116" s="425"/>
      <c r="E116" s="425"/>
      <c r="F116" s="425"/>
      <c r="G116" s="425"/>
      <c r="H116" s="425"/>
      <c r="I116" s="425"/>
      <c r="J116" s="425"/>
      <c r="K116" s="425"/>
      <c r="L116" s="425"/>
      <c r="M116" s="14"/>
      <c r="N116" s="426"/>
      <c r="O116" s="426"/>
      <c r="P116" s="426"/>
      <c r="Q116" s="426"/>
      <c r="R116" s="426"/>
      <c r="S116" s="426"/>
      <c r="T116" s="426"/>
      <c r="U116" s="426"/>
      <c r="V116" s="426"/>
      <c r="W116" s="426"/>
      <c r="X116" s="426"/>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32" t="s">
        <v>54</v>
      </c>
      <c r="B118" s="433"/>
      <c r="C118" s="433"/>
      <c r="D118" s="433"/>
      <c r="E118" s="433"/>
      <c r="F118" s="433"/>
      <c r="G118" s="433"/>
      <c r="H118" s="433"/>
      <c r="I118" s="433"/>
      <c r="J118" s="433"/>
      <c r="K118" s="433"/>
      <c r="L118" s="433"/>
      <c r="M118" s="433"/>
      <c r="N118" s="433"/>
      <c r="O118" s="433"/>
      <c r="P118" s="433"/>
      <c r="Q118" s="433"/>
      <c r="R118" s="433"/>
      <c r="S118" s="433"/>
      <c r="T118" s="433"/>
      <c r="U118" s="433"/>
      <c r="V118" s="433"/>
      <c r="W118" s="433"/>
      <c r="X118" s="433"/>
      <c r="Y118" s="433"/>
      <c r="Z118" s="433"/>
      <c r="AA118" s="433"/>
      <c r="AB118" s="433"/>
      <c r="AC118" s="433"/>
      <c r="AD118" s="433"/>
      <c r="AE118" s="433"/>
      <c r="AF118" s="433"/>
      <c r="AG118" s="433"/>
      <c r="AH118" s="433"/>
      <c r="AI118" s="434"/>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24" t="s">
        <v>55</v>
      </c>
      <c r="B120" s="425"/>
      <c r="C120" s="425"/>
      <c r="D120" s="425"/>
      <c r="E120" s="425"/>
      <c r="F120" s="425"/>
      <c r="G120" s="425" t="s">
        <v>56</v>
      </c>
      <c r="H120" s="425"/>
      <c r="I120" s="18"/>
      <c r="J120" s="14"/>
      <c r="K120" s="425" t="s">
        <v>57</v>
      </c>
      <c r="L120" s="431"/>
      <c r="M120" s="18"/>
      <c r="N120" s="14"/>
      <c r="O120" s="425" t="s">
        <v>58</v>
      </c>
      <c r="P120" s="431"/>
      <c r="Q120" s="18" t="s">
        <v>50</v>
      </c>
      <c r="R120" s="14"/>
      <c r="S120" s="425" t="s">
        <v>59</v>
      </c>
      <c r="T120" s="431"/>
      <c r="U120" s="18"/>
      <c r="V120" s="430" t="s">
        <v>60</v>
      </c>
      <c r="W120" s="425"/>
      <c r="X120" s="425"/>
      <c r="Y120" s="425"/>
      <c r="Z120" s="425"/>
      <c r="AA120" s="425"/>
      <c r="AB120" s="425"/>
      <c r="AC120" s="425"/>
      <c r="AD120" s="425"/>
      <c r="AE120" s="425"/>
      <c r="AF120" s="425"/>
      <c r="AG120" s="425"/>
      <c r="AH120" s="431"/>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23" t="s">
        <v>63</v>
      </c>
      <c r="C129" s="423"/>
      <c r="D129" s="423"/>
      <c r="E129" s="423"/>
      <c r="F129" s="423"/>
      <c r="G129" s="423"/>
      <c r="H129" s="423"/>
      <c r="I129" s="423"/>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23"/>
      <c r="C154" s="423"/>
      <c r="D154" s="423"/>
      <c r="E154" s="423"/>
      <c r="F154" s="423"/>
      <c r="G154" s="423"/>
      <c r="H154" s="423"/>
      <c r="I154" s="423"/>
      <c r="J154" s="423"/>
      <c r="K154" s="423"/>
      <c r="L154" s="423"/>
      <c r="M154" s="423"/>
      <c r="N154" s="423"/>
      <c r="AA154" s="37"/>
      <c r="AB154" s="38"/>
      <c r="AH154" s="37"/>
      <c r="AI154" s="37"/>
      <c r="AJ154" s="41"/>
      <c r="AK154" s="41"/>
      <c r="AL154" s="41"/>
      <c r="AM154" s="41"/>
    </row>
    <row r="155" spans="1:39" s="40" customFormat="1" x14ac:dyDescent="0.25">
      <c r="A155" s="37"/>
      <c r="B155" s="423" t="s">
        <v>110</v>
      </c>
      <c r="C155" s="423"/>
      <c r="D155" s="423"/>
      <c r="E155" s="423"/>
      <c r="F155" s="423"/>
      <c r="G155" s="423"/>
      <c r="H155" s="423"/>
      <c r="I155" s="423"/>
      <c r="J155" s="423"/>
      <c r="K155" s="423"/>
      <c r="L155" s="423"/>
      <c r="M155" s="423"/>
      <c r="N155" s="423"/>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A3" xr:uid="{00000000-0002-0000-0300-000000000000}">
      <formula1>$A$126:$A$127</formula1>
    </dataValidation>
    <dataValidation type="list" allowBlank="1" showInputMessage="1" showErrorMessage="1" sqref="E8" xr:uid="{00000000-0002-0000-0300-000001000000}">
      <formula1>$B$156:$B$218</formula1>
    </dataValidation>
    <dataValidation type="list" allowBlank="1" showInputMessage="1" showErrorMessage="1" sqref="E7" xr:uid="{00000000-0002-0000-0300-000002000000}">
      <formula1>$B$131:$B$153</formula1>
    </dataValidation>
  </dataValidations>
  <hyperlinks>
    <hyperlink ref="S147" location="'Z1'!A1" display="D1" xr:uid="{00000000-0004-0000-0300-000000000000}"/>
    <hyperlink ref="S148" location="'Z2'!A1" display="D2" xr:uid="{00000000-0004-0000-0300-000001000000}"/>
    <hyperlink ref="S238" location="'Z3'!A1" display="O2" xr:uid="{00000000-0004-0000-0300-000002000000}"/>
    <hyperlink ref="S239" location="'Z4'!A1" display="O3" xr:uid="{00000000-0004-0000-0300-000003000000}"/>
    <hyperlink ref="S240" location="'Z5'!A1" display="O4" xr:uid="{00000000-0004-0000-0300-000004000000}"/>
    <hyperlink ref="S242" location="'Z6'!A1" display="P1" xr:uid="{00000000-0004-0000-0300-000005000000}"/>
    <hyperlink ref="S243" location="'Z7'!A1" display="P2" xr:uid="{00000000-0004-0000-0300-000006000000}"/>
    <hyperlink ref="S244" location="'AP1'!A1" display="P3" xr:uid="{00000000-0004-0000-0300-000007000000}"/>
    <hyperlink ref="S245" location="'AP2'!A1" display="P4" xr:uid="{00000000-0004-0000-0300-000008000000}"/>
    <hyperlink ref="S246" location="'AP3'!A1" display="P5" xr:uid="{00000000-0004-0000-0300-000009000000}"/>
    <hyperlink ref="S248" location="'AQ1'!A1" display="Q1" xr:uid="{00000000-0004-0000-0300-00000A000000}"/>
    <hyperlink ref="S249" location="'AQ2'!A1" display="Q2" xr:uid="{00000000-0004-0000-0300-00000B000000}"/>
    <hyperlink ref="S250" location="'AQ3'!A1" display="Q3" xr:uid="{00000000-0004-0000-0300-00000C000000}"/>
    <hyperlink ref="S251" location="'AQ4'!A1" display="Q4" xr:uid="{00000000-0004-0000-0300-00000D000000}"/>
    <hyperlink ref="S252" location="'AR1'!A1" display="Q5" xr:uid="{00000000-0004-0000-0300-00000E000000}"/>
    <hyperlink ref="S253" location="'AR2'!A1" display="Q6" xr:uid="{00000000-0004-0000-0300-00000F000000}"/>
    <hyperlink ref="S255" location="'AR3'!A1" display="R1" xr:uid="{00000000-0004-0000-0300-000010000000}"/>
    <hyperlink ref="S256" location="'AS1'!A1" display="R2" xr:uid="{00000000-0004-0000-0300-000011000000}"/>
    <hyperlink ref="S257" location="'AS2'!A1" display="R3" xr:uid="{00000000-0004-0000-0300-000012000000}"/>
    <hyperlink ref="S258" location="'AS3'!A1" display="R4" xr:uid="{00000000-0004-0000-0300-000013000000}"/>
    <hyperlink ref="S259" location="'AN2'!A1" display="R5" xr:uid="{00000000-0004-0000-0300-000014000000}"/>
    <hyperlink ref="S260" location="'AN1'!A1" display="R6" xr:uid="{00000000-0004-0000-0300-000015000000}"/>
    <hyperlink ref="S265" location="AM.5!A1" display="S1" xr:uid="{00000000-0004-0000-0300-000016000000}"/>
    <hyperlink ref="S266" location="AM.4!A1" display="S2" xr:uid="{00000000-0004-0000-0300-000017000000}"/>
    <hyperlink ref="S267" location="AM.3!A1" display="S3" xr:uid="{00000000-0004-0000-0300-000018000000}"/>
    <hyperlink ref="S268" location="AM.2!A1" display="S4" xr:uid="{00000000-0004-0000-0300-000019000000}"/>
    <hyperlink ref="S269" location="'AM1'!A1" display="S5" xr:uid="{00000000-0004-0000-0300-00001A000000}"/>
    <hyperlink ref="S270" location="'AL5'!A1" display="S6" xr:uid="{00000000-0004-0000-0300-00001B000000}"/>
    <hyperlink ref="S272" location="'AL4'!A1" display="T1" xr:uid="{00000000-0004-0000-0300-00001C000000}"/>
    <hyperlink ref="S273" location="'AL3'!A1" display="T2" xr:uid="{00000000-0004-0000-0300-00001D000000}"/>
    <hyperlink ref="S274" location="'AL2'!A1" display="T3" xr:uid="{00000000-0004-0000-0300-00001E000000}"/>
    <hyperlink ref="S275" location="'AL1'!A1" display="T4" xr:uid="{00000000-0004-0000-0300-00001F000000}"/>
    <hyperlink ref="S277" location="'AH6'!A1" display="U1" xr:uid="{00000000-0004-0000-0300-000020000000}"/>
    <hyperlink ref="S278" location="'AH5'!A1" display="U2" xr:uid="{00000000-0004-0000-0300-000021000000}"/>
    <hyperlink ref="S279" location="'AH4'!A1" display="U3" xr:uid="{00000000-0004-0000-0300-000022000000}"/>
    <hyperlink ref="S280" location="'AH3'!A1" display="U4" xr:uid="{00000000-0004-0000-0300-000023000000}"/>
    <hyperlink ref="S281" location="'AH2'!A1" display="U5" xr:uid="{00000000-0004-0000-0300-000024000000}"/>
    <hyperlink ref="S282" location="'AH1'!A1" display="U6" xr:uid="{00000000-0004-0000-0300-000025000000}"/>
    <hyperlink ref="S283" location="'AG8'!A1" display="U7" xr:uid="{00000000-0004-0000-0300-000026000000}"/>
    <hyperlink ref="S284" location="'AG7'!A1" display="U8" xr:uid="{00000000-0004-0000-0300-000027000000}"/>
    <hyperlink ref="S286" location="'AG6'!A1" display="V1" xr:uid="{00000000-0004-0000-0300-000028000000}"/>
    <hyperlink ref="S287" location="'AG5'!A1" display="V2" xr:uid="{00000000-0004-0000-0300-000029000000}"/>
    <hyperlink ref="S288" location="'AG4'!A1" display="V3" xr:uid="{00000000-0004-0000-0300-00002A000000}"/>
    <hyperlink ref="S289" location="'AG3'!A1" display="V4" xr:uid="{00000000-0004-0000-0300-00002B000000}"/>
    <hyperlink ref="S290" location="'AG2'!A1" display="V5" xr:uid="{00000000-0004-0000-0300-00002C000000}"/>
    <hyperlink ref="S291" location="'AG1'!A1" display="V6" xr:uid="{00000000-0004-0000-0300-00002D000000}"/>
    <hyperlink ref="S292" location="'AF6'!A1" display="V7" xr:uid="{00000000-0004-0000-0300-00002E000000}"/>
    <hyperlink ref="S293" location="'AF5'!A1" display="V8" xr:uid="{00000000-0004-0000-0300-00002F000000}"/>
    <hyperlink ref="S295" location="'AF4'!A1" display="W1" xr:uid="{00000000-0004-0000-0300-000030000000}"/>
    <hyperlink ref="S296" location="'AF3'!A1" display="W2" xr:uid="{00000000-0004-0000-0300-000031000000}"/>
    <hyperlink ref="S297" location="'AF2'!A1" display="W3" xr:uid="{00000000-0004-0000-0300-000032000000}"/>
    <hyperlink ref="S298" location="'AF1'!A1" display="W4" xr:uid="{00000000-0004-0000-0300-000033000000}"/>
    <hyperlink ref="S299" location="'AE5'!A1" display="W5" xr:uid="{00000000-0004-0000-0300-000034000000}"/>
    <hyperlink ref="S300" location="'AE4'!A1" display="W6" xr:uid="{00000000-0004-0000-0300-000035000000}"/>
    <hyperlink ref="S301" location="'AE3'!A1" display="W7" xr:uid="{00000000-0004-0000-0300-000036000000}"/>
    <hyperlink ref="S303" location="'AE2'!A1" display="X1" xr:uid="{00000000-0004-0000-0300-000037000000}"/>
    <hyperlink ref="S304" location="'AE1'!A1" display="X2" xr:uid="{00000000-0004-0000-0300-000038000000}"/>
    <hyperlink ref="S305" location="'AD5'!A1" display="X3" xr:uid="{00000000-0004-0000-0300-000039000000}"/>
    <hyperlink ref="S306" location="'AD4'!A1" display="X4" xr:uid="{00000000-0004-0000-0300-00003A000000}"/>
    <hyperlink ref="S307" location="'AD3'!A1" display="X5" xr:uid="{00000000-0004-0000-0300-00003B000000}"/>
    <hyperlink ref="S308" location="'AD2'!A1" display="X6" xr:uid="{00000000-0004-0000-0300-00003C000000}"/>
    <hyperlink ref="S310" location="'AD1'!A1" display="'Y1'!A1" xr:uid="{00000000-0004-0000-0300-00003D000000}"/>
    <hyperlink ref="S311" location="'AC4'!A1" display="Y2" xr:uid="{00000000-0004-0000-0300-00003E000000}"/>
    <hyperlink ref="S312" location="'AC3'!A1" display="Y3" xr:uid="{00000000-0004-0000-0300-00003F000000}"/>
    <hyperlink ref="S313" location="'AC2'!A1" display="Y4" xr:uid="{00000000-0004-0000-0300-000040000000}"/>
    <hyperlink ref="S314" location="'AC1'!A1" display="Y5" xr:uid="{00000000-0004-0000-0300-000041000000}"/>
    <hyperlink ref="S315" location="'AB5'!A1" display="Y6" xr:uid="{00000000-0004-0000-0300-000042000000}"/>
    <hyperlink ref="S316" location="'AB4'!A1" display="Y7" xr:uid="{00000000-0004-0000-0300-000043000000}"/>
    <hyperlink ref="S261" location="'AB3'!A1" display="R7" xr:uid="{00000000-0004-0000-0300-000044000000}"/>
    <hyperlink ref="S262" location="'AB2'!A1" display="R8" xr:uid="{00000000-0004-0000-0300-000045000000}"/>
    <hyperlink ref="S263" location="'AB1'!A1" display="R9" xr:uid="{00000000-0004-0000-0300-000046000000}"/>
    <hyperlink ref="S241" location="'AA8'!A1" display="'Elenco obiettivi '!A207" xr:uid="{00000000-0004-0000-0300-000047000000}"/>
    <hyperlink ref="S247" location="'AA7'!A1" display="informazioni!A218" xr:uid="{00000000-0004-0000-0300-000048000000}"/>
    <hyperlink ref="S254" location="'AA6'!A1" display="informazioni!A229" xr:uid="{00000000-0004-0000-0300-000049000000}"/>
    <hyperlink ref="S264" location="'AA5'!A1" display="informazioni!A240" xr:uid="{00000000-0004-0000-0300-00004A000000}"/>
    <hyperlink ref="S271" location="'AA4'!A1" display="informazioni!A251" xr:uid="{00000000-0004-0000-0300-00004B000000}"/>
    <hyperlink ref="S276" location="'AA3'!A1" display="informazioni!A262" xr:uid="{00000000-0004-0000-0300-00004C000000}"/>
    <hyperlink ref="S285" location="'AA2'!A1" display="informazioni!A273" xr:uid="{00000000-0004-0000-0300-00004D000000}"/>
    <hyperlink ref="S294" location="'AA1'!A1" display="informazioni!A284" xr:uid="{00000000-0004-0000-0300-00004E000000}"/>
    <hyperlink ref="S302" location="'AO1'!A1" display="informazioni!A295" xr:uid="{00000000-0004-0000-0300-00004F000000}"/>
    <hyperlink ref="S309" location="'AV3'!A1" display="0.1" xr:uid="{00000000-0004-0000-0300-000050000000}"/>
    <hyperlink ref="S317" location="'AV2'!A1" display="informazioni!A317" xr:uid="{00000000-0004-0000-0300-000051000000}"/>
    <hyperlink ref="S123" location="'AV1'!A1" display="B14" xr:uid="{00000000-0004-0000-0300-000052000000}"/>
    <hyperlink ref="S122" location="'AU3'!A1" display="B13" xr:uid="{00000000-0004-0000-0300-000053000000}"/>
    <hyperlink ref="S117" location="'AU2'!A1" display="B21" xr:uid="{00000000-0004-0000-0300-000054000000}"/>
    <hyperlink ref="S119" location="'AU1'!A1" display="B23" xr:uid="{00000000-0004-0000-0300-000055000000}"/>
    <hyperlink ref="S121" location="'AT3'!A1" display="B25" xr:uid="{00000000-0004-0000-03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73"/>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5"/>
      <c r="AH1" s="1"/>
      <c r="AI1" s="1"/>
      <c r="AJ1" s="1"/>
      <c r="AK1" s="1"/>
    </row>
    <row r="2" spans="1:60" ht="30" customHeight="1" thickTop="1" thickBot="1" x14ac:dyDescent="0.35">
      <c r="A2" s="436" t="s">
        <v>223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1"/>
      <c r="AK2" s="1"/>
    </row>
    <row r="3" spans="1:60" s="5" customFormat="1" ht="35.25" customHeight="1" thickTop="1" thickBot="1" x14ac:dyDescent="0.35">
      <c r="A3" s="441" t="s">
        <v>3</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3"/>
      <c r="AH3" s="3" t="s">
        <v>4</v>
      </c>
      <c r="AI3" s="3" t="e">
        <f>'Elenco P.O.'!#REF!</f>
        <v>#REF!</v>
      </c>
      <c r="AJ3" s="4"/>
      <c r="AK3" s="4"/>
    </row>
    <row r="4" spans="1:60" s="5" customFormat="1" ht="33" customHeight="1" thickTop="1" thickBot="1" x14ac:dyDescent="0.35">
      <c r="A4" s="476" t="s">
        <v>5</v>
      </c>
      <c r="B4" s="476"/>
      <c r="C4" s="476"/>
      <c r="D4" s="476"/>
      <c r="E4" s="476"/>
      <c r="F4" s="476"/>
      <c r="G4" s="476"/>
      <c r="H4" s="476"/>
      <c r="I4" s="476"/>
      <c r="J4" s="476"/>
      <c r="K4" s="476"/>
      <c r="L4" s="476"/>
      <c r="M4" s="476"/>
      <c r="N4" s="476"/>
      <c r="O4" s="476"/>
      <c r="P4" s="476"/>
      <c r="Q4" s="476"/>
      <c r="R4" s="476"/>
      <c r="S4" s="476">
        <f>'Elenco P.O.'!C1</f>
        <v>0</v>
      </c>
      <c r="T4" s="476"/>
      <c r="U4" s="476"/>
      <c r="V4" s="476"/>
      <c r="W4" s="476"/>
      <c r="X4" s="476"/>
      <c r="Y4" s="476"/>
      <c r="Z4" s="476"/>
      <c r="AA4" s="476"/>
      <c r="AB4" s="476"/>
      <c r="AC4" s="476"/>
      <c r="AD4" s="476"/>
      <c r="AE4" s="476"/>
      <c r="AF4" s="476"/>
      <c r="AG4" s="476"/>
      <c r="AH4" s="476"/>
      <c r="AI4" s="476"/>
      <c r="AJ4" s="4"/>
      <c r="AK4" s="4"/>
    </row>
    <row r="5" spans="1:60" s="7" customFormat="1" ht="35.25" customHeight="1" thickTop="1" thickBot="1" x14ac:dyDescent="0.35">
      <c r="A5" s="436" t="s">
        <v>6</v>
      </c>
      <c r="B5" s="436"/>
      <c r="C5" s="436"/>
      <c r="D5" s="436"/>
      <c r="E5" s="479" t="s">
        <v>7</v>
      </c>
      <c r="F5" s="479"/>
      <c r="G5" s="479"/>
      <c r="H5" s="479"/>
      <c r="I5" s="479"/>
      <c r="J5" s="479"/>
      <c r="K5" s="436" t="s">
        <v>8</v>
      </c>
      <c r="L5" s="436"/>
      <c r="M5" s="436"/>
      <c r="N5" s="436"/>
      <c r="O5" s="436"/>
      <c r="P5" s="479"/>
      <c r="Q5" s="479"/>
      <c r="R5" s="479"/>
      <c r="S5" s="479"/>
      <c r="T5" s="479"/>
      <c r="U5" s="479"/>
      <c r="V5" s="479"/>
      <c r="W5" s="479"/>
      <c r="X5" s="436" t="s">
        <v>9</v>
      </c>
      <c r="Y5" s="436"/>
      <c r="Z5" s="436"/>
      <c r="AA5" s="436"/>
      <c r="AB5" s="436"/>
      <c r="AC5" s="479" t="s">
        <v>10</v>
      </c>
      <c r="AD5" s="479"/>
      <c r="AE5" s="479"/>
      <c r="AF5" s="479"/>
      <c r="AG5" s="479"/>
      <c r="AH5" s="479"/>
      <c r="AI5" s="479"/>
      <c r="AJ5" s="6"/>
      <c r="AK5" s="6"/>
      <c r="BA5" s="477" t="s">
        <v>11</v>
      </c>
      <c r="BB5" s="477"/>
      <c r="BC5" s="477"/>
      <c r="BD5" s="477"/>
      <c r="BE5" s="477"/>
      <c r="BF5" s="477"/>
      <c r="BG5" s="477"/>
      <c r="BH5" s="477"/>
    </row>
    <row r="6" spans="1:60" s="5" customFormat="1" ht="33" customHeight="1" thickTop="1" thickBot="1" x14ac:dyDescent="0.35">
      <c r="A6" s="436" t="s">
        <v>12</v>
      </c>
      <c r="B6" s="436"/>
      <c r="C6" s="436"/>
      <c r="D6" s="436"/>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
      <c r="AK6" s="4"/>
    </row>
    <row r="7" spans="1:60" s="5" customFormat="1" ht="33.75" customHeight="1" thickTop="1" thickBot="1" x14ac:dyDescent="0.35">
      <c r="A7" s="436" t="s">
        <v>13</v>
      </c>
      <c r="B7" s="436"/>
      <c r="C7" s="436"/>
      <c r="D7" s="436"/>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
      <c r="AK7" s="4"/>
    </row>
    <row r="8" spans="1:60" s="5" customFormat="1" ht="33.75" customHeight="1" thickTop="1" thickBot="1" x14ac:dyDescent="0.35">
      <c r="A8" s="436" t="s">
        <v>14</v>
      </c>
      <c r="B8" s="436"/>
      <c r="C8" s="436"/>
      <c r="D8" s="436"/>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
      <c r="AK8" s="4"/>
    </row>
    <row r="9" spans="1:60" s="5" customFormat="1" ht="15" customHeight="1" thickTop="1" x14ac:dyDescent="0.25">
      <c r="A9" s="462" t="s">
        <v>15</v>
      </c>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78"/>
      <c r="AJ9" s="4"/>
      <c r="AK9" s="4"/>
    </row>
    <row r="10" spans="1:60" s="5" customFormat="1" ht="17.25" customHeight="1" thickBot="1" x14ac:dyDescent="0.3">
      <c r="A10" s="467"/>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9"/>
      <c r="AJ10" s="4"/>
      <c r="AK10" s="4"/>
    </row>
    <row r="11" spans="1:60" s="5" customFormat="1" ht="45" customHeight="1" thickTop="1" thickBot="1" x14ac:dyDescent="0.35">
      <c r="A11" s="447"/>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9"/>
      <c r="AJ11" s="4"/>
      <c r="AK11" s="4"/>
    </row>
    <row r="12" spans="1:60" s="5" customFormat="1" ht="21" customHeight="1" thickTop="1" thickBot="1" x14ac:dyDescent="0.35">
      <c r="A12" s="441" t="s">
        <v>16</v>
      </c>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3"/>
      <c r="AJ12" s="8"/>
      <c r="AK12" s="8"/>
    </row>
    <row r="13" spans="1:60" s="5" customFormat="1" ht="43.5" customHeight="1" thickTop="1" thickBot="1" x14ac:dyDescent="0.35">
      <c r="A13" s="441" t="s">
        <v>17</v>
      </c>
      <c r="B13" s="442"/>
      <c r="C13" s="442"/>
      <c r="D13" s="443"/>
      <c r="E13" s="462" t="e">
        <f>'Elenco P.O.'!#REF!</f>
        <v>#REF!</v>
      </c>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78"/>
      <c r="AJ13" s="4"/>
      <c r="AK13" s="4"/>
    </row>
    <row r="14" spans="1:60" s="5" customFormat="1" ht="16.5" thickTop="1" x14ac:dyDescent="0.25">
      <c r="A14" s="462" t="s">
        <v>18</v>
      </c>
      <c r="B14" s="463"/>
      <c r="C14" s="463"/>
      <c r="D14" s="463"/>
      <c r="E14" s="470" t="s">
        <v>219</v>
      </c>
      <c r="F14" s="472"/>
      <c r="G14" s="472"/>
      <c r="H14" s="472"/>
      <c r="I14" s="472"/>
      <c r="J14" s="472"/>
      <c r="K14" s="472"/>
      <c r="L14" s="472"/>
      <c r="M14" s="470" t="s">
        <v>220</v>
      </c>
      <c r="N14" s="472"/>
      <c r="O14" s="472"/>
      <c r="P14" s="472"/>
      <c r="Q14" s="472"/>
      <c r="R14" s="472"/>
      <c r="S14" s="472"/>
      <c r="T14" s="472"/>
      <c r="U14" s="470" t="s">
        <v>221</v>
      </c>
      <c r="V14" s="472"/>
      <c r="W14" s="472"/>
      <c r="X14" s="472"/>
      <c r="Y14" s="472"/>
      <c r="Z14" s="472"/>
      <c r="AA14" s="472"/>
      <c r="AB14" s="472"/>
      <c r="AC14" s="470" t="s">
        <v>222</v>
      </c>
      <c r="AD14" s="472"/>
      <c r="AE14" s="471"/>
      <c r="AF14" s="470">
        <v>2018</v>
      </c>
      <c r="AG14" s="471"/>
      <c r="AH14" s="470">
        <v>2017</v>
      </c>
      <c r="AI14" s="471"/>
      <c r="AJ14" s="4"/>
      <c r="AK14" s="4"/>
      <c r="AV14" s="4"/>
      <c r="AW14" s="4"/>
      <c r="AX14" s="4"/>
    </row>
    <row r="15" spans="1:60" s="5" customFormat="1" ht="15.75" x14ac:dyDescent="0.25">
      <c r="A15" s="464"/>
      <c r="B15" s="465"/>
      <c r="C15" s="465"/>
      <c r="D15" s="466"/>
      <c r="E15" s="450"/>
      <c r="F15" s="461"/>
      <c r="G15" s="461"/>
      <c r="H15" s="461"/>
      <c r="I15" s="461"/>
      <c r="J15" s="461"/>
      <c r="K15" s="461"/>
      <c r="L15" s="461"/>
      <c r="M15" s="450"/>
      <c r="N15" s="461"/>
      <c r="O15" s="461"/>
      <c r="P15" s="461"/>
      <c r="Q15" s="461"/>
      <c r="R15" s="461"/>
      <c r="S15" s="461"/>
      <c r="T15" s="461"/>
      <c r="U15" s="450"/>
      <c r="V15" s="461"/>
      <c r="W15" s="461"/>
      <c r="X15" s="461"/>
      <c r="Y15" s="461"/>
      <c r="Z15" s="461"/>
      <c r="AA15" s="461"/>
      <c r="AB15" s="461"/>
      <c r="AC15" s="450"/>
      <c r="AD15" s="461"/>
      <c r="AE15" s="451"/>
      <c r="AF15" s="450"/>
      <c r="AG15" s="451"/>
      <c r="AH15" s="450"/>
      <c r="AI15" s="451"/>
      <c r="AJ15" s="4"/>
      <c r="AK15" s="4"/>
      <c r="AV15" s="4"/>
      <c r="AW15" s="4"/>
      <c r="AX15" s="4"/>
    </row>
    <row r="16" spans="1:60" s="5" customFormat="1" ht="15.75" x14ac:dyDescent="0.25">
      <c r="A16" s="464"/>
      <c r="B16" s="465"/>
      <c r="C16" s="465"/>
      <c r="D16" s="466"/>
      <c r="E16" s="450"/>
      <c r="F16" s="461"/>
      <c r="G16" s="461"/>
      <c r="H16" s="461"/>
      <c r="I16" s="461"/>
      <c r="J16" s="461"/>
      <c r="K16" s="461"/>
      <c r="L16" s="461"/>
      <c r="M16" s="450"/>
      <c r="N16" s="461"/>
      <c r="O16" s="461"/>
      <c r="P16" s="461"/>
      <c r="Q16" s="461"/>
      <c r="R16" s="461"/>
      <c r="S16" s="461"/>
      <c r="T16" s="461"/>
      <c r="U16" s="450"/>
      <c r="V16" s="461"/>
      <c r="W16" s="461"/>
      <c r="X16" s="461"/>
      <c r="Y16" s="461"/>
      <c r="Z16" s="461"/>
      <c r="AA16" s="461"/>
      <c r="AB16" s="461"/>
      <c r="AC16" s="450"/>
      <c r="AD16" s="461"/>
      <c r="AE16" s="451"/>
      <c r="AF16" s="450"/>
      <c r="AG16" s="451"/>
      <c r="AH16" s="450"/>
      <c r="AI16" s="451"/>
      <c r="AJ16" s="4"/>
      <c r="AK16" s="4"/>
      <c r="AV16" s="4"/>
      <c r="AW16" s="4"/>
      <c r="AX16" s="4"/>
    </row>
    <row r="17" spans="1:50" s="5" customFormat="1" ht="15.75" x14ac:dyDescent="0.25">
      <c r="A17" s="464"/>
      <c r="B17" s="465"/>
      <c r="C17" s="465"/>
      <c r="D17" s="466"/>
      <c r="E17" s="450"/>
      <c r="F17" s="461"/>
      <c r="G17" s="461"/>
      <c r="H17" s="461"/>
      <c r="I17" s="461"/>
      <c r="J17" s="461"/>
      <c r="K17" s="461"/>
      <c r="L17" s="461"/>
      <c r="M17" s="450"/>
      <c r="N17" s="461"/>
      <c r="O17" s="461"/>
      <c r="P17" s="461"/>
      <c r="Q17" s="461"/>
      <c r="R17" s="461"/>
      <c r="S17" s="461"/>
      <c r="T17" s="461"/>
      <c r="U17" s="450"/>
      <c r="V17" s="461"/>
      <c r="W17" s="461"/>
      <c r="X17" s="461"/>
      <c r="Y17" s="461"/>
      <c r="Z17" s="461"/>
      <c r="AA17" s="461"/>
      <c r="AB17" s="461"/>
      <c r="AC17" s="450"/>
      <c r="AD17" s="461"/>
      <c r="AE17" s="451"/>
      <c r="AF17" s="450"/>
      <c r="AG17" s="451"/>
      <c r="AH17" s="450"/>
      <c r="AI17" s="451"/>
      <c r="AJ17" s="4"/>
      <c r="AK17" s="4"/>
      <c r="AV17" s="4"/>
      <c r="AW17" s="4"/>
      <c r="AX17" s="4"/>
    </row>
    <row r="18" spans="1:50" s="5" customFormat="1" ht="15.75" x14ac:dyDescent="0.25">
      <c r="A18" s="464"/>
      <c r="B18" s="465"/>
      <c r="C18" s="465"/>
      <c r="D18" s="466"/>
      <c r="E18" s="450"/>
      <c r="F18" s="461"/>
      <c r="G18" s="461"/>
      <c r="H18" s="461"/>
      <c r="I18" s="461"/>
      <c r="J18" s="461"/>
      <c r="K18" s="461"/>
      <c r="L18" s="461"/>
      <c r="M18" s="450"/>
      <c r="N18" s="461"/>
      <c r="O18" s="461"/>
      <c r="P18" s="461"/>
      <c r="Q18" s="461"/>
      <c r="R18" s="461"/>
      <c r="S18" s="461"/>
      <c r="T18" s="461"/>
      <c r="U18" s="450"/>
      <c r="V18" s="461"/>
      <c r="W18" s="461"/>
      <c r="X18" s="461"/>
      <c r="Y18" s="461"/>
      <c r="Z18" s="461"/>
      <c r="AA18" s="461"/>
      <c r="AB18" s="461"/>
      <c r="AC18" s="450"/>
      <c r="AD18" s="461"/>
      <c r="AE18" s="451"/>
      <c r="AF18" s="450"/>
      <c r="AG18" s="451"/>
      <c r="AH18" s="450"/>
      <c r="AI18" s="451"/>
      <c r="AJ18" s="4"/>
      <c r="AK18" s="4"/>
      <c r="AV18" s="4"/>
      <c r="AW18" s="4"/>
      <c r="AX18" s="4"/>
    </row>
    <row r="19" spans="1:50" s="5" customFormat="1" ht="15.75" x14ac:dyDescent="0.25">
      <c r="A19" s="464"/>
      <c r="B19" s="465"/>
      <c r="C19" s="465"/>
      <c r="D19" s="466"/>
      <c r="E19" s="450"/>
      <c r="F19" s="461"/>
      <c r="G19" s="461"/>
      <c r="H19" s="461"/>
      <c r="I19" s="461"/>
      <c r="J19" s="461"/>
      <c r="K19" s="461"/>
      <c r="L19" s="461"/>
      <c r="M19" s="450"/>
      <c r="N19" s="461"/>
      <c r="O19" s="461"/>
      <c r="P19" s="461"/>
      <c r="Q19" s="461"/>
      <c r="R19" s="461"/>
      <c r="S19" s="461"/>
      <c r="T19" s="461"/>
      <c r="U19" s="450"/>
      <c r="V19" s="461"/>
      <c r="W19" s="461"/>
      <c r="X19" s="461"/>
      <c r="Y19" s="461"/>
      <c r="Z19" s="461"/>
      <c r="AA19" s="461"/>
      <c r="AB19" s="461"/>
      <c r="AC19" s="450"/>
      <c r="AD19" s="461"/>
      <c r="AE19" s="451"/>
      <c r="AF19" s="450"/>
      <c r="AG19" s="451"/>
      <c r="AH19" s="450"/>
      <c r="AI19" s="451"/>
      <c r="AJ19" s="4"/>
      <c r="AK19" s="4"/>
      <c r="AV19" s="4"/>
      <c r="AW19" s="4"/>
      <c r="AX19" s="4"/>
    </row>
    <row r="20" spans="1:50" s="5" customFormat="1" ht="15.75" x14ac:dyDescent="0.25">
      <c r="A20" s="464"/>
      <c r="B20" s="465"/>
      <c r="C20" s="465"/>
      <c r="D20" s="466"/>
      <c r="E20" s="450"/>
      <c r="F20" s="461"/>
      <c r="G20" s="461"/>
      <c r="H20" s="461"/>
      <c r="I20" s="461"/>
      <c r="J20" s="461"/>
      <c r="K20" s="461"/>
      <c r="L20" s="461"/>
      <c r="M20" s="450"/>
      <c r="N20" s="461"/>
      <c r="O20" s="461"/>
      <c r="P20" s="461"/>
      <c r="Q20" s="461"/>
      <c r="R20" s="461"/>
      <c r="S20" s="461"/>
      <c r="T20" s="461"/>
      <c r="U20" s="450"/>
      <c r="V20" s="461"/>
      <c r="W20" s="461"/>
      <c r="X20" s="461"/>
      <c r="Y20" s="461"/>
      <c r="Z20" s="461"/>
      <c r="AA20" s="461"/>
      <c r="AB20" s="461"/>
      <c r="AC20" s="450"/>
      <c r="AD20" s="461"/>
      <c r="AE20" s="451"/>
      <c r="AF20" s="450"/>
      <c r="AG20" s="451"/>
      <c r="AH20" s="450"/>
      <c r="AI20" s="451"/>
      <c r="AJ20" s="4"/>
      <c r="AK20" s="4"/>
      <c r="AV20" s="4"/>
      <c r="AW20" s="4"/>
      <c r="AX20" s="4"/>
    </row>
    <row r="21" spans="1:50" s="5" customFormat="1" ht="15.75" x14ac:dyDescent="0.25">
      <c r="A21" s="464"/>
      <c r="B21" s="465"/>
      <c r="C21" s="465"/>
      <c r="D21" s="466"/>
      <c r="E21" s="450"/>
      <c r="F21" s="461"/>
      <c r="G21" s="461"/>
      <c r="H21" s="461"/>
      <c r="I21" s="461"/>
      <c r="J21" s="461"/>
      <c r="K21" s="461"/>
      <c r="L21" s="461"/>
      <c r="M21" s="450"/>
      <c r="N21" s="461"/>
      <c r="O21" s="461"/>
      <c r="P21" s="461"/>
      <c r="Q21" s="461"/>
      <c r="R21" s="461"/>
      <c r="S21" s="461"/>
      <c r="T21" s="461"/>
      <c r="U21" s="450"/>
      <c r="V21" s="461"/>
      <c r="W21" s="461"/>
      <c r="X21" s="461"/>
      <c r="Y21" s="461"/>
      <c r="Z21" s="461"/>
      <c r="AA21" s="461"/>
      <c r="AB21" s="461"/>
      <c r="AC21" s="450"/>
      <c r="AD21" s="461"/>
      <c r="AE21" s="451"/>
      <c r="AF21" s="450"/>
      <c r="AG21" s="451"/>
      <c r="AH21" s="450"/>
      <c r="AI21" s="451"/>
      <c r="AJ21" s="4"/>
      <c r="AK21" s="4"/>
      <c r="AV21" s="4"/>
      <c r="AW21" s="4"/>
      <c r="AX21" s="4"/>
    </row>
    <row r="22" spans="1:50" s="5" customFormat="1" ht="15.75" x14ac:dyDescent="0.25">
      <c r="A22" s="464"/>
      <c r="B22" s="465"/>
      <c r="C22" s="465"/>
      <c r="D22" s="466"/>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64"/>
      <c r="B23" s="465"/>
      <c r="C23" s="465"/>
      <c r="D23" s="466"/>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64"/>
      <c r="B24" s="465"/>
      <c r="C24" s="465"/>
      <c r="D24" s="466"/>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64"/>
      <c r="B25" s="465"/>
      <c r="C25" s="465"/>
      <c r="D25" s="466"/>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64"/>
      <c r="B26" s="465"/>
      <c r="C26" s="465"/>
      <c r="D26" s="466"/>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64"/>
      <c r="B27" s="465"/>
      <c r="C27" s="465"/>
      <c r="D27" s="466"/>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67"/>
      <c r="B28" s="468"/>
      <c r="C28" s="468"/>
      <c r="D28" s="469"/>
      <c r="E28" s="450"/>
      <c r="F28" s="461"/>
      <c r="G28" s="461"/>
      <c r="H28" s="461"/>
      <c r="I28" s="461"/>
      <c r="J28" s="461"/>
      <c r="K28" s="461"/>
      <c r="L28" s="461"/>
      <c r="M28" s="450"/>
      <c r="N28" s="461"/>
      <c r="O28" s="461"/>
      <c r="P28" s="461"/>
      <c r="Q28" s="461"/>
      <c r="R28" s="461"/>
      <c r="S28" s="461"/>
      <c r="T28" s="461"/>
      <c r="U28" s="450"/>
      <c r="V28" s="461"/>
      <c r="W28" s="461"/>
      <c r="X28" s="461"/>
      <c r="Y28" s="461"/>
      <c r="Z28" s="461"/>
      <c r="AA28" s="461"/>
      <c r="AB28" s="461"/>
      <c r="AC28" s="450"/>
      <c r="AD28" s="461"/>
      <c r="AE28" s="451"/>
      <c r="AF28" s="450"/>
      <c r="AG28" s="451"/>
      <c r="AH28" s="450"/>
      <c r="AI28" s="451"/>
      <c r="AJ28" s="4"/>
      <c r="AK28" s="4"/>
      <c r="AV28" s="4"/>
      <c r="AW28" s="4"/>
      <c r="AX28" s="4"/>
    </row>
    <row r="29" spans="1:50" s="5" customFormat="1" ht="15.75" customHeight="1" thickTop="1" thickBot="1" x14ac:dyDescent="0.3">
      <c r="A29" s="436" t="s">
        <v>19</v>
      </c>
      <c r="B29" s="436"/>
      <c r="C29" s="436"/>
      <c r="D29" s="436"/>
      <c r="E29" s="436" t="s">
        <v>20</v>
      </c>
      <c r="F29" s="436"/>
      <c r="G29" s="436"/>
      <c r="H29" s="436"/>
      <c r="I29" s="441" t="s">
        <v>21</v>
      </c>
      <c r="J29" s="442"/>
      <c r="K29" s="442"/>
      <c r="L29" s="442"/>
      <c r="M29" s="442"/>
      <c r="N29" s="442"/>
      <c r="O29" s="442"/>
      <c r="P29" s="442"/>
      <c r="Q29" s="442"/>
      <c r="R29" s="442"/>
      <c r="S29" s="442"/>
      <c r="T29" s="442"/>
      <c r="U29" s="442"/>
      <c r="V29" s="442"/>
      <c r="W29" s="443"/>
      <c r="X29" s="436" t="s">
        <v>22</v>
      </c>
      <c r="Y29" s="436"/>
      <c r="Z29" s="436"/>
      <c r="AA29" s="436"/>
      <c r="AB29" s="436"/>
      <c r="AC29" s="436"/>
      <c r="AD29" s="436"/>
      <c r="AE29" s="436"/>
      <c r="AF29" s="436"/>
      <c r="AG29" s="436"/>
      <c r="AH29" s="436"/>
      <c r="AI29" s="436"/>
      <c r="AJ29" s="4"/>
      <c r="AK29" s="4"/>
    </row>
    <row r="30" spans="1:50" s="5" customFormat="1" ht="15.75" customHeight="1" thickTop="1" thickBot="1" x14ac:dyDescent="0.3">
      <c r="A30" s="436"/>
      <c r="B30" s="436"/>
      <c r="C30" s="436"/>
      <c r="D30" s="436"/>
      <c r="E30" s="436"/>
      <c r="F30" s="436"/>
      <c r="G30" s="436"/>
      <c r="H30" s="436"/>
      <c r="I30" s="441" t="s">
        <v>23</v>
      </c>
      <c r="J30" s="442"/>
      <c r="K30" s="442"/>
      <c r="L30" s="442"/>
      <c r="M30" s="443"/>
      <c r="N30" s="441" t="s">
        <v>24</v>
      </c>
      <c r="O30" s="442"/>
      <c r="P30" s="442"/>
      <c r="Q30" s="442"/>
      <c r="R30" s="443"/>
      <c r="S30" s="441" t="s">
        <v>25</v>
      </c>
      <c r="T30" s="442"/>
      <c r="U30" s="442"/>
      <c r="V30" s="442"/>
      <c r="W30" s="443"/>
      <c r="X30" s="452">
        <f>IF(I31="X",5)+IF(I32="X",5)+IF(I33="X",5)+IF(I34="X",1)+IF(N31="X",3)+IF(N32="X",3)+IF(N33="X",3)+IF(N34="X",3)+IF(S31="X",1)+IF(S32="X",1)+IF(S33="X",1)+IF(S34="X",5)</f>
        <v>0</v>
      </c>
      <c r="Y30" s="453"/>
      <c r="Z30" s="453"/>
      <c r="AA30" s="453"/>
      <c r="AB30" s="453"/>
      <c r="AC30" s="453"/>
      <c r="AD30" s="453"/>
      <c r="AE30" s="453"/>
      <c r="AF30" s="453"/>
      <c r="AG30" s="453"/>
      <c r="AH30" s="453"/>
      <c r="AI30" s="454"/>
      <c r="AJ30" s="4"/>
      <c r="AK30" s="4"/>
    </row>
    <row r="31" spans="1:50" s="5" customFormat="1" ht="18.75" customHeight="1" thickTop="1" thickBot="1" x14ac:dyDescent="0.3">
      <c r="A31" s="436"/>
      <c r="B31" s="436"/>
      <c r="C31" s="436"/>
      <c r="D31" s="436"/>
      <c r="E31" s="436" t="s">
        <v>26</v>
      </c>
      <c r="F31" s="436"/>
      <c r="G31" s="436"/>
      <c r="H31" s="436"/>
      <c r="I31" s="447"/>
      <c r="J31" s="448"/>
      <c r="K31" s="448"/>
      <c r="L31" s="448"/>
      <c r="M31" s="449"/>
      <c r="N31" s="447"/>
      <c r="O31" s="448"/>
      <c r="P31" s="448"/>
      <c r="Q31" s="448"/>
      <c r="R31" s="449"/>
      <c r="S31" s="447"/>
      <c r="T31" s="448"/>
      <c r="U31" s="448"/>
      <c r="V31" s="448"/>
      <c r="W31" s="449"/>
      <c r="X31" s="455"/>
      <c r="Y31" s="456"/>
      <c r="Z31" s="456"/>
      <c r="AA31" s="456"/>
      <c r="AB31" s="456"/>
      <c r="AC31" s="456"/>
      <c r="AD31" s="456"/>
      <c r="AE31" s="456"/>
      <c r="AF31" s="456"/>
      <c r="AG31" s="456"/>
      <c r="AH31" s="456"/>
      <c r="AI31" s="457"/>
      <c r="AJ31" s="4"/>
      <c r="AK31" s="4"/>
    </row>
    <row r="32" spans="1:50" s="5" customFormat="1" ht="17.25" customHeight="1" thickTop="1" thickBot="1" x14ac:dyDescent="0.3">
      <c r="A32" s="436"/>
      <c r="B32" s="436"/>
      <c r="C32" s="436"/>
      <c r="D32" s="436"/>
      <c r="E32" s="436" t="s">
        <v>27</v>
      </c>
      <c r="F32" s="436"/>
      <c r="G32" s="436"/>
      <c r="H32" s="436"/>
      <c r="I32" s="447"/>
      <c r="J32" s="448"/>
      <c r="K32" s="448"/>
      <c r="L32" s="448"/>
      <c r="M32" s="449"/>
      <c r="N32" s="447"/>
      <c r="O32" s="448"/>
      <c r="P32" s="448"/>
      <c r="Q32" s="448"/>
      <c r="R32" s="449"/>
      <c r="S32" s="447"/>
      <c r="T32" s="448"/>
      <c r="U32" s="448"/>
      <c r="V32" s="448"/>
      <c r="W32" s="449"/>
      <c r="X32" s="455"/>
      <c r="Y32" s="456"/>
      <c r="Z32" s="456"/>
      <c r="AA32" s="456"/>
      <c r="AB32" s="456"/>
      <c r="AC32" s="456"/>
      <c r="AD32" s="456"/>
      <c r="AE32" s="456"/>
      <c r="AF32" s="456"/>
      <c r="AG32" s="456"/>
      <c r="AH32" s="456"/>
      <c r="AI32" s="457"/>
      <c r="AJ32" s="4"/>
      <c r="AK32" s="4"/>
    </row>
    <row r="33" spans="1:37" s="5" customFormat="1" ht="20.25" customHeight="1" thickTop="1" thickBot="1" x14ac:dyDescent="0.3">
      <c r="A33" s="436"/>
      <c r="B33" s="436"/>
      <c r="C33" s="436"/>
      <c r="D33" s="436"/>
      <c r="E33" s="436" t="s">
        <v>28</v>
      </c>
      <c r="F33" s="436"/>
      <c r="G33" s="436"/>
      <c r="H33" s="436"/>
      <c r="I33" s="447"/>
      <c r="J33" s="448"/>
      <c r="K33" s="448"/>
      <c r="L33" s="448"/>
      <c r="M33" s="449"/>
      <c r="N33" s="447"/>
      <c r="O33" s="448"/>
      <c r="P33" s="448"/>
      <c r="Q33" s="448"/>
      <c r="R33" s="449"/>
      <c r="S33" s="447"/>
      <c r="T33" s="448"/>
      <c r="U33" s="448"/>
      <c r="V33" s="448"/>
      <c r="W33" s="449"/>
      <c r="X33" s="455"/>
      <c r="Y33" s="456"/>
      <c r="Z33" s="456"/>
      <c r="AA33" s="456"/>
      <c r="AB33" s="456"/>
      <c r="AC33" s="456"/>
      <c r="AD33" s="456"/>
      <c r="AE33" s="456"/>
      <c r="AF33" s="456"/>
      <c r="AG33" s="456"/>
      <c r="AH33" s="456"/>
      <c r="AI33" s="457"/>
      <c r="AJ33" s="4"/>
      <c r="AK33" s="4"/>
    </row>
    <row r="34" spans="1:37" s="5" customFormat="1" ht="17.25" customHeight="1" thickTop="1" thickBot="1" x14ac:dyDescent="0.3">
      <c r="A34" s="436"/>
      <c r="B34" s="436"/>
      <c r="C34" s="436"/>
      <c r="D34" s="436"/>
      <c r="E34" s="436" t="s">
        <v>29</v>
      </c>
      <c r="F34" s="436"/>
      <c r="G34" s="436"/>
      <c r="H34" s="436"/>
      <c r="I34" s="447"/>
      <c r="J34" s="448"/>
      <c r="K34" s="448"/>
      <c r="L34" s="448"/>
      <c r="M34" s="449"/>
      <c r="N34" s="447"/>
      <c r="O34" s="448"/>
      <c r="P34" s="448"/>
      <c r="Q34" s="448"/>
      <c r="R34" s="449"/>
      <c r="S34" s="447"/>
      <c r="T34" s="448"/>
      <c r="U34" s="448"/>
      <c r="V34" s="448"/>
      <c r="W34" s="449"/>
      <c r="X34" s="458"/>
      <c r="Y34" s="459"/>
      <c r="Z34" s="459"/>
      <c r="AA34" s="459"/>
      <c r="AB34" s="459"/>
      <c r="AC34" s="459"/>
      <c r="AD34" s="459"/>
      <c r="AE34" s="459"/>
      <c r="AF34" s="459"/>
      <c r="AG34" s="459"/>
      <c r="AH34" s="459"/>
      <c r="AI34" s="460"/>
      <c r="AJ34" s="4"/>
      <c r="AK34" s="4"/>
    </row>
    <row r="35" spans="1:37" s="10" customFormat="1" ht="45.75" customHeight="1" thickTop="1" thickBot="1" x14ac:dyDescent="0.35">
      <c r="A35" s="444" t="s">
        <v>30</v>
      </c>
      <c r="B35" s="444"/>
      <c r="C35" s="444"/>
      <c r="D35" s="444"/>
      <c r="E35" s="445">
        <v>100</v>
      </c>
      <c r="F35" s="445"/>
      <c r="G35" s="445"/>
      <c r="H35" s="445"/>
      <c r="I35" s="445"/>
      <c r="J35" s="445"/>
      <c r="K35" s="445"/>
      <c r="L35" s="445"/>
      <c r="M35" s="445"/>
      <c r="N35" s="444" t="s">
        <v>31</v>
      </c>
      <c r="O35" s="444"/>
      <c r="P35" s="444"/>
      <c r="Q35" s="444"/>
      <c r="R35" s="444"/>
      <c r="S35" s="445">
        <v>100</v>
      </c>
      <c r="T35" s="445"/>
      <c r="U35" s="445"/>
      <c r="V35" s="445"/>
      <c r="W35" s="445"/>
      <c r="X35" s="444" t="s">
        <v>32</v>
      </c>
      <c r="Y35" s="444"/>
      <c r="Z35" s="444"/>
      <c r="AA35" s="444"/>
      <c r="AB35" s="444"/>
      <c r="AC35" s="444"/>
      <c r="AD35" s="444"/>
      <c r="AE35" s="444"/>
      <c r="AF35" s="446">
        <f>S35/E35</f>
        <v>1</v>
      </c>
      <c r="AG35" s="446"/>
      <c r="AH35" s="446"/>
      <c r="AI35" s="446"/>
      <c r="AJ35" s="9"/>
      <c r="AK35" s="9"/>
    </row>
    <row r="36" spans="1:37" ht="22.5" customHeight="1" thickTop="1" thickBot="1" x14ac:dyDescent="0.35">
      <c r="A36" s="436" t="s">
        <v>33</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11"/>
      <c r="AK36" s="1"/>
    </row>
    <row r="37" spans="1:37" ht="30" customHeight="1" thickTop="1" thickBot="1" x14ac:dyDescent="0.3">
      <c r="A37" s="441" t="s">
        <v>34</v>
      </c>
      <c r="B37" s="442"/>
      <c r="C37" s="442"/>
      <c r="D37" s="442"/>
      <c r="E37" s="442"/>
      <c r="F37" s="442"/>
      <c r="G37" s="442"/>
      <c r="H37" s="442"/>
      <c r="I37" s="442"/>
      <c r="J37" s="442"/>
      <c r="K37" s="442"/>
      <c r="L37" s="442"/>
      <c r="M37" s="442"/>
      <c r="N37" s="442"/>
      <c r="O37" s="442"/>
      <c r="P37" s="442"/>
      <c r="Q37" s="442"/>
      <c r="R37" s="442"/>
      <c r="S37" s="442"/>
      <c r="T37" s="442"/>
      <c r="U37" s="442"/>
      <c r="V37" s="442"/>
      <c r="W37" s="443"/>
      <c r="X37" s="441" t="s">
        <v>35</v>
      </c>
      <c r="Y37" s="442"/>
      <c r="Z37" s="442"/>
      <c r="AA37" s="442"/>
      <c r="AB37" s="442"/>
      <c r="AC37" s="442"/>
      <c r="AD37" s="442"/>
      <c r="AE37" s="442"/>
      <c r="AF37" s="441" t="s">
        <v>36</v>
      </c>
      <c r="AG37" s="442"/>
      <c r="AH37" s="442"/>
      <c r="AI37" s="443"/>
      <c r="AJ37" s="1"/>
      <c r="AK37" s="1"/>
    </row>
    <row r="38" spans="1:37" ht="31.5" customHeight="1" thickTop="1" thickBot="1" x14ac:dyDescent="0.3">
      <c r="A38" s="436" t="s">
        <v>37</v>
      </c>
      <c r="B38" s="436"/>
      <c r="C38" s="436"/>
      <c r="D38" s="436"/>
      <c r="E38" s="436"/>
      <c r="F38" s="436" t="s">
        <v>38</v>
      </c>
      <c r="G38" s="436"/>
      <c r="H38" s="436"/>
      <c r="I38" s="436"/>
      <c r="J38" s="436" t="s">
        <v>39</v>
      </c>
      <c r="K38" s="436"/>
      <c r="L38" s="436"/>
      <c r="M38" s="436"/>
      <c r="N38" s="436" t="s">
        <v>40</v>
      </c>
      <c r="O38" s="436"/>
      <c r="P38" s="436"/>
      <c r="Q38" s="436"/>
      <c r="R38" s="436"/>
      <c r="S38" s="436"/>
      <c r="T38" s="436"/>
      <c r="U38" s="436"/>
      <c r="V38" s="436"/>
      <c r="W38" s="436"/>
      <c r="X38" s="436" t="s">
        <v>41</v>
      </c>
      <c r="Y38" s="436"/>
      <c r="Z38" s="436"/>
      <c r="AA38" s="436"/>
      <c r="AB38" s="436"/>
      <c r="AC38" s="436"/>
      <c r="AD38" s="436"/>
      <c r="AE38" s="436"/>
      <c r="AF38" s="436" t="s">
        <v>42</v>
      </c>
      <c r="AG38" s="436"/>
      <c r="AH38" s="436"/>
      <c r="AI38" s="436"/>
      <c r="AJ38" s="1"/>
      <c r="AK38" s="1"/>
    </row>
    <row r="39" spans="1:37" ht="16.5" thickTop="1" thickBot="1" x14ac:dyDescent="0.3">
      <c r="A39" s="435">
        <v>1</v>
      </c>
      <c r="B39" s="435"/>
      <c r="C39" s="435"/>
      <c r="D39" s="435"/>
      <c r="E39" s="435"/>
      <c r="F39" s="440"/>
      <c r="G39" s="440"/>
      <c r="H39" s="440"/>
      <c r="I39" s="440"/>
      <c r="J39" s="435">
        <f>F39*$X$30</f>
        <v>0</v>
      </c>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1"/>
      <c r="AK39" s="1"/>
    </row>
    <row r="40" spans="1:37" ht="16.5" thickTop="1" thickBot="1" x14ac:dyDescent="0.3">
      <c r="A40" s="435"/>
      <c r="B40" s="435"/>
      <c r="C40" s="435"/>
      <c r="D40" s="435"/>
      <c r="E40" s="435"/>
      <c r="F40" s="440"/>
      <c r="G40" s="440"/>
      <c r="H40" s="440"/>
      <c r="I40" s="440"/>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1"/>
      <c r="AK40" s="1"/>
    </row>
    <row r="41" spans="1:37" ht="16.5" thickTop="1" thickBot="1" x14ac:dyDescent="0.3">
      <c r="A41" s="435"/>
      <c r="B41" s="435"/>
      <c r="C41" s="435"/>
      <c r="D41" s="435"/>
      <c r="E41" s="435"/>
      <c r="F41" s="440"/>
      <c r="G41" s="440"/>
      <c r="H41" s="440"/>
      <c r="I41" s="440"/>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1"/>
      <c r="AK41" s="1"/>
    </row>
    <row r="42" spans="1:37" ht="16.5" thickTop="1" thickBot="1" x14ac:dyDescent="0.3">
      <c r="A42" s="435"/>
      <c r="B42" s="435"/>
      <c r="C42" s="435"/>
      <c r="D42" s="435"/>
      <c r="E42" s="435"/>
      <c r="F42" s="440"/>
      <c r="G42" s="440"/>
      <c r="H42" s="440"/>
      <c r="I42" s="440"/>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1"/>
      <c r="AK42" s="1"/>
    </row>
    <row r="43" spans="1:37" ht="16.5" thickTop="1" thickBot="1" x14ac:dyDescent="0.3">
      <c r="A43" s="435"/>
      <c r="B43" s="435"/>
      <c r="C43" s="435"/>
      <c r="D43" s="435"/>
      <c r="E43" s="435"/>
      <c r="F43" s="440"/>
      <c r="G43" s="440"/>
      <c r="H43" s="440"/>
      <c r="I43" s="440"/>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1"/>
      <c r="AK43" s="1"/>
    </row>
    <row r="44" spans="1:37" ht="31.5" customHeight="1" thickTop="1" thickBot="1" x14ac:dyDescent="0.3">
      <c r="A44" s="436" t="s">
        <v>37</v>
      </c>
      <c r="B44" s="436"/>
      <c r="C44" s="436"/>
      <c r="D44" s="436"/>
      <c r="E44" s="436"/>
      <c r="F44" s="436" t="s">
        <v>38</v>
      </c>
      <c r="G44" s="436"/>
      <c r="H44" s="436"/>
      <c r="I44" s="436"/>
      <c r="J44" s="436" t="s">
        <v>39</v>
      </c>
      <c r="K44" s="436"/>
      <c r="L44" s="436"/>
      <c r="M44" s="436"/>
      <c r="N44" s="436" t="s">
        <v>40</v>
      </c>
      <c r="O44" s="436"/>
      <c r="P44" s="436"/>
      <c r="Q44" s="436"/>
      <c r="R44" s="436"/>
      <c r="S44" s="436"/>
      <c r="T44" s="436"/>
      <c r="U44" s="436"/>
      <c r="V44" s="436"/>
      <c r="W44" s="436"/>
      <c r="X44" s="436" t="s">
        <v>41</v>
      </c>
      <c r="Y44" s="436"/>
      <c r="Z44" s="436"/>
      <c r="AA44" s="436"/>
      <c r="AB44" s="436"/>
      <c r="AC44" s="436"/>
      <c r="AD44" s="436"/>
      <c r="AE44" s="436"/>
      <c r="AF44" s="436" t="s">
        <v>42</v>
      </c>
      <c r="AG44" s="436"/>
      <c r="AH44" s="436"/>
      <c r="AI44" s="436"/>
      <c r="AJ44" s="1"/>
      <c r="AK44" s="1"/>
    </row>
    <row r="45" spans="1:37" ht="16.5" thickTop="1" thickBot="1" x14ac:dyDescent="0.3">
      <c r="A45" s="435">
        <v>2</v>
      </c>
      <c r="B45" s="435"/>
      <c r="C45" s="435"/>
      <c r="D45" s="435"/>
      <c r="E45" s="435"/>
      <c r="F45" s="440"/>
      <c r="G45" s="440"/>
      <c r="H45" s="440"/>
      <c r="I45" s="440"/>
      <c r="J45" s="435">
        <f>F45*$X$30</f>
        <v>0</v>
      </c>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1"/>
      <c r="AK45" s="1"/>
    </row>
    <row r="46" spans="1:37" ht="16.5" thickTop="1" thickBot="1" x14ac:dyDescent="0.3">
      <c r="A46" s="435"/>
      <c r="B46" s="435"/>
      <c r="C46" s="435"/>
      <c r="D46" s="435"/>
      <c r="E46" s="435"/>
      <c r="F46" s="440"/>
      <c r="G46" s="440"/>
      <c r="H46" s="440"/>
      <c r="I46" s="440"/>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1"/>
      <c r="AK46" s="1"/>
    </row>
    <row r="47" spans="1:37" ht="16.5" thickTop="1" thickBot="1" x14ac:dyDescent="0.3">
      <c r="A47" s="435"/>
      <c r="B47" s="435"/>
      <c r="C47" s="435"/>
      <c r="D47" s="435"/>
      <c r="E47" s="435"/>
      <c r="F47" s="440"/>
      <c r="G47" s="440"/>
      <c r="H47" s="440"/>
      <c r="I47" s="440"/>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1"/>
      <c r="AK47" s="1"/>
    </row>
    <row r="48" spans="1:37" ht="16.5" thickTop="1" thickBot="1" x14ac:dyDescent="0.3">
      <c r="A48" s="435"/>
      <c r="B48" s="435"/>
      <c r="C48" s="435"/>
      <c r="D48" s="435"/>
      <c r="E48" s="435"/>
      <c r="F48" s="440"/>
      <c r="G48" s="440"/>
      <c r="H48" s="440"/>
      <c r="I48" s="440"/>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1"/>
      <c r="AK48" s="1"/>
    </row>
    <row r="49" spans="1:37" ht="16.5" thickTop="1" thickBot="1" x14ac:dyDescent="0.3">
      <c r="A49" s="435"/>
      <c r="B49" s="435"/>
      <c r="C49" s="435"/>
      <c r="D49" s="435"/>
      <c r="E49" s="435"/>
      <c r="F49" s="440"/>
      <c r="G49" s="440"/>
      <c r="H49" s="440"/>
      <c r="I49" s="440"/>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1"/>
      <c r="AK49" s="1"/>
    </row>
    <row r="50" spans="1:37" ht="31.5" customHeight="1" thickTop="1" thickBot="1" x14ac:dyDescent="0.3">
      <c r="A50" s="436" t="s">
        <v>37</v>
      </c>
      <c r="B50" s="436"/>
      <c r="C50" s="436"/>
      <c r="D50" s="436"/>
      <c r="E50" s="436"/>
      <c r="F50" s="436" t="s">
        <v>38</v>
      </c>
      <c r="G50" s="436"/>
      <c r="H50" s="436"/>
      <c r="I50" s="436"/>
      <c r="J50" s="436" t="s">
        <v>39</v>
      </c>
      <c r="K50" s="436"/>
      <c r="L50" s="436"/>
      <c r="M50" s="436"/>
      <c r="N50" s="436" t="s">
        <v>40</v>
      </c>
      <c r="O50" s="436"/>
      <c r="P50" s="436"/>
      <c r="Q50" s="436"/>
      <c r="R50" s="436"/>
      <c r="S50" s="436"/>
      <c r="T50" s="436"/>
      <c r="U50" s="436"/>
      <c r="V50" s="436"/>
      <c r="W50" s="436"/>
      <c r="X50" s="436" t="s">
        <v>41</v>
      </c>
      <c r="Y50" s="436"/>
      <c r="Z50" s="436"/>
      <c r="AA50" s="436"/>
      <c r="AB50" s="436"/>
      <c r="AC50" s="436"/>
      <c r="AD50" s="436"/>
      <c r="AE50" s="436"/>
      <c r="AF50" s="436" t="s">
        <v>42</v>
      </c>
      <c r="AG50" s="436"/>
      <c r="AH50" s="436"/>
      <c r="AI50" s="436"/>
      <c r="AJ50" s="1"/>
      <c r="AK50" s="1"/>
    </row>
    <row r="51" spans="1:37" ht="16.5" thickTop="1" thickBot="1" x14ac:dyDescent="0.3">
      <c r="A51" s="435">
        <v>3</v>
      </c>
      <c r="B51" s="435"/>
      <c r="C51" s="435"/>
      <c r="D51" s="435"/>
      <c r="E51" s="435"/>
      <c r="F51" s="440"/>
      <c r="G51" s="440"/>
      <c r="H51" s="440"/>
      <c r="I51" s="440"/>
      <c r="J51" s="435">
        <f>F51*$X$30</f>
        <v>0</v>
      </c>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1"/>
      <c r="AK51" s="1"/>
    </row>
    <row r="52" spans="1:37" ht="16.5" thickTop="1" thickBot="1" x14ac:dyDescent="0.3">
      <c r="A52" s="435"/>
      <c r="B52" s="435"/>
      <c r="C52" s="435"/>
      <c r="D52" s="435"/>
      <c r="E52" s="435"/>
      <c r="F52" s="440"/>
      <c r="G52" s="440"/>
      <c r="H52" s="440"/>
      <c r="I52" s="440"/>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1"/>
      <c r="AK52" s="1"/>
    </row>
    <row r="53" spans="1:37" ht="16.5" thickTop="1" thickBot="1" x14ac:dyDescent="0.3">
      <c r="A53" s="435"/>
      <c r="B53" s="435"/>
      <c r="C53" s="435"/>
      <c r="D53" s="435"/>
      <c r="E53" s="435"/>
      <c r="F53" s="440"/>
      <c r="G53" s="440"/>
      <c r="H53" s="440"/>
      <c r="I53" s="440"/>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1"/>
      <c r="AK53" s="1"/>
    </row>
    <row r="54" spans="1:37" ht="16.5" thickTop="1" thickBot="1" x14ac:dyDescent="0.3">
      <c r="A54" s="435"/>
      <c r="B54" s="435"/>
      <c r="C54" s="435"/>
      <c r="D54" s="435"/>
      <c r="E54" s="435"/>
      <c r="F54" s="440"/>
      <c r="G54" s="440"/>
      <c r="H54" s="440"/>
      <c r="I54" s="440"/>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1"/>
      <c r="AK54" s="1"/>
    </row>
    <row r="55" spans="1:37" ht="16.5" thickTop="1" thickBot="1" x14ac:dyDescent="0.3">
      <c r="A55" s="435"/>
      <c r="B55" s="435"/>
      <c r="C55" s="435"/>
      <c r="D55" s="435"/>
      <c r="E55" s="435"/>
      <c r="F55" s="440"/>
      <c r="G55" s="440"/>
      <c r="H55" s="440"/>
      <c r="I55" s="440"/>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1"/>
      <c r="AK55" s="1"/>
    </row>
    <row r="56" spans="1:37" ht="31.5" customHeight="1" thickTop="1" thickBot="1" x14ac:dyDescent="0.3">
      <c r="A56" s="436" t="s">
        <v>37</v>
      </c>
      <c r="B56" s="436"/>
      <c r="C56" s="436"/>
      <c r="D56" s="436"/>
      <c r="E56" s="436"/>
      <c r="F56" s="436" t="s">
        <v>38</v>
      </c>
      <c r="G56" s="436"/>
      <c r="H56" s="436"/>
      <c r="I56" s="436"/>
      <c r="J56" s="436" t="s">
        <v>39</v>
      </c>
      <c r="K56" s="436"/>
      <c r="L56" s="436"/>
      <c r="M56" s="436"/>
      <c r="N56" s="436" t="s">
        <v>40</v>
      </c>
      <c r="O56" s="436"/>
      <c r="P56" s="436"/>
      <c r="Q56" s="436"/>
      <c r="R56" s="436"/>
      <c r="S56" s="436"/>
      <c r="T56" s="436"/>
      <c r="U56" s="436"/>
      <c r="V56" s="436"/>
      <c r="W56" s="436"/>
      <c r="X56" s="436" t="s">
        <v>41</v>
      </c>
      <c r="Y56" s="436"/>
      <c r="Z56" s="436"/>
      <c r="AA56" s="436"/>
      <c r="AB56" s="436"/>
      <c r="AC56" s="436"/>
      <c r="AD56" s="436"/>
      <c r="AE56" s="436"/>
      <c r="AF56" s="436" t="s">
        <v>42</v>
      </c>
      <c r="AG56" s="436"/>
      <c r="AH56" s="436"/>
      <c r="AI56" s="436"/>
      <c r="AJ56" s="1"/>
      <c r="AK56" s="1"/>
    </row>
    <row r="57" spans="1:37" ht="16.5" thickTop="1" thickBot="1" x14ac:dyDescent="0.3">
      <c r="A57" s="435">
        <v>4</v>
      </c>
      <c r="B57" s="435"/>
      <c r="C57" s="435"/>
      <c r="D57" s="435"/>
      <c r="E57" s="435"/>
      <c r="F57" s="440"/>
      <c r="G57" s="440"/>
      <c r="H57" s="440"/>
      <c r="I57" s="440"/>
      <c r="J57" s="435">
        <f>F57*$X$30</f>
        <v>0</v>
      </c>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1"/>
      <c r="AK57" s="1"/>
    </row>
    <row r="58" spans="1:37" ht="16.5" thickTop="1" thickBot="1" x14ac:dyDescent="0.3">
      <c r="A58" s="435"/>
      <c r="B58" s="435"/>
      <c r="C58" s="435"/>
      <c r="D58" s="435"/>
      <c r="E58" s="435"/>
      <c r="F58" s="440"/>
      <c r="G58" s="440"/>
      <c r="H58" s="440"/>
      <c r="I58" s="440"/>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1"/>
      <c r="AK58" s="1"/>
    </row>
    <row r="59" spans="1:37" ht="16.5" thickTop="1" thickBot="1" x14ac:dyDescent="0.3">
      <c r="A59" s="435"/>
      <c r="B59" s="435"/>
      <c r="C59" s="435"/>
      <c r="D59" s="435"/>
      <c r="E59" s="435"/>
      <c r="F59" s="440"/>
      <c r="G59" s="440"/>
      <c r="H59" s="440"/>
      <c r="I59" s="440"/>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1"/>
      <c r="AK59" s="1"/>
    </row>
    <row r="60" spans="1:37" ht="16.5" thickTop="1" thickBot="1" x14ac:dyDescent="0.3">
      <c r="A60" s="435"/>
      <c r="B60" s="435"/>
      <c r="C60" s="435"/>
      <c r="D60" s="435"/>
      <c r="E60" s="435"/>
      <c r="F60" s="440"/>
      <c r="G60" s="440"/>
      <c r="H60" s="440"/>
      <c r="I60" s="440"/>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1"/>
      <c r="AK60" s="1"/>
    </row>
    <row r="61" spans="1:37" ht="16.5" thickTop="1" thickBot="1" x14ac:dyDescent="0.3">
      <c r="A61" s="435"/>
      <c r="B61" s="435"/>
      <c r="C61" s="435"/>
      <c r="D61" s="435"/>
      <c r="E61" s="435"/>
      <c r="F61" s="440"/>
      <c r="G61" s="440"/>
      <c r="H61" s="440"/>
      <c r="I61" s="440"/>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1"/>
      <c r="AK61" s="1"/>
    </row>
    <row r="62" spans="1:37" ht="31.5" customHeight="1" thickTop="1" thickBot="1" x14ac:dyDescent="0.3">
      <c r="A62" s="436" t="s">
        <v>37</v>
      </c>
      <c r="B62" s="436"/>
      <c r="C62" s="436"/>
      <c r="D62" s="436"/>
      <c r="E62" s="436"/>
      <c r="F62" s="436" t="s">
        <v>38</v>
      </c>
      <c r="G62" s="436"/>
      <c r="H62" s="436"/>
      <c r="I62" s="436"/>
      <c r="J62" s="436" t="s">
        <v>39</v>
      </c>
      <c r="K62" s="436"/>
      <c r="L62" s="436"/>
      <c r="M62" s="436"/>
      <c r="N62" s="436" t="s">
        <v>40</v>
      </c>
      <c r="O62" s="436"/>
      <c r="P62" s="436"/>
      <c r="Q62" s="436"/>
      <c r="R62" s="436"/>
      <c r="S62" s="436"/>
      <c r="T62" s="436"/>
      <c r="U62" s="436"/>
      <c r="V62" s="436"/>
      <c r="W62" s="436"/>
      <c r="X62" s="436" t="s">
        <v>41</v>
      </c>
      <c r="Y62" s="436"/>
      <c r="Z62" s="436"/>
      <c r="AA62" s="436"/>
      <c r="AB62" s="436"/>
      <c r="AC62" s="436"/>
      <c r="AD62" s="436"/>
      <c r="AE62" s="436"/>
      <c r="AF62" s="436" t="s">
        <v>42</v>
      </c>
      <c r="AG62" s="436"/>
      <c r="AH62" s="436"/>
      <c r="AI62" s="436"/>
      <c r="AJ62" s="1"/>
      <c r="AK62" s="1"/>
    </row>
    <row r="63" spans="1:37" ht="16.5" thickTop="1" thickBot="1" x14ac:dyDescent="0.3">
      <c r="A63" s="435">
        <v>5</v>
      </c>
      <c r="B63" s="435"/>
      <c r="C63" s="435"/>
      <c r="D63" s="435"/>
      <c r="E63" s="435"/>
      <c r="F63" s="440"/>
      <c r="G63" s="440"/>
      <c r="H63" s="440"/>
      <c r="I63" s="440"/>
      <c r="J63" s="435">
        <f>F63*$X$30</f>
        <v>0</v>
      </c>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1"/>
      <c r="AK63" s="1"/>
    </row>
    <row r="64" spans="1:37" ht="16.5" thickTop="1" thickBot="1" x14ac:dyDescent="0.3">
      <c r="A64" s="435"/>
      <c r="B64" s="435"/>
      <c r="C64" s="435"/>
      <c r="D64" s="435"/>
      <c r="E64" s="435"/>
      <c r="F64" s="440"/>
      <c r="G64" s="440"/>
      <c r="H64" s="440"/>
      <c r="I64" s="440"/>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1"/>
      <c r="AK64" s="1"/>
    </row>
    <row r="65" spans="1:37" ht="16.5" thickTop="1" thickBot="1" x14ac:dyDescent="0.3">
      <c r="A65" s="435"/>
      <c r="B65" s="435"/>
      <c r="C65" s="435"/>
      <c r="D65" s="435"/>
      <c r="E65" s="435"/>
      <c r="F65" s="440"/>
      <c r="G65" s="440"/>
      <c r="H65" s="440"/>
      <c r="I65" s="440"/>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1"/>
      <c r="AK65" s="1"/>
    </row>
    <row r="66" spans="1:37" ht="16.5" thickTop="1" thickBot="1" x14ac:dyDescent="0.3">
      <c r="A66" s="435"/>
      <c r="B66" s="435"/>
      <c r="C66" s="435"/>
      <c r="D66" s="435"/>
      <c r="E66" s="435"/>
      <c r="F66" s="440"/>
      <c r="G66" s="440"/>
      <c r="H66" s="440"/>
      <c r="I66" s="440"/>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1"/>
      <c r="AK66" s="1"/>
    </row>
    <row r="67" spans="1:37" ht="16.5" thickTop="1" thickBot="1" x14ac:dyDescent="0.3">
      <c r="A67" s="435"/>
      <c r="B67" s="435"/>
      <c r="C67" s="435"/>
      <c r="D67" s="435"/>
      <c r="E67" s="435"/>
      <c r="F67" s="440"/>
      <c r="G67" s="440"/>
      <c r="H67" s="440"/>
      <c r="I67" s="440"/>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1"/>
      <c r="AK67" s="1"/>
    </row>
    <row r="68" spans="1:37" ht="31.5" hidden="1" customHeight="1" thickTop="1" thickBot="1" x14ac:dyDescent="0.35">
      <c r="A68" s="436" t="s">
        <v>37</v>
      </c>
      <c r="B68" s="436"/>
      <c r="C68" s="436"/>
      <c r="D68" s="436"/>
      <c r="E68" s="436"/>
      <c r="F68" s="436" t="s">
        <v>38</v>
      </c>
      <c r="G68" s="436"/>
      <c r="H68" s="436"/>
      <c r="I68" s="436"/>
      <c r="J68" s="436" t="s">
        <v>39</v>
      </c>
      <c r="K68" s="436"/>
      <c r="L68" s="436"/>
      <c r="M68" s="436"/>
      <c r="N68" s="436" t="s">
        <v>40</v>
      </c>
      <c r="O68" s="436"/>
      <c r="P68" s="436"/>
      <c r="Q68" s="436"/>
      <c r="R68" s="436"/>
      <c r="S68" s="436"/>
      <c r="T68" s="436"/>
      <c r="U68" s="436"/>
      <c r="V68" s="436"/>
      <c r="W68" s="436"/>
      <c r="X68" s="436" t="s">
        <v>41</v>
      </c>
      <c r="Y68" s="436"/>
      <c r="Z68" s="436"/>
      <c r="AA68" s="436"/>
      <c r="AB68" s="436"/>
      <c r="AC68" s="436"/>
      <c r="AD68" s="436"/>
      <c r="AE68" s="436"/>
      <c r="AF68" s="436" t="s">
        <v>42</v>
      </c>
      <c r="AG68" s="436"/>
      <c r="AH68" s="436"/>
      <c r="AI68" s="436"/>
      <c r="AJ68" s="1"/>
      <c r="AK68" s="1"/>
    </row>
    <row r="69" spans="1:37" ht="16.5" hidden="1" customHeight="1" thickTop="1" thickBot="1" x14ac:dyDescent="0.35">
      <c r="A69" s="435">
        <v>6</v>
      </c>
      <c r="B69" s="435"/>
      <c r="C69" s="435"/>
      <c r="D69" s="435"/>
      <c r="E69" s="435"/>
      <c r="F69" s="440"/>
      <c r="G69" s="440"/>
      <c r="H69" s="440"/>
      <c r="I69" s="440"/>
      <c r="J69" s="435">
        <f>F69*$X$30</f>
        <v>0</v>
      </c>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1"/>
      <c r="AK69" s="1"/>
    </row>
    <row r="70" spans="1:37" ht="16.5" hidden="1" customHeight="1" thickTop="1" thickBot="1" x14ac:dyDescent="0.35">
      <c r="A70" s="435"/>
      <c r="B70" s="435"/>
      <c r="C70" s="435"/>
      <c r="D70" s="435"/>
      <c r="E70" s="435"/>
      <c r="F70" s="440"/>
      <c r="G70" s="440"/>
      <c r="H70" s="440"/>
      <c r="I70" s="440"/>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1"/>
      <c r="AK70" s="1"/>
    </row>
    <row r="71" spans="1:37" ht="16.5" hidden="1" customHeight="1" thickTop="1" thickBot="1" x14ac:dyDescent="0.35">
      <c r="A71" s="435"/>
      <c r="B71" s="435"/>
      <c r="C71" s="435"/>
      <c r="D71" s="435"/>
      <c r="E71" s="435"/>
      <c r="F71" s="440"/>
      <c r="G71" s="440"/>
      <c r="H71" s="440"/>
      <c r="I71" s="440"/>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1"/>
      <c r="AK71" s="1"/>
    </row>
    <row r="72" spans="1:37" ht="16.5" hidden="1" customHeight="1" thickTop="1" thickBot="1" x14ac:dyDescent="0.35">
      <c r="A72" s="435"/>
      <c r="B72" s="435"/>
      <c r="C72" s="435"/>
      <c r="D72" s="435"/>
      <c r="E72" s="435"/>
      <c r="F72" s="440"/>
      <c r="G72" s="440"/>
      <c r="H72" s="440"/>
      <c r="I72" s="440"/>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1"/>
      <c r="AK72" s="1"/>
    </row>
    <row r="73" spans="1:37" ht="16.5" hidden="1" customHeight="1" thickTop="1" thickBot="1" x14ac:dyDescent="0.35">
      <c r="A73" s="435"/>
      <c r="B73" s="435"/>
      <c r="C73" s="435"/>
      <c r="D73" s="435"/>
      <c r="E73" s="435"/>
      <c r="F73" s="440"/>
      <c r="G73" s="440"/>
      <c r="H73" s="440"/>
      <c r="I73" s="440"/>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1"/>
      <c r="AK73" s="1"/>
    </row>
    <row r="74" spans="1:37" ht="31.5" hidden="1" customHeight="1" thickTop="1" thickBot="1" x14ac:dyDescent="0.35">
      <c r="A74" s="436" t="s">
        <v>37</v>
      </c>
      <c r="B74" s="436"/>
      <c r="C74" s="436"/>
      <c r="D74" s="436"/>
      <c r="E74" s="436"/>
      <c r="F74" s="436" t="s">
        <v>38</v>
      </c>
      <c r="G74" s="436"/>
      <c r="H74" s="436"/>
      <c r="I74" s="436"/>
      <c r="J74" s="436" t="s">
        <v>39</v>
      </c>
      <c r="K74" s="436"/>
      <c r="L74" s="436"/>
      <c r="M74" s="436"/>
      <c r="N74" s="436" t="s">
        <v>40</v>
      </c>
      <c r="O74" s="436"/>
      <c r="P74" s="436"/>
      <c r="Q74" s="436"/>
      <c r="R74" s="436"/>
      <c r="S74" s="436"/>
      <c r="T74" s="436"/>
      <c r="U74" s="436"/>
      <c r="V74" s="436"/>
      <c r="W74" s="436"/>
      <c r="X74" s="436" t="s">
        <v>41</v>
      </c>
      <c r="Y74" s="436"/>
      <c r="Z74" s="436"/>
      <c r="AA74" s="436"/>
      <c r="AB74" s="436"/>
      <c r="AC74" s="436"/>
      <c r="AD74" s="436"/>
      <c r="AE74" s="436"/>
      <c r="AF74" s="436" t="s">
        <v>42</v>
      </c>
      <c r="AG74" s="436"/>
      <c r="AH74" s="436"/>
      <c r="AI74" s="436"/>
      <c r="AJ74" s="1"/>
      <c r="AK74" s="1"/>
    </row>
    <row r="75" spans="1:37" ht="16.5" hidden="1" customHeight="1" thickTop="1" thickBot="1" x14ac:dyDescent="0.35">
      <c r="A75" s="435">
        <v>7</v>
      </c>
      <c r="B75" s="435"/>
      <c r="C75" s="435"/>
      <c r="D75" s="435"/>
      <c r="E75" s="435"/>
      <c r="F75" s="440"/>
      <c r="G75" s="440"/>
      <c r="H75" s="440"/>
      <c r="I75" s="440"/>
      <c r="J75" s="435">
        <f>F75*$X$30</f>
        <v>0</v>
      </c>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1"/>
      <c r="AK75" s="1"/>
    </row>
    <row r="76" spans="1:37" ht="16.5" hidden="1" customHeight="1" thickTop="1" thickBot="1" x14ac:dyDescent="0.35">
      <c r="A76" s="435"/>
      <c r="B76" s="435"/>
      <c r="C76" s="435"/>
      <c r="D76" s="435"/>
      <c r="E76" s="435"/>
      <c r="F76" s="440"/>
      <c r="G76" s="440"/>
      <c r="H76" s="440"/>
      <c r="I76" s="440"/>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1"/>
      <c r="AK76" s="1"/>
    </row>
    <row r="77" spans="1:37" ht="16.5" hidden="1" customHeight="1" thickTop="1" thickBot="1" x14ac:dyDescent="0.35">
      <c r="A77" s="435"/>
      <c r="B77" s="435"/>
      <c r="C77" s="435"/>
      <c r="D77" s="435"/>
      <c r="E77" s="435"/>
      <c r="F77" s="440"/>
      <c r="G77" s="440"/>
      <c r="H77" s="440"/>
      <c r="I77" s="440"/>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1"/>
      <c r="AK77" s="1"/>
    </row>
    <row r="78" spans="1:37" ht="16.5" hidden="1" customHeight="1" thickTop="1" thickBot="1" x14ac:dyDescent="0.35">
      <c r="A78" s="435"/>
      <c r="B78" s="435"/>
      <c r="C78" s="435"/>
      <c r="D78" s="435"/>
      <c r="E78" s="435"/>
      <c r="F78" s="440"/>
      <c r="G78" s="440"/>
      <c r="H78" s="440"/>
      <c r="I78" s="440"/>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1"/>
      <c r="AK78" s="1"/>
    </row>
    <row r="79" spans="1:37" ht="16.5" hidden="1" customHeight="1" thickTop="1" thickBot="1" x14ac:dyDescent="0.35">
      <c r="A79" s="435"/>
      <c r="B79" s="435"/>
      <c r="C79" s="435"/>
      <c r="D79" s="435"/>
      <c r="E79" s="435"/>
      <c r="F79" s="440"/>
      <c r="G79" s="440"/>
      <c r="H79" s="440"/>
      <c r="I79" s="440"/>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1"/>
      <c r="AK79" s="1"/>
    </row>
    <row r="80" spans="1:37" ht="31.5" hidden="1" customHeight="1" thickTop="1" thickBot="1" x14ac:dyDescent="0.35">
      <c r="A80" s="436" t="s">
        <v>37</v>
      </c>
      <c r="B80" s="436"/>
      <c r="C80" s="436"/>
      <c r="D80" s="436"/>
      <c r="E80" s="436"/>
      <c r="F80" s="436" t="s">
        <v>38</v>
      </c>
      <c r="G80" s="436"/>
      <c r="H80" s="436"/>
      <c r="I80" s="436"/>
      <c r="J80" s="436" t="s">
        <v>39</v>
      </c>
      <c r="K80" s="436"/>
      <c r="L80" s="436"/>
      <c r="M80" s="436"/>
      <c r="N80" s="436" t="s">
        <v>40</v>
      </c>
      <c r="O80" s="436"/>
      <c r="P80" s="436"/>
      <c r="Q80" s="436"/>
      <c r="R80" s="436"/>
      <c r="S80" s="436"/>
      <c r="T80" s="436"/>
      <c r="U80" s="436"/>
      <c r="V80" s="436"/>
      <c r="W80" s="436"/>
      <c r="X80" s="436" t="s">
        <v>41</v>
      </c>
      <c r="Y80" s="436"/>
      <c r="Z80" s="436"/>
      <c r="AA80" s="436"/>
      <c r="AB80" s="436"/>
      <c r="AC80" s="436"/>
      <c r="AD80" s="436"/>
      <c r="AE80" s="436"/>
      <c r="AF80" s="436" t="s">
        <v>42</v>
      </c>
      <c r="AG80" s="436"/>
      <c r="AH80" s="436"/>
      <c r="AI80" s="436"/>
      <c r="AJ80" s="1"/>
      <c r="AK80" s="1"/>
    </row>
    <row r="81" spans="1:37" ht="16.5" hidden="1" customHeight="1" thickTop="1" thickBot="1" x14ac:dyDescent="0.35">
      <c r="A81" s="435">
        <v>8</v>
      </c>
      <c r="B81" s="435"/>
      <c r="C81" s="435"/>
      <c r="D81" s="435"/>
      <c r="E81" s="435"/>
      <c r="F81" s="440"/>
      <c r="G81" s="440"/>
      <c r="H81" s="440"/>
      <c r="I81" s="440"/>
      <c r="J81" s="435">
        <f>F81*$X$30</f>
        <v>0</v>
      </c>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1"/>
      <c r="AK81" s="1"/>
    </row>
    <row r="82" spans="1:37" ht="16.5" hidden="1" customHeight="1" thickTop="1" thickBot="1" x14ac:dyDescent="0.35">
      <c r="A82" s="435"/>
      <c r="B82" s="435"/>
      <c r="C82" s="435"/>
      <c r="D82" s="435"/>
      <c r="E82" s="435"/>
      <c r="F82" s="440"/>
      <c r="G82" s="440"/>
      <c r="H82" s="440"/>
      <c r="I82" s="440"/>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1"/>
      <c r="AK82" s="1"/>
    </row>
    <row r="83" spans="1:37" ht="16.5" hidden="1" customHeight="1" thickTop="1" thickBot="1" x14ac:dyDescent="0.35">
      <c r="A83" s="435"/>
      <c r="B83" s="435"/>
      <c r="C83" s="435"/>
      <c r="D83" s="435"/>
      <c r="E83" s="435"/>
      <c r="F83" s="440"/>
      <c r="G83" s="440"/>
      <c r="H83" s="440"/>
      <c r="I83" s="440"/>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1"/>
      <c r="AK83" s="1"/>
    </row>
    <row r="84" spans="1:37" ht="16.5" hidden="1" customHeight="1" thickTop="1" thickBot="1" x14ac:dyDescent="0.35">
      <c r="A84" s="435"/>
      <c r="B84" s="435"/>
      <c r="C84" s="435"/>
      <c r="D84" s="435"/>
      <c r="E84" s="435"/>
      <c r="F84" s="440"/>
      <c r="G84" s="440"/>
      <c r="H84" s="440"/>
      <c r="I84" s="440"/>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1"/>
      <c r="AK84" s="1"/>
    </row>
    <row r="85" spans="1:37" ht="16.5" hidden="1" customHeight="1" thickTop="1" thickBot="1" x14ac:dyDescent="0.35">
      <c r="A85" s="435"/>
      <c r="B85" s="435"/>
      <c r="C85" s="435"/>
      <c r="D85" s="435"/>
      <c r="E85" s="435"/>
      <c r="F85" s="440"/>
      <c r="G85" s="440"/>
      <c r="H85" s="440"/>
      <c r="I85" s="440"/>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1"/>
      <c r="AK85" s="1"/>
    </row>
    <row r="86" spans="1:37" ht="31.5" hidden="1" customHeight="1" thickTop="1" thickBot="1" x14ac:dyDescent="0.35">
      <c r="A86" s="436" t="s">
        <v>37</v>
      </c>
      <c r="B86" s="436"/>
      <c r="C86" s="436"/>
      <c r="D86" s="436"/>
      <c r="E86" s="436"/>
      <c r="F86" s="436" t="s">
        <v>38</v>
      </c>
      <c r="G86" s="436"/>
      <c r="H86" s="436"/>
      <c r="I86" s="436"/>
      <c r="J86" s="436" t="s">
        <v>39</v>
      </c>
      <c r="K86" s="436"/>
      <c r="L86" s="436"/>
      <c r="M86" s="436"/>
      <c r="N86" s="436" t="s">
        <v>40</v>
      </c>
      <c r="O86" s="436"/>
      <c r="P86" s="436"/>
      <c r="Q86" s="436"/>
      <c r="R86" s="436"/>
      <c r="S86" s="436"/>
      <c r="T86" s="436"/>
      <c r="U86" s="436"/>
      <c r="V86" s="436"/>
      <c r="W86" s="436"/>
      <c r="X86" s="436" t="s">
        <v>41</v>
      </c>
      <c r="Y86" s="436"/>
      <c r="Z86" s="436"/>
      <c r="AA86" s="436"/>
      <c r="AB86" s="436"/>
      <c r="AC86" s="436"/>
      <c r="AD86" s="436"/>
      <c r="AE86" s="436"/>
      <c r="AF86" s="436" t="s">
        <v>42</v>
      </c>
      <c r="AG86" s="436"/>
      <c r="AH86" s="436"/>
      <c r="AI86" s="436"/>
      <c r="AJ86" s="1"/>
      <c r="AK86" s="1"/>
    </row>
    <row r="87" spans="1:37" ht="16.5" hidden="1" customHeight="1" thickTop="1" thickBot="1" x14ac:dyDescent="0.35">
      <c r="A87" s="435">
        <v>9</v>
      </c>
      <c r="B87" s="435"/>
      <c r="C87" s="435"/>
      <c r="D87" s="435"/>
      <c r="E87" s="435"/>
      <c r="F87" s="440"/>
      <c r="G87" s="440"/>
      <c r="H87" s="440"/>
      <c r="I87" s="440"/>
      <c r="J87" s="435">
        <f>F87*$X$30</f>
        <v>0</v>
      </c>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1"/>
      <c r="AK87" s="1"/>
    </row>
    <row r="88" spans="1:37" ht="16.5" hidden="1" customHeight="1" thickTop="1" thickBot="1" x14ac:dyDescent="0.35">
      <c r="A88" s="435"/>
      <c r="B88" s="435"/>
      <c r="C88" s="435"/>
      <c r="D88" s="435"/>
      <c r="E88" s="435"/>
      <c r="F88" s="440"/>
      <c r="G88" s="440"/>
      <c r="H88" s="440"/>
      <c r="I88" s="440"/>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1"/>
      <c r="AK88" s="1"/>
    </row>
    <row r="89" spans="1:37" ht="16.5" hidden="1" customHeight="1" thickTop="1" thickBot="1" x14ac:dyDescent="0.35">
      <c r="A89" s="435"/>
      <c r="B89" s="435"/>
      <c r="C89" s="435"/>
      <c r="D89" s="435"/>
      <c r="E89" s="435"/>
      <c r="F89" s="440"/>
      <c r="G89" s="440"/>
      <c r="H89" s="440"/>
      <c r="I89" s="440"/>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1"/>
      <c r="AK89" s="1"/>
    </row>
    <row r="90" spans="1:37" ht="16.5" hidden="1" customHeight="1" thickTop="1" thickBot="1" x14ac:dyDescent="0.35">
      <c r="A90" s="435"/>
      <c r="B90" s="435"/>
      <c r="C90" s="435"/>
      <c r="D90" s="435"/>
      <c r="E90" s="435"/>
      <c r="F90" s="440"/>
      <c r="G90" s="440"/>
      <c r="H90" s="440"/>
      <c r="I90" s="440"/>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1"/>
      <c r="AK90" s="1"/>
    </row>
    <row r="91" spans="1:37" ht="16.5" hidden="1" customHeight="1" thickTop="1" thickBot="1" x14ac:dyDescent="0.35">
      <c r="A91" s="435"/>
      <c r="B91" s="435"/>
      <c r="C91" s="435"/>
      <c r="D91" s="435"/>
      <c r="E91" s="435"/>
      <c r="F91" s="440"/>
      <c r="G91" s="440"/>
      <c r="H91" s="440"/>
      <c r="I91" s="440"/>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1"/>
      <c r="AK91" s="1"/>
    </row>
    <row r="92" spans="1:37" ht="31.5" hidden="1" customHeight="1" thickTop="1" thickBot="1" x14ac:dyDescent="0.35">
      <c r="A92" s="436" t="s">
        <v>37</v>
      </c>
      <c r="B92" s="436"/>
      <c r="C92" s="436"/>
      <c r="D92" s="436"/>
      <c r="E92" s="436"/>
      <c r="F92" s="436" t="s">
        <v>38</v>
      </c>
      <c r="G92" s="436"/>
      <c r="H92" s="436"/>
      <c r="I92" s="436"/>
      <c r="J92" s="436" t="s">
        <v>39</v>
      </c>
      <c r="K92" s="436"/>
      <c r="L92" s="436"/>
      <c r="M92" s="436"/>
      <c r="N92" s="436" t="s">
        <v>40</v>
      </c>
      <c r="O92" s="436"/>
      <c r="P92" s="436"/>
      <c r="Q92" s="436"/>
      <c r="R92" s="436"/>
      <c r="S92" s="436"/>
      <c r="T92" s="436"/>
      <c r="U92" s="436"/>
      <c r="V92" s="436"/>
      <c r="W92" s="436"/>
      <c r="X92" s="436" t="s">
        <v>41</v>
      </c>
      <c r="Y92" s="436"/>
      <c r="Z92" s="436"/>
      <c r="AA92" s="436"/>
      <c r="AB92" s="436"/>
      <c r="AC92" s="436"/>
      <c r="AD92" s="436"/>
      <c r="AE92" s="436"/>
      <c r="AF92" s="436" t="s">
        <v>42</v>
      </c>
      <c r="AG92" s="436"/>
      <c r="AH92" s="436"/>
      <c r="AI92" s="436"/>
      <c r="AJ92" s="1"/>
      <c r="AK92" s="1"/>
    </row>
    <row r="93" spans="1:37" ht="16.5" hidden="1" customHeight="1" thickTop="1" thickBot="1" x14ac:dyDescent="0.35">
      <c r="A93" s="435">
        <v>10</v>
      </c>
      <c r="B93" s="435"/>
      <c r="C93" s="435"/>
      <c r="D93" s="435"/>
      <c r="E93" s="435"/>
      <c r="F93" s="440"/>
      <c r="G93" s="440"/>
      <c r="H93" s="440"/>
      <c r="I93" s="440"/>
      <c r="J93" s="435">
        <f>F93*$X$30</f>
        <v>0</v>
      </c>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1"/>
      <c r="AK93" s="1"/>
    </row>
    <row r="94" spans="1:37" ht="16.5" hidden="1" customHeight="1" thickTop="1" thickBot="1" x14ac:dyDescent="0.35">
      <c r="A94" s="435"/>
      <c r="B94" s="435"/>
      <c r="C94" s="435"/>
      <c r="D94" s="435"/>
      <c r="E94" s="435"/>
      <c r="F94" s="440"/>
      <c r="G94" s="440"/>
      <c r="H94" s="440"/>
      <c r="I94" s="440"/>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1"/>
      <c r="AK94" s="1"/>
    </row>
    <row r="95" spans="1:37" ht="16.5" hidden="1" customHeight="1" thickTop="1" thickBot="1" x14ac:dyDescent="0.35">
      <c r="A95" s="435"/>
      <c r="B95" s="435"/>
      <c r="C95" s="435"/>
      <c r="D95" s="435"/>
      <c r="E95" s="435"/>
      <c r="F95" s="440"/>
      <c r="G95" s="440"/>
      <c r="H95" s="440"/>
      <c r="I95" s="440"/>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1"/>
      <c r="AK95" s="1"/>
    </row>
    <row r="96" spans="1:37" ht="16.5" hidden="1" customHeight="1" thickTop="1" thickBot="1" x14ac:dyDescent="0.35">
      <c r="A96" s="435"/>
      <c r="B96" s="435"/>
      <c r="C96" s="435"/>
      <c r="D96" s="435"/>
      <c r="E96" s="435"/>
      <c r="F96" s="440"/>
      <c r="G96" s="440"/>
      <c r="H96" s="440"/>
      <c r="I96" s="440"/>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1"/>
      <c r="AK96" s="1"/>
    </row>
    <row r="97" spans="1:37" ht="16.5" hidden="1" customHeight="1" thickTop="1" thickBot="1" x14ac:dyDescent="0.35">
      <c r="A97" s="435"/>
      <c r="B97" s="435"/>
      <c r="C97" s="435"/>
      <c r="D97" s="435"/>
      <c r="E97" s="435"/>
      <c r="F97" s="440"/>
      <c r="G97" s="440"/>
      <c r="H97" s="440"/>
      <c r="I97" s="440"/>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1"/>
      <c r="AK97" s="1"/>
    </row>
    <row r="98" spans="1:37" ht="31.5" hidden="1" customHeight="1" thickTop="1" thickBot="1" x14ac:dyDescent="0.35">
      <c r="A98" s="436" t="s">
        <v>37</v>
      </c>
      <c r="B98" s="436"/>
      <c r="C98" s="436"/>
      <c r="D98" s="436"/>
      <c r="E98" s="436"/>
      <c r="F98" s="436" t="s">
        <v>38</v>
      </c>
      <c r="G98" s="436"/>
      <c r="H98" s="436"/>
      <c r="I98" s="436"/>
      <c r="J98" s="436" t="s">
        <v>39</v>
      </c>
      <c r="K98" s="436"/>
      <c r="L98" s="436"/>
      <c r="M98" s="436"/>
      <c r="N98" s="436" t="s">
        <v>40</v>
      </c>
      <c r="O98" s="436"/>
      <c r="P98" s="436"/>
      <c r="Q98" s="436"/>
      <c r="R98" s="436"/>
      <c r="S98" s="436"/>
      <c r="T98" s="436"/>
      <c r="U98" s="436"/>
      <c r="V98" s="436"/>
      <c r="W98" s="436"/>
      <c r="X98" s="436" t="s">
        <v>41</v>
      </c>
      <c r="Y98" s="436"/>
      <c r="Z98" s="436"/>
      <c r="AA98" s="436"/>
      <c r="AB98" s="436"/>
      <c r="AC98" s="436"/>
      <c r="AD98" s="436"/>
      <c r="AE98" s="436"/>
      <c r="AF98" s="436" t="s">
        <v>42</v>
      </c>
      <c r="AG98" s="436"/>
      <c r="AH98" s="436"/>
      <c r="AI98" s="436"/>
      <c r="AJ98" s="1"/>
      <c r="AK98" s="1"/>
    </row>
    <row r="99" spans="1:37" ht="16.5" hidden="1" customHeight="1" thickTop="1" thickBot="1" x14ac:dyDescent="0.35">
      <c r="A99" s="435">
        <v>11</v>
      </c>
      <c r="B99" s="435"/>
      <c r="C99" s="435"/>
      <c r="D99" s="435"/>
      <c r="E99" s="435"/>
      <c r="F99" s="440"/>
      <c r="G99" s="440"/>
      <c r="H99" s="440"/>
      <c r="I99" s="440"/>
      <c r="J99" s="435">
        <f>F99*$X$30</f>
        <v>0</v>
      </c>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1"/>
      <c r="AK99" s="1"/>
    </row>
    <row r="100" spans="1:37" ht="16.5" hidden="1" customHeight="1" thickTop="1" thickBot="1" x14ac:dyDescent="0.35">
      <c r="A100" s="435"/>
      <c r="B100" s="435"/>
      <c r="C100" s="435"/>
      <c r="D100" s="435"/>
      <c r="E100" s="435"/>
      <c r="F100" s="440"/>
      <c r="G100" s="440"/>
      <c r="H100" s="440"/>
      <c r="I100" s="440"/>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1"/>
      <c r="AK100" s="1"/>
    </row>
    <row r="101" spans="1:37" ht="16.5" hidden="1" customHeight="1" thickTop="1" thickBot="1" x14ac:dyDescent="0.35">
      <c r="A101" s="435"/>
      <c r="B101" s="435"/>
      <c r="C101" s="435"/>
      <c r="D101" s="435"/>
      <c r="E101" s="435"/>
      <c r="F101" s="440"/>
      <c r="G101" s="440"/>
      <c r="H101" s="440"/>
      <c r="I101" s="440"/>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1"/>
      <c r="AK101" s="1"/>
    </row>
    <row r="102" spans="1:37" ht="16.5" hidden="1" customHeight="1" thickTop="1" thickBot="1" x14ac:dyDescent="0.35">
      <c r="A102" s="435"/>
      <c r="B102" s="435"/>
      <c r="C102" s="435"/>
      <c r="D102" s="435"/>
      <c r="E102" s="435"/>
      <c r="F102" s="440"/>
      <c r="G102" s="440"/>
      <c r="H102" s="440"/>
      <c r="I102" s="440"/>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1"/>
      <c r="AK102" s="1"/>
    </row>
    <row r="103" spans="1:37" ht="16.5" hidden="1" customHeight="1" thickTop="1" thickBot="1" x14ac:dyDescent="0.35">
      <c r="A103" s="435"/>
      <c r="B103" s="435"/>
      <c r="C103" s="435"/>
      <c r="D103" s="435"/>
      <c r="E103" s="435"/>
      <c r="F103" s="440"/>
      <c r="G103" s="440"/>
      <c r="H103" s="440"/>
      <c r="I103" s="440"/>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1"/>
      <c r="AK103" s="1"/>
    </row>
    <row r="104" spans="1:37" ht="31.5" hidden="1" customHeight="1" thickTop="1" thickBot="1" x14ac:dyDescent="0.35">
      <c r="A104" s="436" t="s">
        <v>37</v>
      </c>
      <c r="B104" s="436"/>
      <c r="C104" s="436"/>
      <c r="D104" s="436"/>
      <c r="E104" s="436"/>
      <c r="F104" s="436" t="s">
        <v>38</v>
      </c>
      <c r="G104" s="436"/>
      <c r="H104" s="436"/>
      <c r="I104" s="436"/>
      <c r="J104" s="436" t="s">
        <v>39</v>
      </c>
      <c r="K104" s="436"/>
      <c r="L104" s="436"/>
      <c r="M104" s="436"/>
      <c r="N104" s="436" t="s">
        <v>40</v>
      </c>
      <c r="O104" s="436"/>
      <c r="P104" s="436"/>
      <c r="Q104" s="436"/>
      <c r="R104" s="436"/>
      <c r="S104" s="436"/>
      <c r="T104" s="436"/>
      <c r="U104" s="436"/>
      <c r="V104" s="436"/>
      <c r="W104" s="436"/>
      <c r="X104" s="436" t="s">
        <v>41</v>
      </c>
      <c r="Y104" s="436"/>
      <c r="Z104" s="436"/>
      <c r="AA104" s="436"/>
      <c r="AB104" s="436"/>
      <c r="AC104" s="436"/>
      <c r="AD104" s="436"/>
      <c r="AE104" s="436"/>
      <c r="AF104" s="436" t="s">
        <v>42</v>
      </c>
      <c r="AG104" s="436"/>
      <c r="AH104" s="436"/>
      <c r="AI104" s="436"/>
      <c r="AJ104" s="1"/>
      <c r="AK104" s="1"/>
    </row>
    <row r="105" spans="1:37" ht="16.5" hidden="1" customHeight="1" thickTop="1" thickBot="1" x14ac:dyDescent="0.35">
      <c r="A105" s="435">
        <v>12</v>
      </c>
      <c r="B105" s="435"/>
      <c r="C105" s="435"/>
      <c r="D105" s="435"/>
      <c r="E105" s="435"/>
      <c r="F105" s="440"/>
      <c r="G105" s="440"/>
      <c r="H105" s="440"/>
      <c r="I105" s="440"/>
      <c r="J105" s="435">
        <f>F105*$X$30</f>
        <v>0</v>
      </c>
      <c r="K105" s="435"/>
      <c r="L105" s="435"/>
      <c r="M105" s="435"/>
      <c r="N105" s="435"/>
      <c r="O105" s="435"/>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1"/>
      <c r="AK105" s="1"/>
    </row>
    <row r="106" spans="1:37" ht="16.5" hidden="1" customHeight="1" thickTop="1" thickBot="1" x14ac:dyDescent="0.35">
      <c r="A106" s="435"/>
      <c r="B106" s="435"/>
      <c r="C106" s="435"/>
      <c r="D106" s="435"/>
      <c r="E106" s="435"/>
      <c r="F106" s="440"/>
      <c r="G106" s="440"/>
      <c r="H106" s="440"/>
      <c r="I106" s="440"/>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1"/>
      <c r="AK106" s="1"/>
    </row>
    <row r="107" spans="1:37" ht="16.5" hidden="1" customHeight="1" thickTop="1" thickBot="1" x14ac:dyDescent="0.35">
      <c r="A107" s="435"/>
      <c r="B107" s="435"/>
      <c r="C107" s="435"/>
      <c r="D107" s="435"/>
      <c r="E107" s="435"/>
      <c r="F107" s="440"/>
      <c r="G107" s="440"/>
      <c r="H107" s="440"/>
      <c r="I107" s="440"/>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1"/>
      <c r="AK107" s="1"/>
    </row>
    <row r="108" spans="1:37" ht="16.5" hidden="1" customHeight="1" thickTop="1" thickBot="1" x14ac:dyDescent="0.35">
      <c r="A108" s="435"/>
      <c r="B108" s="435"/>
      <c r="C108" s="435"/>
      <c r="D108" s="435"/>
      <c r="E108" s="435"/>
      <c r="F108" s="440"/>
      <c r="G108" s="440"/>
      <c r="H108" s="440"/>
      <c r="I108" s="440"/>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1"/>
      <c r="AK108" s="1"/>
    </row>
    <row r="109" spans="1:37" ht="16.5" hidden="1" customHeight="1" thickTop="1" thickBot="1" x14ac:dyDescent="0.35">
      <c r="A109" s="435"/>
      <c r="B109" s="435"/>
      <c r="C109" s="435"/>
      <c r="D109" s="435"/>
      <c r="E109" s="435"/>
      <c r="F109" s="440"/>
      <c r="G109" s="440"/>
      <c r="H109" s="440"/>
      <c r="I109" s="440"/>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1"/>
      <c r="AK109" s="1"/>
    </row>
    <row r="110" spans="1:37" s="12" customFormat="1" ht="19.5" customHeight="1" thickTop="1" thickBot="1" x14ac:dyDescent="0.3">
      <c r="A110" s="436" t="s">
        <v>43</v>
      </c>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row>
    <row r="111" spans="1:37" s="12" customFormat="1" ht="15.75" customHeight="1" thickTop="1" x14ac:dyDescent="0.25">
      <c r="A111" s="13"/>
      <c r="B111" s="14"/>
      <c r="C111" s="14"/>
      <c r="D111" s="14"/>
      <c r="E111" s="14"/>
      <c r="F111" s="14"/>
      <c r="G111" s="14"/>
      <c r="H111" s="14"/>
      <c r="I111" s="14"/>
      <c r="J111" s="14"/>
      <c r="K111" s="14"/>
      <c r="L111" s="14"/>
      <c r="M111" s="14"/>
      <c r="N111" s="437" t="s">
        <v>44</v>
      </c>
      <c r="O111" s="437"/>
      <c r="P111" s="437"/>
      <c r="Q111" s="437"/>
      <c r="R111" s="437"/>
      <c r="S111" s="437"/>
      <c r="T111" s="437"/>
      <c r="U111" s="437"/>
      <c r="V111" s="437"/>
      <c r="W111" s="437"/>
      <c r="X111" s="437"/>
      <c r="Y111" s="438" t="s">
        <v>45</v>
      </c>
      <c r="Z111" s="438"/>
      <c r="AA111" s="438"/>
      <c r="AB111" s="438"/>
      <c r="AC111" s="438"/>
      <c r="AD111" s="438"/>
      <c r="AE111" s="438"/>
      <c r="AF111" s="439"/>
      <c r="AG111" s="15"/>
      <c r="AH111" s="16" t="s">
        <v>46</v>
      </c>
      <c r="AI111" s="17" t="s">
        <v>47</v>
      </c>
    </row>
    <row r="112" spans="1:37" s="12" customFormat="1" ht="15" customHeight="1" x14ac:dyDescent="0.25">
      <c r="A112" s="424" t="s">
        <v>48</v>
      </c>
      <c r="B112" s="425"/>
      <c r="C112" s="425"/>
      <c r="D112" s="425"/>
      <c r="E112" s="425"/>
      <c r="F112" s="425"/>
      <c r="G112" s="14" t="s">
        <v>49</v>
      </c>
      <c r="H112" s="18"/>
      <c r="I112" s="14"/>
      <c r="J112" s="14" t="s">
        <v>47</v>
      </c>
      <c r="K112" s="18" t="s">
        <v>50</v>
      </c>
      <c r="L112" s="14"/>
      <c r="M112" s="14"/>
      <c r="N112" s="426"/>
      <c r="O112" s="426"/>
      <c r="P112" s="426"/>
      <c r="Q112" s="426"/>
      <c r="R112" s="426"/>
      <c r="S112" s="426"/>
      <c r="T112" s="426"/>
      <c r="U112" s="426"/>
      <c r="V112" s="426"/>
      <c r="W112" s="426"/>
      <c r="X112" s="426"/>
      <c r="Y112" s="430" t="s">
        <v>51</v>
      </c>
      <c r="Z112" s="425"/>
      <c r="AA112" s="425"/>
      <c r="AB112" s="425"/>
      <c r="AC112" s="425"/>
      <c r="AD112" s="425"/>
      <c r="AE112" s="425"/>
      <c r="AF112" s="431"/>
      <c r="AG112" s="15"/>
      <c r="AH112" s="18"/>
      <c r="AI112" s="19"/>
    </row>
    <row r="113" spans="1:35" s="12" customFormat="1" x14ac:dyDescent="0.25">
      <c r="A113" s="424"/>
      <c r="B113" s="425"/>
      <c r="C113" s="425"/>
      <c r="D113" s="425"/>
      <c r="E113" s="425"/>
      <c r="F113" s="425"/>
      <c r="G113" s="425"/>
      <c r="H113" s="425"/>
      <c r="I113" s="425"/>
      <c r="J113" s="425"/>
      <c r="K113" s="425"/>
      <c r="L113" s="425"/>
      <c r="M113" s="14"/>
      <c r="N113" s="426"/>
      <c r="O113" s="426"/>
      <c r="P113" s="426"/>
      <c r="Q113" s="426"/>
      <c r="R113" s="426"/>
      <c r="S113" s="426"/>
      <c r="T113" s="426"/>
      <c r="U113" s="426"/>
      <c r="V113" s="426"/>
      <c r="W113" s="426"/>
      <c r="X113" s="426"/>
      <c r="Y113" s="14"/>
      <c r="Z113" s="14"/>
      <c r="AA113" s="14"/>
      <c r="AB113" s="14"/>
      <c r="AC113" s="14"/>
      <c r="AD113" s="14"/>
      <c r="AE113" s="14"/>
      <c r="AF113" s="14"/>
      <c r="AG113" s="14"/>
      <c r="AH113" s="14"/>
      <c r="AI113" s="20"/>
    </row>
    <row r="114" spans="1:35" s="12" customFormat="1" ht="15" customHeight="1" x14ac:dyDescent="0.25">
      <c r="A114" s="424"/>
      <c r="B114" s="425"/>
      <c r="C114" s="425"/>
      <c r="D114" s="425"/>
      <c r="E114" s="425"/>
      <c r="F114" s="425"/>
      <c r="G114" s="425"/>
      <c r="H114" s="425"/>
      <c r="I114" s="425"/>
      <c r="J114" s="425"/>
      <c r="K114" s="425"/>
      <c r="L114" s="425"/>
      <c r="M114" s="14"/>
      <c r="N114" s="425" t="s">
        <v>52</v>
      </c>
      <c r="O114" s="425"/>
      <c r="P114" s="425"/>
      <c r="Q114" s="425"/>
      <c r="R114" s="425"/>
      <c r="S114" s="425"/>
      <c r="T114" s="425"/>
      <c r="U114" s="425"/>
      <c r="V114" s="425"/>
      <c r="W114" s="425"/>
      <c r="X114" s="425"/>
      <c r="Y114" s="425" t="s">
        <v>45</v>
      </c>
      <c r="Z114" s="425"/>
      <c r="AA114" s="425"/>
      <c r="AB114" s="425"/>
      <c r="AC114" s="425"/>
      <c r="AD114" s="425"/>
      <c r="AE114" s="425"/>
      <c r="AF114" s="425"/>
      <c r="AG114" s="14"/>
      <c r="AH114" s="21" t="s">
        <v>46</v>
      </c>
      <c r="AI114" s="22" t="s">
        <v>47</v>
      </c>
    </row>
    <row r="115" spans="1:35" s="12" customFormat="1" ht="15" customHeight="1" x14ac:dyDescent="0.25">
      <c r="A115" s="424" t="s">
        <v>53</v>
      </c>
      <c r="B115" s="425"/>
      <c r="C115" s="425"/>
      <c r="D115" s="425"/>
      <c r="E115" s="425"/>
      <c r="F115" s="425"/>
      <c r="G115" s="14" t="s">
        <v>49</v>
      </c>
      <c r="H115" s="18"/>
      <c r="I115" s="14"/>
      <c r="J115" s="14" t="s">
        <v>47</v>
      </c>
      <c r="K115" s="18" t="s">
        <v>50</v>
      </c>
      <c r="L115" s="14"/>
      <c r="M115" s="14"/>
      <c r="N115" s="426"/>
      <c r="O115" s="426"/>
      <c r="P115" s="426"/>
      <c r="Q115" s="426"/>
      <c r="R115" s="426"/>
      <c r="S115" s="426"/>
      <c r="T115" s="426"/>
      <c r="U115" s="426"/>
      <c r="V115" s="426"/>
      <c r="W115" s="426"/>
      <c r="X115" s="426"/>
      <c r="Y115" s="427" t="s">
        <v>51</v>
      </c>
      <c r="Z115" s="428"/>
      <c r="AA115" s="428"/>
      <c r="AB115" s="428"/>
      <c r="AC115" s="428"/>
      <c r="AD115" s="428"/>
      <c r="AE115" s="428"/>
      <c r="AF115" s="429"/>
      <c r="AG115" s="23"/>
      <c r="AH115" s="24"/>
      <c r="AI115" s="25"/>
    </row>
    <row r="116" spans="1:35" s="12" customFormat="1" x14ac:dyDescent="0.25">
      <c r="A116" s="424"/>
      <c r="B116" s="425"/>
      <c r="C116" s="425"/>
      <c r="D116" s="425"/>
      <c r="E116" s="425"/>
      <c r="F116" s="425"/>
      <c r="G116" s="425"/>
      <c r="H116" s="425"/>
      <c r="I116" s="425"/>
      <c r="J116" s="425"/>
      <c r="K116" s="425"/>
      <c r="L116" s="425"/>
      <c r="M116" s="14"/>
      <c r="N116" s="426"/>
      <c r="O116" s="426"/>
      <c r="P116" s="426"/>
      <c r="Q116" s="426"/>
      <c r="R116" s="426"/>
      <c r="S116" s="426"/>
      <c r="T116" s="426"/>
      <c r="U116" s="426"/>
      <c r="V116" s="426"/>
      <c r="W116" s="426"/>
      <c r="X116" s="426"/>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32" t="s">
        <v>54</v>
      </c>
      <c r="B118" s="433"/>
      <c r="C118" s="433"/>
      <c r="D118" s="433"/>
      <c r="E118" s="433"/>
      <c r="F118" s="433"/>
      <c r="G118" s="433"/>
      <c r="H118" s="433"/>
      <c r="I118" s="433"/>
      <c r="J118" s="433"/>
      <c r="K118" s="433"/>
      <c r="L118" s="433"/>
      <c r="M118" s="433"/>
      <c r="N118" s="433"/>
      <c r="O118" s="433"/>
      <c r="P118" s="433"/>
      <c r="Q118" s="433"/>
      <c r="R118" s="433"/>
      <c r="S118" s="433"/>
      <c r="T118" s="433"/>
      <c r="U118" s="433"/>
      <c r="V118" s="433"/>
      <c r="W118" s="433"/>
      <c r="X118" s="433"/>
      <c r="Y118" s="433"/>
      <c r="Z118" s="433"/>
      <c r="AA118" s="433"/>
      <c r="AB118" s="433"/>
      <c r="AC118" s="433"/>
      <c r="AD118" s="433"/>
      <c r="AE118" s="433"/>
      <c r="AF118" s="433"/>
      <c r="AG118" s="433"/>
      <c r="AH118" s="433"/>
      <c r="AI118" s="434"/>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24" t="s">
        <v>55</v>
      </c>
      <c r="B120" s="425"/>
      <c r="C120" s="425"/>
      <c r="D120" s="425"/>
      <c r="E120" s="425"/>
      <c r="F120" s="425"/>
      <c r="G120" s="425" t="s">
        <v>56</v>
      </c>
      <c r="H120" s="425"/>
      <c r="I120" s="18"/>
      <c r="J120" s="14"/>
      <c r="K120" s="425" t="s">
        <v>57</v>
      </c>
      <c r="L120" s="431"/>
      <c r="M120" s="18"/>
      <c r="N120" s="14"/>
      <c r="O120" s="425" t="s">
        <v>58</v>
      </c>
      <c r="P120" s="431"/>
      <c r="Q120" s="18" t="s">
        <v>50</v>
      </c>
      <c r="R120" s="14"/>
      <c r="S120" s="425" t="s">
        <v>59</v>
      </c>
      <c r="T120" s="431"/>
      <c r="U120" s="18"/>
      <c r="V120" s="430" t="s">
        <v>60</v>
      </c>
      <c r="W120" s="425"/>
      <c r="X120" s="425"/>
      <c r="Y120" s="425"/>
      <c r="Z120" s="425"/>
      <c r="AA120" s="425"/>
      <c r="AB120" s="425"/>
      <c r="AC120" s="425"/>
      <c r="AD120" s="425"/>
      <c r="AE120" s="425"/>
      <c r="AF120" s="425"/>
      <c r="AG120" s="425"/>
      <c r="AH120" s="431"/>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23" t="s">
        <v>63</v>
      </c>
      <c r="C129" s="423"/>
      <c r="D129" s="423"/>
      <c r="E129" s="423"/>
      <c r="F129" s="423"/>
      <c r="G129" s="423"/>
      <c r="H129" s="423"/>
      <c r="I129" s="423"/>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23"/>
      <c r="C154" s="423"/>
      <c r="D154" s="423"/>
      <c r="E154" s="423"/>
      <c r="F154" s="423"/>
      <c r="G154" s="423"/>
      <c r="H154" s="423"/>
      <c r="I154" s="423"/>
      <c r="J154" s="423"/>
      <c r="K154" s="423"/>
      <c r="L154" s="423"/>
      <c r="M154" s="423"/>
      <c r="N154" s="423"/>
      <c r="AA154" s="37"/>
      <c r="AB154" s="38"/>
      <c r="AH154" s="37"/>
      <c r="AI154" s="37"/>
      <c r="AJ154" s="41"/>
      <c r="AK154" s="41"/>
      <c r="AL154" s="41"/>
      <c r="AM154" s="41"/>
    </row>
    <row r="155" spans="1:39" s="40" customFormat="1" x14ac:dyDescent="0.25">
      <c r="A155" s="37"/>
      <c r="B155" s="423" t="s">
        <v>110</v>
      </c>
      <c r="C155" s="423"/>
      <c r="D155" s="423"/>
      <c r="E155" s="423"/>
      <c r="F155" s="423"/>
      <c r="G155" s="423"/>
      <c r="H155" s="423"/>
      <c r="I155" s="423"/>
      <c r="J155" s="423"/>
      <c r="K155" s="423"/>
      <c r="L155" s="423"/>
      <c r="M155" s="423"/>
      <c r="N155" s="423"/>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xr:uid="{00000000-0002-0000-0400-000000000000}">
      <formula1>$B$131:$B$153</formula1>
    </dataValidation>
    <dataValidation type="list" allowBlank="1" showInputMessage="1" showErrorMessage="1" sqref="E8" xr:uid="{00000000-0002-0000-0400-000001000000}">
      <formula1>$B$156:$B$218</formula1>
    </dataValidation>
    <dataValidation type="list" allowBlank="1" showInputMessage="1" showErrorMessage="1" sqref="A3" xr:uid="{00000000-0002-0000-0400-000002000000}">
      <formula1>$A$126:$A$127</formula1>
    </dataValidation>
  </dataValidations>
  <hyperlinks>
    <hyperlink ref="S147" location="'Z1'!A1" display="D1" xr:uid="{00000000-0004-0000-0400-000000000000}"/>
    <hyperlink ref="S148" location="'Z2'!A1" display="D2" xr:uid="{00000000-0004-0000-0400-000001000000}"/>
    <hyperlink ref="S238" location="'Z3'!A1" display="O2" xr:uid="{00000000-0004-0000-0400-000002000000}"/>
    <hyperlink ref="S239" location="'Z4'!A1" display="O3" xr:uid="{00000000-0004-0000-0400-000003000000}"/>
    <hyperlink ref="S240" location="'Z5'!A1" display="O4" xr:uid="{00000000-0004-0000-0400-000004000000}"/>
    <hyperlink ref="S242" location="'Z6'!A1" display="P1" xr:uid="{00000000-0004-0000-0400-000005000000}"/>
    <hyperlink ref="S243" location="'Z7'!A1" display="P2" xr:uid="{00000000-0004-0000-0400-000006000000}"/>
    <hyperlink ref="S244" location="'AP1'!A1" display="P3" xr:uid="{00000000-0004-0000-0400-000007000000}"/>
    <hyperlink ref="S245" location="'AP2'!A1" display="P4" xr:uid="{00000000-0004-0000-0400-000008000000}"/>
    <hyperlink ref="S246" location="'AP3'!A1" display="P5" xr:uid="{00000000-0004-0000-0400-000009000000}"/>
    <hyperlink ref="S248" location="'AQ1'!A1" display="Q1" xr:uid="{00000000-0004-0000-0400-00000A000000}"/>
    <hyperlink ref="S249" location="'AQ2'!A1" display="Q2" xr:uid="{00000000-0004-0000-0400-00000B000000}"/>
    <hyperlink ref="S250" location="'AQ3'!A1" display="Q3" xr:uid="{00000000-0004-0000-0400-00000C000000}"/>
    <hyperlink ref="S251" location="'AQ4'!A1" display="Q4" xr:uid="{00000000-0004-0000-0400-00000D000000}"/>
    <hyperlink ref="S252" location="'AR1'!A1" display="Q5" xr:uid="{00000000-0004-0000-0400-00000E000000}"/>
    <hyperlink ref="S253" location="'AR2'!A1" display="Q6" xr:uid="{00000000-0004-0000-0400-00000F000000}"/>
    <hyperlink ref="S255" location="'AR3'!A1" display="R1" xr:uid="{00000000-0004-0000-0400-000010000000}"/>
    <hyperlink ref="S256" location="'AS1'!A1" display="R2" xr:uid="{00000000-0004-0000-0400-000011000000}"/>
    <hyperlink ref="S257" location="'AS2'!A1" display="R3" xr:uid="{00000000-0004-0000-0400-000012000000}"/>
    <hyperlink ref="S258" location="'AS3'!A1" display="R4" xr:uid="{00000000-0004-0000-0400-000013000000}"/>
    <hyperlink ref="S259" location="'AN2'!A1" display="R5" xr:uid="{00000000-0004-0000-0400-000014000000}"/>
    <hyperlink ref="S260" location="'AN1'!A1" display="R6" xr:uid="{00000000-0004-0000-0400-000015000000}"/>
    <hyperlink ref="S265" location="AM.5!A1" display="S1" xr:uid="{00000000-0004-0000-0400-000016000000}"/>
    <hyperlink ref="S266" location="AM.4!A1" display="S2" xr:uid="{00000000-0004-0000-0400-000017000000}"/>
    <hyperlink ref="S267" location="AM.3!A1" display="S3" xr:uid="{00000000-0004-0000-0400-000018000000}"/>
    <hyperlink ref="S268" location="AM.2!A1" display="S4" xr:uid="{00000000-0004-0000-0400-000019000000}"/>
    <hyperlink ref="S269" location="'AM1'!A1" display="S5" xr:uid="{00000000-0004-0000-0400-00001A000000}"/>
    <hyperlink ref="S270" location="'AL5'!A1" display="S6" xr:uid="{00000000-0004-0000-0400-00001B000000}"/>
    <hyperlink ref="S272" location="'AL4'!A1" display="T1" xr:uid="{00000000-0004-0000-0400-00001C000000}"/>
    <hyperlink ref="S273" location="'AL3'!A1" display="T2" xr:uid="{00000000-0004-0000-0400-00001D000000}"/>
    <hyperlink ref="S274" location="'AL2'!A1" display="T3" xr:uid="{00000000-0004-0000-0400-00001E000000}"/>
    <hyperlink ref="S275" location="'AL1'!A1" display="T4" xr:uid="{00000000-0004-0000-0400-00001F000000}"/>
    <hyperlink ref="S277" location="'AH6'!A1" display="U1" xr:uid="{00000000-0004-0000-0400-000020000000}"/>
    <hyperlink ref="S278" location="'AH5'!A1" display="U2" xr:uid="{00000000-0004-0000-0400-000021000000}"/>
    <hyperlink ref="S279" location="'AH4'!A1" display="U3" xr:uid="{00000000-0004-0000-0400-000022000000}"/>
    <hyperlink ref="S280" location="'AH3'!A1" display="U4" xr:uid="{00000000-0004-0000-0400-000023000000}"/>
    <hyperlink ref="S281" location="'AH2'!A1" display="U5" xr:uid="{00000000-0004-0000-0400-000024000000}"/>
    <hyperlink ref="S282" location="'AH1'!A1" display="U6" xr:uid="{00000000-0004-0000-0400-000025000000}"/>
    <hyperlink ref="S283" location="'AG8'!A1" display="U7" xr:uid="{00000000-0004-0000-0400-000026000000}"/>
    <hyperlink ref="S284" location="'AG7'!A1" display="U8" xr:uid="{00000000-0004-0000-0400-000027000000}"/>
    <hyperlink ref="S286" location="'AG6'!A1" display="V1" xr:uid="{00000000-0004-0000-0400-000028000000}"/>
    <hyperlink ref="S287" location="'AG5'!A1" display="V2" xr:uid="{00000000-0004-0000-0400-000029000000}"/>
    <hyperlink ref="S288" location="'AG4'!A1" display="V3" xr:uid="{00000000-0004-0000-0400-00002A000000}"/>
    <hyperlink ref="S289" location="'AG3'!A1" display="V4" xr:uid="{00000000-0004-0000-0400-00002B000000}"/>
    <hyperlink ref="S290" location="'AG2'!A1" display="V5" xr:uid="{00000000-0004-0000-0400-00002C000000}"/>
    <hyperlink ref="S291" location="'AG1'!A1" display="V6" xr:uid="{00000000-0004-0000-0400-00002D000000}"/>
    <hyperlink ref="S292" location="'AF6'!A1" display="V7" xr:uid="{00000000-0004-0000-0400-00002E000000}"/>
    <hyperlink ref="S293" location="'AF5'!A1" display="V8" xr:uid="{00000000-0004-0000-0400-00002F000000}"/>
    <hyperlink ref="S295" location="'AF4'!A1" display="W1" xr:uid="{00000000-0004-0000-0400-000030000000}"/>
    <hyperlink ref="S296" location="'AF3'!A1" display="W2" xr:uid="{00000000-0004-0000-0400-000031000000}"/>
    <hyperlink ref="S297" location="'AF2'!A1" display="W3" xr:uid="{00000000-0004-0000-0400-000032000000}"/>
    <hyperlink ref="S298" location="'AF1'!A1" display="W4" xr:uid="{00000000-0004-0000-0400-000033000000}"/>
    <hyperlink ref="S299" location="'AE5'!A1" display="W5" xr:uid="{00000000-0004-0000-0400-000034000000}"/>
    <hyperlink ref="S300" location="'AE4'!A1" display="W6" xr:uid="{00000000-0004-0000-0400-000035000000}"/>
    <hyperlink ref="S301" location="'AE3'!A1" display="W7" xr:uid="{00000000-0004-0000-0400-000036000000}"/>
    <hyperlink ref="S303" location="'AE2'!A1" display="X1" xr:uid="{00000000-0004-0000-0400-000037000000}"/>
    <hyperlink ref="S304" location="'AE1'!A1" display="X2" xr:uid="{00000000-0004-0000-0400-000038000000}"/>
    <hyperlink ref="S305" location="'AD5'!A1" display="X3" xr:uid="{00000000-0004-0000-0400-000039000000}"/>
    <hyperlink ref="S306" location="'AD4'!A1" display="X4" xr:uid="{00000000-0004-0000-0400-00003A000000}"/>
    <hyperlink ref="S307" location="'AD3'!A1" display="X5" xr:uid="{00000000-0004-0000-0400-00003B000000}"/>
    <hyperlink ref="S308" location="'AD2'!A1" display="X6" xr:uid="{00000000-0004-0000-0400-00003C000000}"/>
    <hyperlink ref="S310" location="'AD1'!A1" display="'Y1'!A1" xr:uid="{00000000-0004-0000-0400-00003D000000}"/>
    <hyperlink ref="S311" location="'AC4'!A1" display="Y2" xr:uid="{00000000-0004-0000-0400-00003E000000}"/>
    <hyperlink ref="S312" location="'AC3'!A1" display="Y3" xr:uid="{00000000-0004-0000-0400-00003F000000}"/>
    <hyperlink ref="S313" location="'AC2'!A1" display="Y4" xr:uid="{00000000-0004-0000-0400-000040000000}"/>
    <hyperlink ref="S314" location="'AC1'!A1" display="Y5" xr:uid="{00000000-0004-0000-0400-000041000000}"/>
    <hyperlink ref="S315" location="'AB5'!A1" display="Y6" xr:uid="{00000000-0004-0000-0400-000042000000}"/>
    <hyperlink ref="S316" location="'AB4'!A1" display="Y7" xr:uid="{00000000-0004-0000-0400-000043000000}"/>
    <hyperlink ref="S261" location="'AB3'!A1" display="R7" xr:uid="{00000000-0004-0000-0400-000044000000}"/>
    <hyperlink ref="S262" location="'AB2'!A1" display="R8" xr:uid="{00000000-0004-0000-0400-000045000000}"/>
    <hyperlink ref="S263" location="'AB1'!A1" display="R9" xr:uid="{00000000-0004-0000-0400-000046000000}"/>
    <hyperlink ref="S241" location="'AA8'!A1" display="'Elenco obiettivi '!A207" xr:uid="{00000000-0004-0000-0400-000047000000}"/>
    <hyperlink ref="S247" location="'AA7'!A1" display="informazioni!A218" xr:uid="{00000000-0004-0000-0400-000048000000}"/>
    <hyperlink ref="S254" location="'AA6'!A1" display="informazioni!A229" xr:uid="{00000000-0004-0000-0400-000049000000}"/>
    <hyperlink ref="S264" location="'AA5'!A1" display="informazioni!A240" xr:uid="{00000000-0004-0000-0400-00004A000000}"/>
    <hyperlink ref="S271" location="'AA4'!A1" display="informazioni!A251" xr:uid="{00000000-0004-0000-0400-00004B000000}"/>
    <hyperlink ref="S276" location="'AA3'!A1" display="informazioni!A262" xr:uid="{00000000-0004-0000-0400-00004C000000}"/>
    <hyperlink ref="S285" location="'AA2'!A1" display="informazioni!A273" xr:uid="{00000000-0004-0000-0400-00004D000000}"/>
    <hyperlink ref="S294" location="'AA1'!A1" display="informazioni!A284" xr:uid="{00000000-0004-0000-0400-00004E000000}"/>
    <hyperlink ref="S302" location="'AO1'!A1" display="informazioni!A295" xr:uid="{00000000-0004-0000-0400-00004F000000}"/>
    <hyperlink ref="S309" location="'AV3'!A1" display="0.1" xr:uid="{00000000-0004-0000-0400-000050000000}"/>
    <hyperlink ref="S317" location="'AV2'!A1" display="informazioni!A317" xr:uid="{00000000-0004-0000-0400-000051000000}"/>
    <hyperlink ref="S123" location="'AV1'!A1" display="B14" xr:uid="{00000000-0004-0000-0400-000052000000}"/>
    <hyperlink ref="S122" location="'AU3'!A1" display="B13" xr:uid="{00000000-0004-0000-0400-000053000000}"/>
    <hyperlink ref="S117" location="'AU2'!A1" display="B21" xr:uid="{00000000-0004-0000-0400-000054000000}"/>
    <hyperlink ref="S119" location="'AU1'!A1" display="B23" xr:uid="{00000000-0004-0000-0400-000055000000}"/>
    <hyperlink ref="S121" location="'AT3'!A1" display="B25" xr:uid="{00000000-0004-0000-04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K96"/>
  <sheetViews>
    <sheetView tabSelected="1" topLeftCell="A6" zoomScale="90" zoomScaleNormal="90" workbookViewId="0">
      <selection activeCell="J17" sqref="J17"/>
    </sheetView>
  </sheetViews>
  <sheetFormatPr defaultRowHeight="15.75" x14ac:dyDescent="0.25"/>
  <cols>
    <col min="1" max="1" width="1.28515625" style="44" customWidth="1"/>
    <col min="2" max="2" width="52.42578125" style="44" customWidth="1"/>
    <col min="3" max="3" width="48.7109375" style="44" customWidth="1"/>
    <col min="4" max="4" width="8.42578125" style="44" hidden="1" customWidth="1"/>
    <col min="5" max="5" width="10.85546875" style="62" customWidth="1"/>
    <col min="6" max="6" width="8.28515625" style="62" customWidth="1"/>
    <col min="7" max="7" width="8.7109375" style="62" customWidth="1"/>
    <col min="8" max="8" width="6.85546875" style="63" customWidth="1"/>
    <col min="9" max="9" width="13.7109375" style="44" customWidth="1"/>
    <col min="10" max="10" width="15.7109375" style="44" customWidth="1"/>
    <col min="11" max="11" width="14.7109375" style="44" customWidth="1"/>
    <col min="12" max="12" width="15" style="44" customWidth="1"/>
    <col min="13" max="13" width="14.28515625" style="44" customWidth="1"/>
    <col min="14" max="14" width="15.140625" style="44" customWidth="1"/>
    <col min="15" max="15" width="1.5703125" style="44" customWidth="1"/>
    <col min="16" max="16" width="18.85546875" style="44" customWidth="1"/>
    <col min="17" max="29" width="8" style="44" customWidth="1"/>
    <col min="30" max="33" width="9.28515625" style="44" customWidth="1"/>
    <col min="34" max="61" width="9.140625" style="44"/>
    <col min="62" max="62" width="64" style="156" customWidth="1"/>
    <col min="63" max="63" width="97.85546875" style="156" customWidth="1"/>
    <col min="64" max="257" width="9.140625" style="44"/>
    <col min="258" max="258" width="1.28515625" style="44" customWidth="1"/>
    <col min="259" max="259" width="44.85546875" style="44" customWidth="1"/>
    <col min="260" max="260" width="47.28515625" style="44" customWidth="1"/>
    <col min="261" max="261" width="8.140625" style="44" customWidth="1"/>
    <col min="262" max="262" width="8.28515625" style="44" customWidth="1"/>
    <col min="263" max="263" width="5.42578125" style="44" customWidth="1"/>
    <col min="264" max="264" width="8.5703125" style="44" customWidth="1"/>
    <col min="265" max="265" width="13.7109375" style="44" customWidth="1"/>
    <col min="266" max="266" width="15.7109375" style="44" customWidth="1"/>
    <col min="267" max="267" width="14.7109375" style="44" customWidth="1"/>
    <col min="268" max="268" width="15" style="44" customWidth="1"/>
    <col min="269" max="270" width="14.28515625" style="44" customWidth="1"/>
    <col min="271" max="271" width="0" style="44" hidden="1" customWidth="1"/>
    <col min="272" max="272" width="18.85546875" style="44" customWidth="1"/>
    <col min="273" max="285" width="8" style="44" customWidth="1"/>
    <col min="286" max="289" width="9.28515625" style="44" customWidth="1"/>
    <col min="290" max="317" width="9.140625" style="44"/>
    <col min="318" max="318" width="64" style="44" customWidth="1"/>
    <col min="319" max="319" width="97.85546875" style="44" customWidth="1"/>
    <col min="320" max="513" width="9.140625" style="44"/>
    <col min="514" max="514" width="1.28515625" style="44" customWidth="1"/>
    <col min="515" max="515" width="44.85546875" style="44" customWidth="1"/>
    <col min="516" max="516" width="47.28515625" style="44" customWidth="1"/>
    <col min="517" max="517" width="8.140625" style="44" customWidth="1"/>
    <col min="518" max="518" width="8.28515625" style="44" customWidth="1"/>
    <col min="519" max="519" width="5.42578125" style="44" customWidth="1"/>
    <col min="520" max="520" width="8.5703125" style="44" customWidth="1"/>
    <col min="521" max="521" width="13.7109375" style="44" customWidth="1"/>
    <col min="522" max="522" width="15.7109375" style="44" customWidth="1"/>
    <col min="523" max="523" width="14.7109375" style="44" customWidth="1"/>
    <col min="524" max="524" width="15" style="44" customWidth="1"/>
    <col min="525" max="526" width="14.28515625" style="44" customWidth="1"/>
    <col min="527" max="527" width="0" style="44" hidden="1" customWidth="1"/>
    <col min="528" max="528" width="18.85546875" style="44" customWidth="1"/>
    <col min="529" max="541" width="8" style="44" customWidth="1"/>
    <col min="542" max="545" width="9.28515625" style="44" customWidth="1"/>
    <col min="546" max="573" width="9.140625" style="44"/>
    <col min="574" max="574" width="64" style="44" customWidth="1"/>
    <col min="575" max="575" width="97.85546875" style="44" customWidth="1"/>
    <col min="576" max="769" width="9.140625" style="44"/>
    <col min="770" max="770" width="1.28515625" style="44" customWidth="1"/>
    <col min="771" max="771" width="44.85546875" style="44" customWidth="1"/>
    <col min="772" max="772" width="47.28515625" style="44" customWidth="1"/>
    <col min="773" max="773" width="8.140625" style="44" customWidth="1"/>
    <col min="774" max="774" width="8.28515625" style="44" customWidth="1"/>
    <col min="775" max="775" width="5.42578125" style="44" customWidth="1"/>
    <col min="776" max="776" width="8.5703125" style="44" customWidth="1"/>
    <col min="777" max="777" width="13.7109375" style="44" customWidth="1"/>
    <col min="778" max="778" width="15.7109375" style="44" customWidth="1"/>
    <col min="779" max="779" width="14.7109375" style="44" customWidth="1"/>
    <col min="780" max="780" width="15" style="44" customWidth="1"/>
    <col min="781" max="782" width="14.28515625" style="44" customWidth="1"/>
    <col min="783" max="783" width="0" style="44" hidden="1" customWidth="1"/>
    <col min="784" max="784" width="18.85546875" style="44" customWidth="1"/>
    <col min="785" max="797" width="8" style="44" customWidth="1"/>
    <col min="798" max="801" width="9.28515625" style="44" customWidth="1"/>
    <col min="802" max="829" width="9.140625" style="44"/>
    <col min="830" max="830" width="64" style="44" customWidth="1"/>
    <col min="831" max="831" width="97.85546875" style="44" customWidth="1"/>
    <col min="832" max="1025" width="9.140625" style="44"/>
    <col min="1026" max="1026" width="1.28515625" style="44" customWidth="1"/>
    <col min="1027" max="1027" width="44.85546875" style="44" customWidth="1"/>
    <col min="1028" max="1028" width="47.28515625" style="44" customWidth="1"/>
    <col min="1029" max="1029" width="8.140625" style="44" customWidth="1"/>
    <col min="1030" max="1030" width="8.28515625" style="44" customWidth="1"/>
    <col min="1031" max="1031" width="5.42578125" style="44" customWidth="1"/>
    <col min="1032" max="1032" width="8.5703125" style="44" customWidth="1"/>
    <col min="1033" max="1033" width="13.7109375" style="44" customWidth="1"/>
    <col min="1034" max="1034" width="15.7109375" style="44" customWidth="1"/>
    <col min="1035" max="1035" width="14.7109375" style="44" customWidth="1"/>
    <col min="1036" max="1036" width="15" style="44" customWidth="1"/>
    <col min="1037" max="1038" width="14.28515625" style="44" customWidth="1"/>
    <col min="1039" max="1039" width="0" style="44" hidden="1" customWidth="1"/>
    <col min="1040" max="1040" width="18.85546875" style="44" customWidth="1"/>
    <col min="1041" max="1053" width="8" style="44" customWidth="1"/>
    <col min="1054" max="1057" width="9.28515625" style="44" customWidth="1"/>
    <col min="1058" max="1085" width="9.140625" style="44"/>
    <col min="1086" max="1086" width="64" style="44" customWidth="1"/>
    <col min="1087" max="1087" width="97.85546875" style="44" customWidth="1"/>
    <col min="1088" max="1281" width="9.140625" style="44"/>
    <col min="1282" max="1282" width="1.28515625" style="44" customWidth="1"/>
    <col min="1283" max="1283" width="44.85546875" style="44" customWidth="1"/>
    <col min="1284" max="1284" width="47.28515625" style="44" customWidth="1"/>
    <col min="1285" max="1285" width="8.140625" style="44" customWidth="1"/>
    <col min="1286" max="1286" width="8.28515625" style="44" customWidth="1"/>
    <col min="1287" max="1287" width="5.42578125" style="44" customWidth="1"/>
    <col min="1288" max="1288" width="8.5703125" style="44" customWidth="1"/>
    <col min="1289" max="1289" width="13.7109375" style="44" customWidth="1"/>
    <col min="1290" max="1290" width="15.7109375" style="44" customWidth="1"/>
    <col min="1291" max="1291" width="14.7109375" style="44" customWidth="1"/>
    <col min="1292" max="1292" width="15" style="44" customWidth="1"/>
    <col min="1293" max="1294" width="14.28515625" style="44" customWidth="1"/>
    <col min="1295" max="1295" width="0" style="44" hidden="1" customWidth="1"/>
    <col min="1296" max="1296" width="18.85546875" style="44" customWidth="1"/>
    <col min="1297" max="1309" width="8" style="44" customWidth="1"/>
    <col min="1310" max="1313" width="9.28515625" style="44" customWidth="1"/>
    <col min="1314" max="1341" width="9.140625" style="44"/>
    <col min="1342" max="1342" width="64" style="44" customWidth="1"/>
    <col min="1343" max="1343" width="97.85546875" style="44" customWidth="1"/>
    <col min="1344" max="1537" width="9.140625" style="44"/>
    <col min="1538" max="1538" width="1.28515625" style="44" customWidth="1"/>
    <col min="1539" max="1539" width="44.85546875" style="44" customWidth="1"/>
    <col min="1540" max="1540" width="47.28515625" style="44" customWidth="1"/>
    <col min="1541" max="1541" width="8.140625" style="44" customWidth="1"/>
    <col min="1542" max="1542" width="8.28515625" style="44" customWidth="1"/>
    <col min="1543" max="1543" width="5.42578125" style="44" customWidth="1"/>
    <col min="1544" max="1544" width="8.5703125" style="44" customWidth="1"/>
    <col min="1545" max="1545" width="13.7109375" style="44" customWidth="1"/>
    <col min="1546" max="1546" width="15.7109375" style="44" customWidth="1"/>
    <col min="1547" max="1547" width="14.7109375" style="44" customWidth="1"/>
    <col min="1548" max="1548" width="15" style="44" customWidth="1"/>
    <col min="1549" max="1550" width="14.28515625" style="44" customWidth="1"/>
    <col min="1551" max="1551" width="0" style="44" hidden="1" customWidth="1"/>
    <col min="1552" max="1552" width="18.85546875" style="44" customWidth="1"/>
    <col min="1553" max="1565" width="8" style="44" customWidth="1"/>
    <col min="1566" max="1569" width="9.28515625" style="44" customWidth="1"/>
    <col min="1570" max="1597" width="9.140625" style="44"/>
    <col min="1598" max="1598" width="64" style="44" customWidth="1"/>
    <col min="1599" max="1599" width="97.85546875" style="44" customWidth="1"/>
    <col min="1600" max="1793" width="9.140625" style="44"/>
    <col min="1794" max="1794" width="1.28515625" style="44" customWidth="1"/>
    <col min="1795" max="1795" width="44.85546875" style="44" customWidth="1"/>
    <col min="1796" max="1796" width="47.28515625" style="44" customWidth="1"/>
    <col min="1797" max="1797" width="8.140625" style="44" customWidth="1"/>
    <col min="1798" max="1798" width="8.28515625" style="44" customWidth="1"/>
    <col min="1799" max="1799" width="5.42578125" style="44" customWidth="1"/>
    <col min="1800" max="1800" width="8.5703125" style="44" customWidth="1"/>
    <col min="1801" max="1801" width="13.7109375" style="44" customWidth="1"/>
    <col min="1802" max="1802" width="15.7109375" style="44" customWidth="1"/>
    <col min="1803" max="1803" width="14.7109375" style="44" customWidth="1"/>
    <col min="1804" max="1804" width="15" style="44" customWidth="1"/>
    <col min="1805" max="1806" width="14.28515625" style="44" customWidth="1"/>
    <col min="1807" max="1807" width="0" style="44" hidden="1" customWidth="1"/>
    <col min="1808" max="1808" width="18.85546875" style="44" customWidth="1"/>
    <col min="1809" max="1821" width="8" style="44" customWidth="1"/>
    <col min="1822" max="1825" width="9.28515625" style="44" customWidth="1"/>
    <col min="1826" max="1853" width="9.140625" style="44"/>
    <col min="1854" max="1854" width="64" style="44" customWidth="1"/>
    <col min="1855" max="1855" width="97.85546875" style="44" customWidth="1"/>
    <col min="1856" max="2049" width="9.140625" style="44"/>
    <col min="2050" max="2050" width="1.28515625" style="44" customWidth="1"/>
    <col min="2051" max="2051" width="44.85546875" style="44" customWidth="1"/>
    <col min="2052" max="2052" width="47.28515625" style="44" customWidth="1"/>
    <col min="2053" max="2053" width="8.140625" style="44" customWidth="1"/>
    <col min="2054" max="2054" width="8.28515625" style="44" customWidth="1"/>
    <col min="2055" max="2055" width="5.42578125" style="44" customWidth="1"/>
    <col min="2056" max="2056" width="8.5703125" style="44" customWidth="1"/>
    <col min="2057" max="2057" width="13.7109375" style="44" customWidth="1"/>
    <col min="2058" max="2058" width="15.7109375" style="44" customWidth="1"/>
    <col min="2059" max="2059" width="14.7109375" style="44" customWidth="1"/>
    <col min="2060" max="2060" width="15" style="44" customWidth="1"/>
    <col min="2061" max="2062" width="14.28515625" style="44" customWidth="1"/>
    <col min="2063" max="2063" width="0" style="44" hidden="1" customWidth="1"/>
    <col min="2064" max="2064" width="18.85546875" style="44" customWidth="1"/>
    <col min="2065" max="2077" width="8" style="44" customWidth="1"/>
    <col min="2078" max="2081" width="9.28515625" style="44" customWidth="1"/>
    <col min="2082" max="2109" width="9.140625" style="44"/>
    <col min="2110" max="2110" width="64" style="44" customWidth="1"/>
    <col min="2111" max="2111" width="97.85546875" style="44" customWidth="1"/>
    <col min="2112" max="2305" width="9.140625" style="44"/>
    <col min="2306" max="2306" width="1.28515625" style="44" customWidth="1"/>
    <col min="2307" max="2307" width="44.85546875" style="44" customWidth="1"/>
    <col min="2308" max="2308" width="47.28515625" style="44" customWidth="1"/>
    <col min="2309" max="2309" width="8.140625" style="44" customWidth="1"/>
    <col min="2310" max="2310" width="8.28515625" style="44" customWidth="1"/>
    <col min="2311" max="2311" width="5.42578125" style="44" customWidth="1"/>
    <col min="2312" max="2312" width="8.5703125" style="44" customWidth="1"/>
    <col min="2313" max="2313" width="13.7109375" style="44" customWidth="1"/>
    <col min="2314" max="2314" width="15.7109375" style="44" customWidth="1"/>
    <col min="2315" max="2315" width="14.7109375" style="44" customWidth="1"/>
    <col min="2316" max="2316" width="15" style="44" customWidth="1"/>
    <col min="2317" max="2318" width="14.28515625" style="44" customWidth="1"/>
    <col min="2319" max="2319" width="0" style="44" hidden="1" customWidth="1"/>
    <col min="2320" max="2320" width="18.85546875" style="44" customWidth="1"/>
    <col min="2321" max="2333" width="8" style="44" customWidth="1"/>
    <col min="2334" max="2337" width="9.28515625" style="44" customWidth="1"/>
    <col min="2338" max="2365" width="9.140625" style="44"/>
    <col min="2366" max="2366" width="64" style="44" customWidth="1"/>
    <col min="2367" max="2367" width="97.85546875" style="44" customWidth="1"/>
    <col min="2368" max="2561" width="9.140625" style="44"/>
    <col min="2562" max="2562" width="1.28515625" style="44" customWidth="1"/>
    <col min="2563" max="2563" width="44.85546875" style="44" customWidth="1"/>
    <col min="2564" max="2564" width="47.28515625" style="44" customWidth="1"/>
    <col min="2565" max="2565" width="8.140625" style="44" customWidth="1"/>
    <col min="2566" max="2566" width="8.28515625" style="44" customWidth="1"/>
    <col min="2567" max="2567" width="5.42578125" style="44" customWidth="1"/>
    <col min="2568" max="2568" width="8.5703125" style="44" customWidth="1"/>
    <col min="2569" max="2569" width="13.7109375" style="44" customWidth="1"/>
    <col min="2570" max="2570" width="15.7109375" style="44" customWidth="1"/>
    <col min="2571" max="2571" width="14.7109375" style="44" customWidth="1"/>
    <col min="2572" max="2572" width="15" style="44" customWidth="1"/>
    <col min="2573" max="2574" width="14.28515625" style="44" customWidth="1"/>
    <col min="2575" max="2575" width="0" style="44" hidden="1" customWidth="1"/>
    <col min="2576" max="2576" width="18.85546875" style="44" customWidth="1"/>
    <col min="2577" max="2589" width="8" style="44" customWidth="1"/>
    <col min="2590" max="2593" width="9.28515625" style="44" customWidth="1"/>
    <col min="2594" max="2621" width="9.140625" style="44"/>
    <col min="2622" max="2622" width="64" style="44" customWidth="1"/>
    <col min="2623" max="2623" width="97.85546875" style="44" customWidth="1"/>
    <col min="2624" max="2817" width="9.140625" style="44"/>
    <col min="2818" max="2818" width="1.28515625" style="44" customWidth="1"/>
    <col min="2819" max="2819" width="44.85546875" style="44" customWidth="1"/>
    <col min="2820" max="2820" width="47.28515625" style="44" customWidth="1"/>
    <col min="2821" max="2821" width="8.140625" style="44" customWidth="1"/>
    <col min="2822" max="2822" width="8.28515625" style="44" customWidth="1"/>
    <col min="2823" max="2823" width="5.42578125" style="44" customWidth="1"/>
    <col min="2824" max="2824" width="8.5703125" style="44" customWidth="1"/>
    <col min="2825" max="2825" width="13.7109375" style="44" customWidth="1"/>
    <col min="2826" max="2826" width="15.7109375" style="44" customWidth="1"/>
    <col min="2827" max="2827" width="14.7109375" style="44" customWidth="1"/>
    <col min="2828" max="2828" width="15" style="44" customWidth="1"/>
    <col min="2829" max="2830" width="14.28515625" style="44" customWidth="1"/>
    <col min="2831" max="2831" width="0" style="44" hidden="1" customWidth="1"/>
    <col min="2832" max="2832" width="18.85546875" style="44" customWidth="1"/>
    <col min="2833" max="2845" width="8" style="44" customWidth="1"/>
    <col min="2846" max="2849" width="9.28515625" style="44" customWidth="1"/>
    <col min="2850" max="2877" width="9.140625" style="44"/>
    <col min="2878" max="2878" width="64" style="44" customWidth="1"/>
    <col min="2879" max="2879" width="97.85546875" style="44" customWidth="1"/>
    <col min="2880" max="3073" width="9.140625" style="44"/>
    <col min="3074" max="3074" width="1.28515625" style="44" customWidth="1"/>
    <col min="3075" max="3075" width="44.85546875" style="44" customWidth="1"/>
    <col min="3076" max="3076" width="47.28515625" style="44" customWidth="1"/>
    <col min="3077" max="3077" width="8.140625" style="44" customWidth="1"/>
    <col min="3078" max="3078" width="8.28515625" style="44" customWidth="1"/>
    <col min="3079" max="3079" width="5.42578125" style="44" customWidth="1"/>
    <col min="3080" max="3080" width="8.5703125" style="44" customWidth="1"/>
    <col min="3081" max="3081" width="13.7109375" style="44" customWidth="1"/>
    <col min="3082" max="3082" width="15.7109375" style="44" customWidth="1"/>
    <col min="3083" max="3083" width="14.7109375" style="44" customWidth="1"/>
    <col min="3084" max="3084" width="15" style="44" customWidth="1"/>
    <col min="3085" max="3086" width="14.28515625" style="44" customWidth="1"/>
    <col min="3087" max="3087" width="0" style="44" hidden="1" customWidth="1"/>
    <col min="3088" max="3088" width="18.85546875" style="44" customWidth="1"/>
    <col min="3089" max="3101" width="8" style="44" customWidth="1"/>
    <col min="3102" max="3105" width="9.28515625" style="44" customWidth="1"/>
    <col min="3106" max="3133" width="9.140625" style="44"/>
    <col min="3134" max="3134" width="64" style="44" customWidth="1"/>
    <col min="3135" max="3135" width="97.85546875" style="44" customWidth="1"/>
    <col min="3136" max="3329" width="9.140625" style="44"/>
    <col min="3330" max="3330" width="1.28515625" style="44" customWidth="1"/>
    <col min="3331" max="3331" width="44.85546875" style="44" customWidth="1"/>
    <col min="3332" max="3332" width="47.28515625" style="44" customWidth="1"/>
    <col min="3333" max="3333" width="8.140625" style="44" customWidth="1"/>
    <col min="3334" max="3334" width="8.28515625" style="44" customWidth="1"/>
    <col min="3335" max="3335" width="5.42578125" style="44" customWidth="1"/>
    <col min="3336" max="3336" width="8.5703125" style="44" customWidth="1"/>
    <col min="3337" max="3337" width="13.7109375" style="44" customWidth="1"/>
    <col min="3338" max="3338" width="15.7109375" style="44" customWidth="1"/>
    <col min="3339" max="3339" width="14.7109375" style="44" customWidth="1"/>
    <col min="3340" max="3340" width="15" style="44" customWidth="1"/>
    <col min="3341" max="3342" width="14.28515625" style="44" customWidth="1"/>
    <col min="3343" max="3343" width="0" style="44" hidden="1" customWidth="1"/>
    <col min="3344" max="3344" width="18.85546875" style="44" customWidth="1"/>
    <col min="3345" max="3357" width="8" style="44" customWidth="1"/>
    <col min="3358" max="3361" width="9.28515625" style="44" customWidth="1"/>
    <col min="3362" max="3389" width="9.140625" style="44"/>
    <col min="3390" max="3390" width="64" style="44" customWidth="1"/>
    <col min="3391" max="3391" width="97.85546875" style="44" customWidth="1"/>
    <col min="3392" max="3585" width="9.140625" style="44"/>
    <col min="3586" max="3586" width="1.28515625" style="44" customWidth="1"/>
    <col min="3587" max="3587" width="44.85546875" style="44" customWidth="1"/>
    <col min="3588" max="3588" width="47.28515625" style="44" customWidth="1"/>
    <col min="3589" max="3589" width="8.140625" style="44" customWidth="1"/>
    <col min="3590" max="3590" width="8.28515625" style="44" customWidth="1"/>
    <col min="3591" max="3591" width="5.42578125" style="44" customWidth="1"/>
    <col min="3592" max="3592" width="8.5703125" style="44" customWidth="1"/>
    <col min="3593" max="3593" width="13.7109375" style="44" customWidth="1"/>
    <col min="3594" max="3594" width="15.7109375" style="44" customWidth="1"/>
    <col min="3595" max="3595" width="14.7109375" style="44" customWidth="1"/>
    <col min="3596" max="3596" width="15" style="44" customWidth="1"/>
    <col min="3597" max="3598" width="14.28515625" style="44" customWidth="1"/>
    <col min="3599" max="3599" width="0" style="44" hidden="1" customWidth="1"/>
    <col min="3600" max="3600" width="18.85546875" style="44" customWidth="1"/>
    <col min="3601" max="3613" width="8" style="44" customWidth="1"/>
    <col min="3614" max="3617" width="9.28515625" style="44" customWidth="1"/>
    <col min="3618" max="3645" width="9.140625" style="44"/>
    <col min="3646" max="3646" width="64" style="44" customWidth="1"/>
    <col min="3647" max="3647" width="97.85546875" style="44" customWidth="1"/>
    <col min="3648" max="3841" width="9.140625" style="44"/>
    <col min="3842" max="3842" width="1.28515625" style="44" customWidth="1"/>
    <col min="3843" max="3843" width="44.85546875" style="44" customWidth="1"/>
    <col min="3844" max="3844" width="47.28515625" style="44" customWidth="1"/>
    <col min="3845" max="3845" width="8.140625" style="44" customWidth="1"/>
    <col min="3846" max="3846" width="8.28515625" style="44" customWidth="1"/>
    <col min="3847" max="3847" width="5.42578125" style="44" customWidth="1"/>
    <col min="3848" max="3848" width="8.5703125" style="44" customWidth="1"/>
    <col min="3849" max="3849" width="13.7109375" style="44" customWidth="1"/>
    <col min="3850" max="3850" width="15.7109375" style="44" customWidth="1"/>
    <col min="3851" max="3851" width="14.7109375" style="44" customWidth="1"/>
    <col min="3852" max="3852" width="15" style="44" customWidth="1"/>
    <col min="3853" max="3854" width="14.28515625" style="44" customWidth="1"/>
    <col min="3855" max="3855" width="0" style="44" hidden="1" customWidth="1"/>
    <col min="3856" max="3856" width="18.85546875" style="44" customWidth="1"/>
    <col min="3857" max="3869" width="8" style="44" customWidth="1"/>
    <col min="3870" max="3873" width="9.28515625" style="44" customWidth="1"/>
    <col min="3874" max="3901" width="9.140625" style="44"/>
    <col min="3902" max="3902" width="64" style="44" customWidth="1"/>
    <col min="3903" max="3903" width="97.85546875" style="44" customWidth="1"/>
    <col min="3904" max="4097" width="9.140625" style="44"/>
    <col min="4098" max="4098" width="1.28515625" style="44" customWidth="1"/>
    <col min="4099" max="4099" width="44.85546875" style="44" customWidth="1"/>
    <col min="4100" max="4100" width="47.28515625" style="44" customWidth="1"/>
    <col min="4101" max="4101" width="8.140625" style="44" customWidth="1"/>
    <col min="4102" max="4102" width="8.28515625" style="44" customWidth="1"/>
    <col min="4103" max="4103" width="5.42578125" style="44" customWidth="1"/>
    <col min="4104" max="4104" width="8.5703125" style="44" customWidth="1"/>
    <col min="4105" max="4105" width="13.7109375" style="44" customWidth="1"/>
    <col min="4106" max="4106" width="15.7109375" style="44" customWidth="1"/>
    <col min="4107" max="4107" width="14.7109375" style="44" customWidth="1"/>
    <col min="4108" max="4108" width="15" style="44" customWidth="1"/>
    <col min="4109" max="4110" width="14.28515625" style="44" customWidth="1"/>
    <col min="4111" max="4111" width="0" style="44" hidden="1" customWidth="1"/>
    <col min="4112" max="4112" width="18.85546875" style="44" customWidth="1"/>
    <col min="4113" max="4125" width="8" style="44" customWidth="1"/>
    <col min="4126" max="4129" width="9.28515625" style="44" customWidth="1"/>
    <col min="4130" max="4157" width="9.140625" style="44"/>
    <col min="4158" max="4158" width="64" style="44" customWidth="1"/>
    <col min="4159" max="4159" width="97.85546875" style="44" customWidth="1"/>
    <col min="4160" max="4353" width="9.140625" style="44"/>
    <col min="4354" max="4354" width="1.28515625" style="44" customWidth="1"/>
    <col min="4355" max="4355" width="44.85546875" style="44" customWidth="1"/>
    <col min="4356" max="4356" width="47.28515625" style="44" customWidth="1"/>
    <col min="4357" max="4357" width="8.140625" style="44" customWidth="1"/>
    <col min="4358" max="4358" width="8.28515625" style="44" customWidth="1"/>
    <col min="4359" max="4359" width="5.42578125" style="44" customWidth="1"/>
    <col min="4360" max="4360" width="8.5703125" style="44" customWidth="1"/>
    <col min="4361" max="4361" width="13.7109375" style="44" customWidth="1"/>
    <col min="4362" max="4362" width="15.7109375" style="44" customWidth="1"/>
    <col min="4363" max="4363" width="14.7109375" style="44" customWidth="1"/>
    <col min="4364" max="4364" width="15" style="44" customWidth="1"/>
    <col min="4365" max="4366" width="14.28515625" style="44" customWidth="1"/>
    <col min="4367" max="4367" width="0" style="44" hidden="1" customWidth="1"/>
    <col min="4368" max="4368" width="18.85546875" style="44" customWidth="1"/>
    <col min="4369" max="4381" width="8" style="44" customWidth="1"/>
    <col min="4382" max="4385" width="9.28515625" style="44" customWidth="1"/>
    <col min="4386" max="4413" width="9.140625" style="44"/>
    <col min="4414" max="4414" width="64" style="44" customWidth="1"/>
    <col min="4415" max="4415" width="97.85546875" style="44" customWidth="1"/>
    <col min="4416" max="4609" width="9.140625" style="44"/>
    <col min="4610" max="4610" width="1.28515625" style="44" customWidth="1"/>
    <col min="4611" max="4611" width="44.85546875" style="44" customWidth="1"/>
    <col min="4612" max="4612" width="47.28515625" style="44" customWidth="1"/>
    <col min="4613" max="4613" width="8.140625" style="44" customWidth="1"/>
    <col min="4614" max="4614" width="8.28515625" style="44" customWidth="1"/>
    <col min="4615" max="4615" width="5.42578125" style="44" customWidth="1"/>
    <col min="4616" max="4616" width="8.5703125" style="44" customWidth="1"/>
    <col min="4617" max="4617" width="13.7109375" style="44" customWidth="1"/>
    <col min="4618" max="4618" width="15.7109375" style="44" customWidth="1"/>
    <col min="4619" max="4619" width="14.7109375" style="44" customWidth="1"/>
    <col min="4620" max="4620" width="15" style="44" customWidth="1"/>
    <col min="4621" max="4622" width="14.28515625" style="44" customWidth="1"/>
    <col min="4623" max="4623" width="0" style="44" hidden="1" customWidth="1"/>
    <col min="4624" max="4624" width="18.85546875" style="44" customWidth="1"/>
    <col min="4625" max="4637" width="8" style="44" customWidth="1"/>
    <col min="4638" max="4641" width="9.28515625" style="44" customWidth="1"/>
    <col min="4642" max="4669" width="9.140625" style="44"/>
    <col min="4670" max="4670" width="64" style="44" customWidth="1"/>
    <col min="4671" max="4671" width="97.85546875" style="44" customWidth="1"/>
    <col min="4672" max="4865" width="9.140625" style="44"/>
    <col min="4866" max="4866" width="1.28515625" style="44" customWidth="1"/>
    <col min="4867" max="4867" width="44.85546875" style="44" customWidth="1"/>
    <col min="4868" max="4868" width="47.28515625" style="44" customWidth="1"/>
    <col min="4869" max="4869" width="8.140625" style="44" customWidth="1"/>
    <col min="4870" max="4870" width="8.28515625" style="44" customWidth="1"/>
    <col min="4871" max="4871" width="5.42578125" style="44" customWidth="1"/>
    <col min="4872" max="4872" width="8.5703125" style="44" customWidth="1"/>
    <col min="4873" max="4873" width="13.7109375" style="44" customWidth="1"/>
    <col min="4874" max="4874" width="15.7109375" style="44" customWidth="1"/>
    <col min="4875" max="4875" width="14.7109375" style="44" customWidth="1"/>
    <col min="4876" max="4876" width="15" style="44" customWidth="1"/>
    <col min="4877" max="4878" width="14.28515625" style="44" customWidth="1"/>
    <col min="4879" max="4879" width="0" style="44" hidden="1" customWidth="1"/>
    <col min="4880" max="4880" width="18.85546875" style="44" customWidth="1"/>
    <col min="4881" max="4893" width="8" style="44" customWidth="1"/>
    <col min="4894" max="4897" width="9.28515625" style="44" customWidth="1"/>
    <col min="4898" max="4925" width="9.140625" style="44"/>
    <col min="4926" max="4926" width="64" style="44" customWidth="1"/>
    <col min="4927" max="4927" width="97.85546875" style="44" customWidth="1"/>
    <col min="4928" max="5121" width="9.140625" style="44"/>
    <col min="5122" max="5122" width="1.28515625" style="44" customWidth="1"/>
    <col min="5123" max="5123" width="44.85546875" style="44" customWidth="1"/>
    <col min="5124" max="5124" width="47.28515625" style="44" customWidth="1"/>
    <col min="5125" max="5125" width="8.140625" style="44" customWidth="1"/>
    <col min="5126" max="5126" width="8.28515625" style="44" customWidth="1"/>
    <col min="5127" max="5127" width="5.42578125" style="44" customWidth="1"/>
    <col min="5128" max="5128" width="8.5703125" style="44" customWidth="1"/>
    <col min="5129" max="5129" width="13.7109375" style="44" customWidth="1"/>
    <col min="5130" max="5130" width="15.7109375" style="44" customWidth="1"/>
    <col min="5131" max="5131" width="14.7109375" style="44" customWidth="1"/>
    <col min="5132" max="5132" width="15" style="44" customWidth="1"/>
    <col min="5133" max="5134" width="14.28515625" style="44" customWidth="1"/>
    <col min="5135" max="5135" width="0" style="44" hidden="1" customWidth="1"/>
    <col min="5136" max="5136" width="18.85546875" style="44" customWidth="1"/>
    <col min="5137" max="5149" width="8" style="44" customWidth="1"/>
    <col min="5150" max="5153" width="9.28515625" style="44" customWidth="1"/>
    <col min="5154" max="5181" width="9.140625" style="44"/>
    <col min="5182" max="5182" width="64" style="44" customWidth="1"/>
    <col min="5183" max="5183" width="97.85546875" style="44" customWidth="1"/>
    <col min="5184" max="5377" width="9.140625" style="44"/>
    <col min="5378" max="5378" width="1.28515625" style="44" customWidth="1"/>
    <col min="5379" max="5379" width="44.85546875" style="44" customWidth="1"/>
    <col min="5380" max="5380" width="47.28515625" style="44" customWidth="1"/>
    <col min="5381" max="5381" width="8.140625" style="44" customWidth="1"/>
    <col min="5382" max="5382" width="8.28515625" style="44" customWidth="1"/>
    <col min="5383" max="5383" width="5.42578125" style="44" customWidth="1"/>
    <col min="5384" max="5384" width="8.5703125" style="44" customWidth="1"/>
    <col min="5385" max="5385" width="13.7109375" style="44" customWidth="1"/>
    <col min="5386" max="5386" width="15.7109375" style="44" customWidth="1"/>
    <col min="5387" max="5387" width="14.7109375" style="44" customWidth="1"/>
    <col min="5388" max="5388" width="15" style="44" customWidth="1"/>
    <col min="5389" max="5390" width="14.28515625" style="44" customWidth="1"/>
    <col min="5391" max="5391" width="0" style="44" hidden="1" customWidth="1"/>
    <col min="5392" max="5392" width="18.85546875" style="44" customWidth="1"/>
    <col min="5393" max="5405" width="8" style="44" customWidth="1"/>
    <col min="5406" max="5409" width="9.28515625" style="44" customWidth="1"/>
    <col min="5410" max="5437" width="9.140625" style="44"/>
    <col min="5438" max="5438" width="64" style="44" customWidth="1"/>
    <col min="5439" max="5439" width="97.85546875" style="44" customWidth="1"/>
    <col min="5440" max="5633" width="9.140625" style="44"/>
    <col min="5634" max="5634" width="1.28515625" style="44" customWidth="1"/>
    <col min="5635" max="5635" width="44.85546875" style="44" customWidth="1"/>
    <col min="5636" max="5636" width="47.28515625" style="44" customWidth="1"/>
    <col min="5637" max="5637" width="8.140625" style="44" customWidth="1"/>
    <col min="5638" max="5638" width="8.28515625" style="44" customWidth="1"/>
    <col min="5639" max="5639" width="5.42578125" style="44" customWidth="1"/>
    <col min="5640" max="5640" width="8.5703125" style="44" customWidth="1"/>
    <col min="5641" max="5641" width="13.7109375" style="44" customWidth="1"/>
    <col min="5642" max="5642" width="15.7109375" style="44" customWidth="1"/>
    <col min="5643" max="5643" width="14.7109375" style="44" customWidth="1"/>
    <col min="5644" max="5644" width="15" style="44" customWidth="1"/>
    <col min="5645" max="5646" width="14.28515625" style="44" customWidth="1"/>
    <col min="5647" max="5647" width="0" style="44" hidden="1" customWidth="1"/>
    <col min="5648" max="5648" width="18.85546875" style="44" customWidth="1"/>
    <col min="5649" max="5661" width="8" style="44" customWidth="1"/>
    <col min="5662" max="5665" width="9.28515625" style="44" customWidth="1"/>
    <col min="5666" max="5693" width="9.140625" style="44"/>
    <col min="5694" max="5694" width="64" style="44" customWidth="1"/>
    <col min="5695" max="5695" width="97.85546875" style="44" customWidth="1"/>
    <col min="5696" max="5889" width="9.140625" style="44"/>
    <col min="5890" max="5890" width="1.28515625" style="44" customWidth="1"/>
    <col min="5891" max="5891" width="44.85546875" style="44" customWidth="1"/>
    <col min="5892" max="5892" width="47.28515625" style="44" customWidth="1"/>
    <col min="5893" max="5893" width="8.140625" style="44" customWidth="1"/>
    <col min="5894" max="5894" width="8.28515625" style="44" customWidth="1"/>
    <col min="5895" max="5895" width="5.42578125" style="44" customWidth="1"/>
    <col min="5896" max="5896" width="8.5703125" style="44" customWidth="1"/>
    <col min="5897" max="5897" width="13.7109375" style="44" customWidth="1"/>
    <col min="5898" max="5898" width="15.7109375" style="44" customWidth="1"/>
    <col min="5899" max="5899" width="14.7109375" style="44" customWidth="1"/>
    <col min="5900" max="5900" width="15" style="44" customWidth="1"/>
    <col min="5901" max="5902" width="14.28515625" style="44" customWidth="1"/>
    <col min="5903" max="5903" width="0" style="44" hidden="1" customWidth="1"/>
    <col min="5904" max="5904" width="18.85546875" style="44" customWidth="1"/>
    <col min="5905" max="5917" width="8" style="44" customWidth="1"/>
    <col min="5918" max="5921" width="9.28515625" style="44" customWidth="1"/>
    <col min="5922" max="5949" width="9.140625" style="44"/>
    <col min="5950" max="5950" width="64" style="44" customWidth="1"/>
    <col min="5951" max="5951" width="97.85546875" style="44" customWidth="1"/>
    <col min="5952" max="6145" width="9.140625" style="44"/>
    <col min="6146" max="6146" width="1.28515625" style="44" customWidth="1"/>
    <col min="6147" max="6147" width="44.85546875" style="44" customWidth="1"/>
    <col min="6148" max="6148" width="47.28515625" style="44" customWidth="1"/>
    <col min="6149" max="6149" width="8.140625" style="44" customWidth="1"/>
    <col min="6150" max="6150" width="8.28515625" style="44" customWidth="1"/>
    <col min="6151" max="6151" width="5.42578125" style="44" customWidth="1"/>
    <col min="6152" max="6152" width="8.5703125" style="44" customWidth="1"/>
    <col min="6153" max="6153" width="13.7109375" style="44" customWidth="1"/>
    <col min="6154" max="6154" width="15.7109375" style="44" customWidth="1"/>
    <col min="6155" max="6155" width="14.7109375" style="44" customWidth="1"/>
    <col min="6156" max="6156" width="15" style="44" customWidth="1"/>
    <col min="6157" max="6158" width="14.28515625" style="44" customWidth="1"/>
    <col min="6159" max="6159" width="0" style="44" hidden="1" customWidth="1"/>
    <col min="6160" max="6160" width="18.85546875" style="44" customWidth="1"/>
    <col min="6161" max="6173" width="8" style="44" customWidth="1"/>
    <col min="6174" max="6177" width="9.28515625" style="44" customWidth="1"/>
    <col min="6178" max="6205" width="9.140625" style="44"/>
    <col min="6206" max="6206" width="64" style="44" customWidth="1"/>
    <col min="6207" max="6207" width="97.85546875" style="44" customWidth="1"/>
    <col min="6208" max="6401" width="9.140625" style="44"/>
    <col min="6402" max="6402" width="1.28515625" style="44" customWidth="1"/>
    <col min="6403" max="6403" width="44.85546875" style="44" customWidth="1"/>
    <col min="6404" max="6404" width="47.28515625" style="44" customWidth="1"/>
    <col min="6405" max="6405" width="8.140625" style="44" customWidth="1"/>
    <col min="6406" max="6406" width="8.28515625" style="44" customWidth="1"/>
    <col min="6407" max="6407" width="5.42578125" style="44" customWidth="1"/>
    <col min="6408" max="6408" width="8.5703125" style="44" customWidth="1"/>
    <col min="6409" max="6409" width="13.7109375" style="44" customWidth="1"/>
    <col min="6410" max="6410" width="15.7109375" style="44" customWidth="1"/>
    <col min="6411" max="6411" width="14.7109375" style="44" customWidth="1"/>
    <col min="6412" max="6412" width="15" style="44" customWidth="1"/>
    <col min="6413" max="6414" width="14.28515625" style="44" customWidth="1"/>
    <col min="6415" max="6415" width="0" style="44" hidden="1" customWidth="1"/>
    <col min="6416" max="6416" width="18.85546875" style="44" customWidth="1"/>
    <col min="6417" max="6429" width="8" style="44" customWidth="1"/>
    <col min="6430" max="6433" width="9.28515625" style="44" customWidth="1"/>
    <col min="6434" max="6461" width="9.140625" style="44"/>
    <col min="6462" max="6462" width="64" style="44" customWidth="1"/>
    <col min="6463" max="6463" width="97.85546875" style="44" customWidth="1"/>
    <col min="6464" max="6657" width="9.140625" style="44"/>
    <col min="6658" max="6658" width="1.28515625" style="44" customWidth="1"/>
    <col min="6659" max="6659" width="44.85546875" style="44" customWidth="1"/>
    <col min="6660" max="6660" width="47.28515625" style="44" customWidth="1"/>
    <col min="6661" max="6661" width="8.140625" style="44" customWidth="1"/>
    <col min="6662" max="6662" width="8.28515625" style="44" customWidth="1"/>
    <col min="6663" max="6663" width="5.42578125" style="44" customWidth="1"/>
    <col min="6664" max="6664" width="8.5703125" style="44" customWidth="1"/>
    <col min="6665" max="6665" width="13.7109375" style="44" customWidth="1"/>
    <col min="6666" max="6666" width="15.7109375" style="44" customWidth="1"/>
    <col min="6667" max="6667" width="14.7109375" style="44" customWidth="1"/>
    <col min="6668" max="6668" width="15" style="44" customWidth="1"/>
    <col min="6669" max="6670" width="14.28515625" style="44" customWidth="1"/>
    <col min="6671" max="6671" width="0" style="44" hidden="1" customWidth="1"/>
    <col min="6672" max="6672" width="18.85546875" style="44" customWidth="1"/>
    <col min="6673" max="6685" width="8" style="44" customWidth="1"/>
    <col min="6686" max="6689" width="9.28515625" style="44" customWidth="1"/>
    <col min="6690" max="6717" width="9.140625" style="44"/>
    <col min="6718" max="6718" width="64" style="44" customWidth="1"/>
    <col min="6719" max="6719" width="97.85546875" style="44" customWidth="1"/>
    <col min="6720" max="6913" width="9.140625" style="44"/>
    <col min="6914" max="6914" width="1.28515625" style="44" customWidth="1"/>
    <col min="6915" max="6915" width="44.85546875" style="44" customWidth="1"/>
    <col min="6916" max="6916" width="47.28515625" style="44" customWidth="1"/>
    <col min="6917" max="6917" width="8.140625" style="44" customWidth="1"/>
    <col min="6918" max="6918" width="8.28515625" style="44" customWidth="1"/>
    <col min="6919" max="6919" width="5.42578125" style="44" customWidth="1"/>
    <col min="6920" max="6920" width="8.5703125" style="44" customWidth="1"/>
    <col min="6921" max="6921" width="13.7109375" style="44" customWidth="1"/>
    <col min="6922" max="6922" width="15.7109375" style="44" customWidth="1"/>
    <col min="6923" max="6923" width="14.7109375" style="44" customWidth="1"/>
    <col min="6924" max="6924" width="15" style="44" customWidth="1"/>
    <col min="6925" max="6926" width="14.28515625" style="44" customWidth="1"/>
    <col min="6927" max="6927" width="0" style="44" hidden="1" customWidth="1"/>
    <col min="6928" max="6928" width="18.85546875" style="44" customWidth="1"/>
    <col min="6929" max="6941" width="8" style="44" customWidth="1"/>
    <col min="6942" max="6945" width="9.28515625" style="44" customWidth="1"/>
    <col min="6946" max="6973" width="9.140625" style="44"/>
    <col min="6974" max="6974" width="64" style="44" customWidth="1"/>
    <col min="6975" max="6975" width="97.85546875" style="44" customWidth="1"/>
    <col min="6976" max="7169" width="9.140625" style="44"/>
    <col min="7170" max="7170" width="1.28515625" style="44" customWidth="1"/>
    <col min="7171" max="7171" width="44.85546875" style="44" customWidth="1"/>
    <col min="7172" max="7172" width="47.28515625" style="44" customWidth="1"/>
    <col min="7173" max="7173" width="8.140625" style="44" customWidth="1"/>
    <col min="7174" max="7174" width="8.28515625" style="44" customWidth="1"/>
    <col min="7175" max="7175" width="5.42578125" style="44" customWidth="1"/>
    <col min="7176" max="7176" width="8.5703125" style="44" customWidth="1"/>
    <col min="7177" max="7177" width="13.7109375" style="44" customWidth="1"/>
    <col min="7178" max="7178" width="15.7109375" style="44" customWidth="1"/>
    <col min="7179" max="7179" width="14.7109375" style="44" customWidth="1"/>
    <col min="7180" max="7180" width="15" style="44" customWidth="1"/>
    <col min="7181" max="7182" width="14.28515625" style="44" customWidth="1"/>
    <col min="7183" max="7183" width="0" style="44" hidden="1" customWidth="1"/>
    <col min="7184" max="7184" width="18.85546875" style="44" customWidth="1"/>
    <col min="7185" max="7197" width="8" style="44" customWidth="1"/>
    <col min="7198" max="7201" width="9.28515625" style="44" customWidth="1"/>
    <col min="7202" max="7229" width="9.140625" style="44"/>
    <col min="7230" max="7230" width="64" style="44" customWidth="1"/>
    <col min="7231" max="7231" width="97.85546875" style="44" customWidth="1"/>
    <col min="7232" max="7425" width="9.140625" style="44"/>
    <col min="7426" max="7426" width="1.28515625" style="44" customWidth="1"/>
    <col min="7427" max="7427" width="44.85546875" style="44" customWidth="1"/>
    <col min="7428" max="7428" width="47.28515625" style="44" customWidth="1"/>
    <col min="7429" max="7429" width="8.140625" style="44" customWidth="1"/>
    <col min="7430" max="7430" width="8.28515625" style="44" customWidth="1"/>
    <col min="7431" max="7431" width="5.42578125" style="44" customWidth="1"/>
    <col min="7432" max="7432" width="8.5703125" style="44" customWidth="1"/>
    <col min="7433" max="7433" width="13.7109375" style="44" customWidth="1"/>
    <col min="7434" max="7434" width="15.7109375" style="44" customWidth="1"/>
    <col min="7435" max="7435" width="14.7109375" style="44" customWidth="1"/>
    <col min="7436" max="7436" width="15" style="44" customWidth="1"/>
    <col min="7437" max="7438" width="14.28515625" style="44" customWidth="1"/>
    <col min="7439" max="7439" width="0" style="44" hidden="1" customWidth="1"/>
    <col min="7440" max="7440" width="18.85546875" style="44" customWidth="1"/>
    <col min="7441" max="7453" width="8" style="44" customWidth="1"/>
    <col min="7454" max="7457" width="9.28515625" style="44" customWidth="1"/>
    <col min="7458" max="7485" width="9.140625" style="44"/>
    <col min="7486" max="7486" width="64" style="44" customWidth="1"/>
    <col min="7487" max="7487" width="97.85546875" style="44" customWidth="1"/>
    <col min="7488" max="7681" width="9.140625" style="44"/>
    <col min="7682" max="7682" width="1.28515625" style="44" customWidth="1"/>
    <col min="7683" max="7683" width="44.85546875" style="44" customWidth="1"/>
    <col min="7684" max="7684" width="47.28515625" style="44" customWidth="1"/>
    <col min="7685" max="7685" width="8.140625" style="44" customWidth="1"/>
    <col min="7686" max="7686" width="8.28515625" style="44" customWidth="1"/>
    <col min="7687" max="7687" width="5.42578125" style="44" customWidth="1"/>
    <col min="7688" max="7688" width="8.5703125" style="44" customWidth="1"/>
    <col min="7689" max="7689" width="13.7109375" style="44" customWidth="1"/>
    <col min="7690" max="7690" width="15.7109375" style="44" customWidth="1"/>
    <col min="7691" max="7691" width="14.7109375" style="44" customWidth="1"/>
    <col min="7692" max="7692" width="15" style="44" customWidth="1"/>
    <col min="7693" max="7694" width="14.28515625" style="44" customWidth="1"/>
    <col min="7695" max="7695" width="0" style="44" hidden="1" customWidth="1"/>
    <col min="7696" max="7696" width="18.85546875" style="44" customWidth="1"/>
    <col min="7697" max="7709" width="8" style="44" customWidth="1"/>
    <col min="7710" max="7713" width="9.28515625" style="44" customWidth="1"/>
    <col min="7714" max="7741" width="9.140625" style="44"/>
    <col min="7742" max="7742" width="64" style="44" customWidth="1"/>
    <col min="7743" max="7743" width="97.85546875" style="44" customWidth="1"/>
    <col min="7744" max="7937" width="9.140625" style="44"/>
    <col min="7938" max="7938" width="1.28515625" style="44" customWidth="1"/>
    <col min="7939" max="7939" width="44.85546875" style="44" customWidth="1"/>
    <col min="7940" max="7940" width="47.28515625" style="44" customWidth="1"/>
    <col min="7941" max="7941" width="8.140625" style="44" customWidth="1"/>
    <col min="7942" max="7942" width="8.28515625" style="44" customWidth="1"/>
    <col min="7943" max="7943" width="5.42578125" style="44" customWidth="1"/>
    <col min="7944" max="7944" width="8.5703125" style="44" customWidth="1"/>
    <col min="7945" max="7945" width="13.7109375" style="44" customWidth="1"/>
    <col min="7946" max="7946" width="15.7109375" style="44" customWidth="1"/>
    <col min="7947" max="7947" width="14.7109375" style="44" customWidth="1"/>
    <col min="7948" max="7948" width="15" style="44" customWidth="1"/>
    <col min="7949" max="7950" width="14.28515625" style="44" customWidth="1"/>
    <col min="7951" max="7951" width="0" style="44" hidden="1" customWidth="1"/>
    <col min="7952" max="7952" width="18.85546875" style="44" customWidth="1"/>
    <col min="7953" max="7965" width="8" style="44" customWidth="1"/>
    <col min="7966" max="7969" width="9.28515625" style="44" customWidth="1"/>
    <col min="7970" max="7997" width="9.140625" style="44"/>
    <col min="7998" max="7998" width="64" style="44" customWidth="1"/>
    <col min="7999" max="7999" width="97.85546875" style="44" customWidth="1"/>
    <col min="8000" max="8193" width="9.140625" style="44"/>
    <col min="8194" max="8194" width="1.28515625" style="44" customWidth="1"/>
    <col min="8195" max="8195" width="44.85546875" style="44" customWidth="1"/>
    <col min="8196" max="8196" width="47.28515625" style="44" customWidth="1"/>
    <col min="8197" max="8197" width="8.140625" style="44" customWidth="1"/>
    <col min="8198" max="8198" width="8.28515625" style="44" customWidth="1"/>
    <col min="8199" max="8199" width="5.42578125" style="44" customWidth="1"/>
    <col min="8200" max="8200" width="8.5703125" style="44" customWidth="1"/>
    <col min="8201" max="8201" width="13.7109375" style="44" customWidth="1"/>
    <col min="8202" max="8202" width="15.7109375" style="44" customWidth="1"/>
    <col min="8203" max="8203" width="14.7109375" style="44" customWidth="1"/>
    <col min="8204" max="8204" width="15" style="44" customWidth="1"/>
    <col min="8205" max="8206" width="14.28515625" style="44" customWidth="1"/>
    <col min="8207" max="8207" width="0" style="44" hidden="1" customWidth="1"/>
    <col min="8208" max="8208" width="18.85546875" style="44" customWidth="1"/>
    <col min="8209" max="8221" width="8" style="44" customWidth="1"/>
    <col min="8222" max="8225" width="9.28515625" style="44" customWidth="1"/>
    <col min="8226" max="8253" width="9.140625" style="44"/>
    <col min="8254" max="8254" width="64" style="44" customWidth="1"/>
    <col min="8255" max="8255" width="97.85546875" style="44" customWidth="1"/>
    <col min="8256" max="8449" width="9.140625" style="44"/>
    <col min="8450" max="8450" width="1.28515625" style="44" customWidth="1"/>
    <col min="8451" max="8451" width="44.85546875" style="44" customWidth="1"/>
    <col min="8452" max="8452" width="47.28515625" style="44" customWidth="1"/>
    <col min="8453" max="8453" width="8.140625" style="44" customWidth="1"/>
    <col min="8454" max="8454" width="8.28515625" style="44" customWidth="1"/>
    <col min="8455" max="8455" width="5.42578125" style="44" customWidth="1"/>
    <col min="8456" max="8456" width="8.5703125" style="44" customWidth="1"/>
    <col min="8457" max="8457" width="13.7109375" style="44" customWidth="1"/>
    <col min="8458" max="8458" width="15.7109375" style="44" customWidth="1"/>
    <col min="8459" max="8459" width="14.7109375" style="44" customWidth="1"/>
    <col min="8460" max="8460" width="15" style="44" customWidth="1"/>
    <col min="8461" max="8462" width="14.28515625" style="44" customWidth="1"/>
    <col min="8463" max="8463" width="0" style="44" hidden="1" customWidth="1"/>
    <col min="8464" max="8464" width="18.85546875" style="44" customWidth="1"/>
    <col min="8465" max="8477" width="8" style="44" customWidth="1"/>
    <col min="8478" max="8481" width="9.28515625" style="44" customWidth="1"/>
    <col min="8482" max="8509" width="9.140625" style="44"/>
    <col min="8510" max="8510" width="64" style="44" customWidth="1"/>
    <col min="8511" max="8511" width="97.85546875" style="44" customWidth="1"/>
    <col min="8512" max="8705" width="9.140625" style="44"/>
    <col min="8706" max="8706" width="1.28515625" style="44" customWidth="1"/>
    <col min="8707" max="8707" width="44.85546875" style="44" customWidth="1"/>
    <col min="8708" max="8708" width="47.28515625" style="44" customWidth="1"/>
    <col min="8709" max="8709" width="8.140625" style="44" customWidth="1"/>
    <col min="8710" max="8710" width="8.28515625" style="44" customWidth="1"/>
    <col min="8711" max="8711" width="5.42578125" style="44" customWidth="1"/>
    <col min="8712" max="8712" width="8.5703125" style="44" customWidth="1"/>
    <col min="8713" max="8713" width="13.7109375" style="44" customWidth="1"/>
    <col min="8714" max="8714" width="15.7109375" style="44" customWidth="1"/>
    <col min="8715" max="8715" width="14.7109375" style="44" customWidth="1"/>
    <col min="8716" max="8716" width="15" style="44" customWidth="1"/>
    <col min="8717" max="8718" width="14.28515625" style="44" customWidth="1"/>
    <col min="8719" max="8719" width="0" style="44" hidden="1" customWidth="1"/>
    <col min="8720" max="8720" width="18.85546875" style="44" customWidth="1"/>
    <col min="8721" max="8733" width="8" style="44" customWidth="1"/>
    <col min="8734" max="8737" width="9.28515625" style="44" customWidth="1"/>
    <col min="8738" max="8765" width="9.140625" style="44"/>
    <col min="8766" max="8766" width="64" style="44" customWidth="1"/>
    <col min="8767" max="8767" width="97.85546875" style="44" customWidth="1"/>
    <col min="8768" max="8961" width="9.140625" style="44"/>
    <col min="8962" max="8962" width="1.28515625" style="44" customWidth="1"/>
    <col min="8963" max="8963" width="44.85546875" style="44" customWidth="1"/>
    <col min="8964" max="8964" width="47.28515625" style="44" customWidth="1"/>
    <col min="8965" max="8965" width="8.140625" style="44" customWidth="1"/>
    <col min="8966" max="8966" width="8.28515625" style="44" customWidth="1"/>
    <col min="8967" max="8967" width="5.42578125" style="44" customWidth="1"/>
    <col min="8968" max="8968" width="8.5703125" style="44" customWidth="1"/>
    <col min="8969" max="8969" width="13.7109375" style="44" customWidth="1"/>
    <col min="8970" max="8970" width="15.7109375" style="44" customWidth="1"/>
    <col min="8971" max="8971" width="14.7109375" style="44" customWidth="1"/>
    <col min="8972" max="8972" width="15" style="44" customWidth="1"/>
    <col min="8973" max="8974" width="14.28515625" style="44" customWidth="1"/>
    <col min="8975" max="8975" width="0" style="44" hidden="1" customWidth="1"/>
    <col min="8976" max="8976" width="18.85546875" style="44" customWidth="1"/>
    <col min="8977" max="8989" width="8" style="44" customWidth="1"/>
    <col min="8990" max="8993" width="9.28515625" style="44" customWidth="1"/>
    <col min="8994" max="9021" width="9.140625" style="44"/>
    <col min="9022" max="9022" width="64" style="44" customWidth="1"/>
    <col min="9023" max="9023" width="97.85546875" style="44" customWidth="1"/>
    <col min="9024" max="9217" width="9.140625" style="44"/>
    <col min="9218" max="9218" width="1.28515625" style="44" customWidth="1"/>
    <col min="9219" max="9219" width="44.85546875" style="44" customWidth="1"/>
    <col min="9220" max="9220" width="47.28515625" style="44" customWidth="1"/>
    <col min="9221" max="9221" width="8.140625" style="44" customWidth="1"/>
    <col min="9222" max="9222" width="8.28515625" style="44" customWidth="1"/>
    <col min="9223" max="9223" width="5.42578125" style="44" customWidth="1"/>
    <col min="9224" max="9224" width="8.5703125" style="44" customWidth="1"/>
    <col min="9225" max="9225" width="13.7109375" style="44" customWidth="1"/>
    <col min="9226" max="9226" width="15.7109375" style="44" customWidth="1"/>
    <col min="9227" max="9227" width="14.7109375" style="44" customWidth="1"/>
    <col min="9228" max="9228" width="15" style="44" customWidth="1"/>
    <col min="9229" max="9230" width="14.28515625" style="44" customWidth="1"/>
    <col min="9231" max="9231" width="0" style="44" hidden="1" customWidth="1"/>
    <col min="9232" max="9232" width="18.85546875" style="44" customWidth="1"/>
    <col min="9233" max="9245" width="8" style="44" customWidth="1"/>
    <col min="9246" max="9249" width="9.28515625" style="44" customWidth="1"/>
    <col min="9250" max="9277" width="9.140625" style="44"/>
    <col min="9278" max="9278" width="64" style="44" customWidth="1"/>
    <col min="9279" max="9279" width="97.85546875" style="44" customWidth="1"/>
    <col min="9280" max="9473" width="9.140625" style="44"/>
    <col min="9474" max="9474" width="1.28515625" style="44" customWidth="1"/>
    <col min="9475" max="9475" width="44.85546875" style="44" customWidth="1"/>
    <col min="9476" max="9476" width="47.28515625" style="44" customWidth="1"/>
    <col min="9477" max="9477" width="8.140625" style="44" customWidth="1"/>
    <col min="9478" max="9478" width="8.28515625" style="44" customWidth="1"/>
    <col min="9479" max="9479" width="5.42578125" style="44" customWidth="1"/>
    <col min="9480" max="9480" width="8.5703125" style="44" customWidth="1"/>
    <col min="9481" max="9481" width="13.7109375" style="44" customWidth="1"/>
    <col min="9482" max="9482" width="15.7109375" style="44" customWidth="1"/>
    <col min="9483" max="9483" width="14.7109375" style="44" customWidth="1"/>
    <col min="9484" max="9484" width="15" style="44" customWidth="1"/>
    <col min="9485" max="9486" width="14.28515625" style="44" customWidth="1"/>
    <col min="9487" max="9487" width="0" style="44" hidden="1" customWidth="1"/>
    <col min="9488" max="9488" width="18.85546875" style="44" customWidth="1"/>
    <col min="9489" max="9501" width="8" style="44" customWidth="1"/>
    <col min="9502" max="9505" width="9.28515625" style="44" customWidth="1"/>
    <col min="9506" max="9533" width="9.140625" style="44"/>
    <col min="9534" max="9534" width="64" style="44" customWidth="1"/>
    <col min="9535" max="9535" width="97.85546875" style="44" customWidth="1"/>
    <col min="9536" max="9729" width="9.140625" style="44"/>
    <col min="9730" max="9730" width="1.28515625" style="44" customWidth="1"/>
    <col min="9731" max="9731" width="44.85546875" style="44" customWidth="1"/>
    <col min="9732" max="9732" width="47.28515625" style="44" customWidth="1"/>
    <col min="9733" max="9733" width="8.140625" style="44" customWidth="1"/>
    <col min="9734" max="9734" width="8.28515625" style="44" customWidth="1"/>
    <col min="9735" max="9735" width="5.42578125" style="44" customWidth="1"/>
    <col min="9736" max="9736" width="8.5703125" style="44" customWidth="1"/>
    <col min="9737" max="9737" width="13.7109375" style="44" customWidth="1"/>
    <col min="9738" max="9738" width="15.7109375" style="44" customWidth="1"/>
    <col min="9739" max="9739" width="14.7109375" style="44" customWidth="1"/>
    <col min="9740" max="9740" width="15" style="44" customWidth="1"/>
    <col min="9741" max="9742" width="14.28515625" style="44" customWidth="1"/>
    <col min="9743" max="9743" width="0" style="44" hidden="1" customWidth="1"/>
    <col min="9744" max="9744" width="18.85546875" style="44" customWidth="1"/>
    <col min="9745" max="9757" width="8" style="44" customWidth="1"/>
    <col min="9758" max="9761" width="9.28515625" style="44" customWidth="1"/>
    <col min="9762" max="9789" width="9.140625" style="44"/>
    <col min="9790" max="9790" width="64" style="44" customWidth="1"/>
    <col min="9791" max="9791" width="97.85546875" style="44" customWidth="1"/>
    <col min="9792" max="9985" width="9.140625" style="44"/>
    <col min="9986" max="9986" width="1.28515625" style="44" customWidth="1"/>
    <col min="9987" max="9987" width="44.85546875" style="44" customWidth="1"/>
    <col min="9988" max="9988" width="47.28515625" style="44" customWidth="1"/>
    <col min="9989" max="9989" width="8.140625" style="44" customWidth="1"/>
    <col min="9990" max="9990" width="8.28515625" style="44" customWidth="1"/>
    <col min="9991" max="9991" width="5.42578125" style="44" customWidth="1"/>
    <col min="9992" max="9992" width="8.5703125" style="44" customWidth="1"/>
    <col min="9993" max="9993" width="13.7109375" style="44" customWidth="1"/>
    <col min="9994" max="9994" width="15.7109375" style="44" customWidth="1"/>
    <col min="9995" max="9995" width="14.7109375" style="44" customWidth="1"/>
    <col min="9996" max="9996" width="15" style="44" customWidth="1"/>
    <col min="9997" max="9998" width="14.28515625" style="44" customWidth="1"/>
    <col min="9999" max="9999" width="0" style="44" hidden="1" customWidth="1"/>
    <col min="10000" max="10000" width="18.85546875" style="44" customWidth="1"/>
    <col min="10001" max="10013" width="8" style="44" customWidth="1"/>
    <col min="10014" max="10017" width="9.28515625" style="44" customWidth="1"/>
    <col min="10018" max="10045" width="9.140625" style="44"/>
    <col min="10046" max="10046" width="64" style="44" customWidth="1"/>
    <col min="10047" max="10047" width="97.85546875" style="44" customWidth="1"/>
    <col min="10048" max="10241" width="9.140625" style="44"/>
    <col min="10242" max="10242" width="1.28515625" style="44" customWidth="1"/>
    <col min="10243" max="10243" width="44.85546875" style="44" customWidth="1"/>
    <col min="10244" max="10244" width="47.28515625" style="44" customWidth="1"/>
    <col min="10245" max="10245" width="8.140625" style="44" customWidth="1"/>
    <col min="10246" max="10246" width="8.28515625" style="44" customWidth="1"/>
    <col min="10247" max="10247" width="5.42578125" style="44" customWidth="1"/>
    <col min="10248" max="10248" width="8.5703125" style="44" customWidth="1"/>
    <col min="10249" max="10249" width="13.7109375" style="44" customWidth="1"/>
    <col min="10250" max="10250" width="15.7109375" style="44" customWidth="1"/>
    <col min="10251" max="10251" width="14.7109375" style="44" customWidth="1"/>
    <col min="10252" max="10252" width="15" style="44" customWidth="1"/>
    <col min="10253" max="10254" width="14.28515625" style="44" customWidth="1"/>
    <col min="10255" max="10255" width="0" style="44" hidden="1" customWidth="1"/>
    <col min="10256" max="10256" width="18.85546875" style="44" customWidth="1"/>
    <col min="10257" max="10269" width="8" style="44" customWidth="1"/>
    <col min="10270" max="10273" width="9.28515625" style="44" customWidth="1"/>
    <col min="10274" max="10301" width="9.140625" style="44"/>
    <col min="10302" max="10302" width="64" style="44" customWidth="1"/>
    <col min="10303" max="10303" width="97.85546875" style="44" customWidth="1"/>
    <col min="10304" max="10497" width="9.140625" style="44"/>
    <col min="10498" max="10498" width="1.28515625" style="44" customWidth="1"/>
    <col min="10499" max="10499" width="44.85546875" style="44" customWidth="1"/>
    <col min="10500" max="10500" width="47.28515625" style="44" customWidth="1"/>
    <col min="10501" max="10501" width="8.140625" style="44" customWidth="1"/>
    <col min="10502" max="10502" width="8.28515625" style="44" customWidth="1"/>
    <col min="10503" max="10503" width="5.42578125" style="44" customWidth="1"/>
    <col min="10504" max="10504" width="8.5703125" style="44" customWidth="1"/>
    <col min="10505" max="10505" width="13.7109375" style="44" customWidth="1"/>
    <col min="10506" max="10506" width="15.7109375" style="44" customWidth="1"/>
    <col min="10507" max="10507" width="14.7109375" style="44" customWidth="1"/>
    <col min="10508" max="10508" width="15" style="44" customWidth="1"/>
    <col min="10509" max="10510" width="14.28515625" style="44" customWidth="1"/>
    <col min="10511" max="10511" width="0" style="44" hidden="1" customWidth="1"/>
    <col min="10512" max="10512" width="18.85546875" style="44" customWidth="1"/>
    <col min="10513" max="10525" width="8" style="44" customWidth="1"/>
    <col min="10526" max="10529" width="9.28515625" style="44" customWidth="1"/>
    <col min="10530" max="10557" width="9.140625" style="44"/>
    <col min="10558" max="10558" width="64" style="44" customWidth="1"/>
    <col min="10559" max="10559" width="97.85546875" style="44" customWidth="1"/>
    <col min="10560" max="10753" width="9.140625" style="44"/>
    <col min="10754" max="10754" width="1.28515625" style="44" customWidth="1"/>
    <col min="10755" max="10755" width="44.85546875" style="44" customWidth="1"/>
    <col min="10756" max="10756" width="47.28515625" style="44" customWidth="1"/>
    <col min="10757" max="10757" width="8.140625" style="44" customWidth="1"/>
    <col min="10758" max="10758" width="8.28515625" style="44" customWidth="1"/>
    <col min="10759" max="10759" width="5.42578125" style="44" customWidth="1"/>
    <col min="10760" max="10760" width="8.5703125" style="44" customWidth="1"/>
    <col min="10761" max="10761" width="13.7109375" style="44" customWidth="1"/>
    <col min="10762" max="10762" width="15.7109375" style="44" customWidth="1"/>
    <col min="10763" max="10763" width="14.7109375" style="44" customWidth="1"/>
    <col min="10764" max="10764" width="15" style="44" customWidth="1"/>
    <col min="10765" max="10766" width="14.28515625" style="44" customWidth="1"/>
    <col min="10767" max="10767" width="0" style="44" hidden="1" customWidth="1"/>
    <col min="10768" max="10768" width="18.85546875" style="44" customWidth="1"/>
    <col min="10769" max="10781" width="8" style="44" customWidth="1"/>
    <col min="10782" max="10785" width="9.28515625" style="44" customWidth="1"/>
    <col min="10786" max="10813" width="9.140625" style="44"/>
    <col min="10814" max="10814" width="64" style="44" customWidth="1"/>
    <col min="10815" max="10815" width="97.85546875" style="44" customWidth="1"/>
    <col min="10816" max="11009" width="9.140625" style="44"/>
    <col min="11010" max="11010" width="1.28515625" style="44" customWidth="1"/>
    <col min="11011" max="11011" width="44.85546875" style="44" customWidth="1"/>
    <col min="11012" max="11012" width="47.28515625" style="44" customWidth="1"/>
    <col min="11013" max="11013" width="8.140625" style="44" customWidth="1"/>
    <col min="11014" max="11014" width="8.28515625" style="44" customWidth="1"/>
    <col min="11015" max="11015" width="5.42578125" style="44" customWidth="1"/>
    <col min="11016" max="11016" width="8.5703125" style="44" customWidth="1"/>
    <col min="11017" max="11017" width="13.7109375" style="44" customWidth="1"/>
    <col min="11018" max="11018" width="15.7109375" style="44" customWidth="1"/>
    <col min="11019" max="11019" width="14.7109375" style="44" customWidth="1"/>
    <col min="11020" max="11020" width="15" style="44" customWidth="1"/>
    <col min="11021" max="11022" width="14.28515625" style="44" customWidth="1"/>
    <col min="11023" max="11023" width="0" style="44" hidden="1" customWidth="1"/>
    <col min="11024" max="11024" width="18.85546875" style="44" customWidth="1"/>
    <col min="11025" max="11037" width="8" style="44" customWidth="1"/>
    <col min="11038" max="11041" width="9.28515625" style="44" customWidth="1"/>
    <col min="11042" max="11069" width="9.140625" style="44"/>
    <col min="11070" max="11070" width="64" style="44" customWidth="1"/>
    <col min="11071" max="11071" width="97.85546875" style="44" customWidth="1"/>
    <col min="11072" max="11265" width="9.140625" style="44"/>
    <col min="11266" max="11266" width="1.28515625" style="44" customWidth="1"/>
    <col min="11267" max="11267" width="44.85546875" style="44" customWidth="1"/>
    <col min="11268" max="11268" width="47.28515625" style="44" customWidth="1"/>
    <col min="11269" max="11269" width="8.140625" style="44" customWidth="1"/>
    <col min="11270" max="11270" width="8.28515625" style="44" customWidth="1"/>
    <col min="11271" max="11271" width="5.42578125" style="44" customWidth="1"/>
    <col min="11272" max="11272" width="8.5703125" style="44" customWidth="1"/>
    <col min="11273" max="11273" width="13.7109375" style="44" customWidth="1"/>
    <col min="11274" max="11274" width="15.7109375" style="44" customWidth="1"/>
    <col min="11275" max="11275" width="14.7109375" style="44" customWidth="1"/>
    <col min="11276" max="11276" width="15" style="44" customWidth="1"/>
    <col min="11277" max="11278" width="14.28515625" style="44" customWidth="1"/>
    <col min="11279" max="11279" width="0" style="44" hidden="1" customWidth="1"/>
    <col min="11280" max="11280" width="18.85546875" style="44" customWidth="1"/>
    <col min="11281" max="11293" width="8" style="44" customWidth="1"/>
    <col min="11294" max="11297" width="9.28515625" style="44" customWidth="1"/>
    <col min="11298" max="11325" width="9.140625" style="44"/>
    <col min="11326" max="11326" width="64" style="44" customWidth="1"/>
    <col min="11327" max="11327" width="97.85546875" style="44" customWidth="1"/>
    <col min="11328" max="11521" width="9.140625" style="44"/>
    <col min="11522" max="11522" width="1.28515625" style="44" customWidth="1"/>
    <col min="11523" max="11523" width="44.85546875" style="44" customWidth="1"/>
    <col min="11524" max="11524" width="47.28515625" style="44" customWidth="1"/>
    <col min="11525" max="11525" width="8.140625" style="44" customWidth="1"/>
    <col min="11526" max="11526" width="8.28515625" style="44" customWidth="1"/>
    <col min="11527" max="11527" width="5.42578125" style="44" customWidth="1"/>
    <col min="11528" max="11528" width="8.5703125" style="44" customWidth="1"/>
    <col min="11529" max="11529" width="13.7109375" style="44" customWidth="1"/>
    <col min="11530" max="11530" width="15.7109375" style="44" customWidth="1"/>
    <col min="11531" max="11531" width="14.7109375" style="44" customWidth="1"/>
    <col min="11532" max="11532" width="15" style="44" customWidth="1"/>
    <col min="11533" max="11534" width="14.28515625" style="44" customWidth="1"/>
    <col min="11535" max="11535" width="0" style="44" hidden="1" customWidth="1"/>
    <col min="11536" max="11536" width="18.85546875" style="44" customWidth="1"/>
    <col min="11537" max="11549" width="8" style="44" customWidth="1"/>
    <col min="11550" max="11553" width="9.28515625" style="44" customWidth="1"/>
    <col min="11554" max="11581" width="9.140625" style="44"/>
    <col min="11582" max="11582" width="64" style="44" customWidth="1"/>
    <col min="11583" max="11583" width="97.85546875" style="44" customWidth="1"/>
    <col min="11584" max="11777" width="9.140625" style="44"/>
    <col min="11778" max="11778" width="1.28515625" style="44" customWidth="1"/>
    <col min="11779" max="11779" width="44.85546875" style="44" customWidth="1"/>
    <col min="11780" max="11780" width="47.28515625" style="44" customWidth="1"/>
    <col min="11781" max="11781" width="8.140625" style="44" customWidth="1"/>
    <col min="11782" max="11782" width="8.28515625" style="44" customWidth="1"/>
    <col min="11783" max="11783" width="5.42578125" style="44" customWidth="1"/>
    <col min="11784" max="11784" width="8.5703125" style="44" customWidth="1"/>
    <col min="11785" max="11785" width="13.7109375" style="44" customWidth="1"/>
    <col min="11786" max="11786" width="15.7109375" style="44" customWidth="1"/>
    <col min="11787" max="11787" width="14.7109375" style="44" customWidth="1"/>
    <col min="11788" max="11788" width="15" style="44" customWidth="1"/>
    <col min="11789" max="11790" width="14.28515625" style="44" customWidth="1"/>
    <col min="11791" max="11791" width="0" style="44" hidden="1" customWidth="1"/>
    <col min="11792" max="11792" width="18.85546875" style="44" customWidth="1"/>
    <col min="11793" max="11805" width="8" style="44" customWidth="1"/>
    <col min="11806" max="11809" width="9.28515625" style="44" customWidth="1"/>
    <col min="11810" max="11837" width="9.140625" style="44"/>
    <col min="11838" max="11838" width="64" style="44" customWidth="1"/>
    <col min="11839" max="11839" width="97.85546875" style="44" customWidth="1"/>
    <col min="11840" max="12033" width="9.140625" style="44"/>
    <col min="12034" max="12034" width="1.28515625" style="44" customWidth="1"/>
    <col min="12035" max="12035" width="44.85546875" style="44" customWidth="1"/>
    <col min="12036" max="12036" width="47.28515625" style="44" customWidth="1"/>
    <col min="12037" max="12037" width="8.140625" style="44" customWidth="1"/>
    <col min="12038" max="12038" width="8.28515625" style="44" customWidth="1"/>
    <col min="12039" max="12039" width="5.42578125" style="44" customWidth="1"/>
    <col min="12040" max="12040" width="8.5703125" style="44" customWidth="1"/>
    <col min="12041" max="12041" width="13.7109375" style="44" customWidth="1"/>
    <col min="12042" max="12042" width="15.7109375" style="44" customWidth="1"/>
    <col min="12043" max="12043" width="14.7109375" style="44" customWidth="1"/>
    <col min="12044" max="12044" width="15" style="44" customWidth="1"/>
    <col min="12045" max="12046" width="14.28515625" style="44" customWidth="1"/>
    <col min="12047" max="12047" width="0" style="44" hidden="1" customWidth="1"/>
    <col min="12048" max="12048" width="18.85546875" style="44" customWidth="1"/>
    <col min="12049" max="12061" width="8" style="44" customWidth="1"/>
    <col min="12062" max="12065" width="9.28515625" style="44" customWidth="1"/>
    <col min="12066" max="12093" width="9.140625" style="44"/>
    <col min="12094" max="12094" width="64" style="44" customWidth="1"/>
    <col min="12095" max="12095" width="97.85546875" style="44" customWidth="1"/>
    <col min="12096" max="12289" width="9.140625" style="44"/>
    <col min="12290" max="12290" width="1.28515625" style="44" customWidth="1"/>
    <col min="12291" max="12291" width="44.85546875" style="44" customWidth="1"/>
    <col min="12292" max="12292" width="47.28515625" style="44" customWidth="1"/>
    <col min="12293" max="12293" width="8.140625" style="44" customWidth="1"/>
    <col min="12294" max="12294" width="8.28515625" style="44" customWidth="1"/>
    <col min="12295" max="12295" width="5.42578125" style="44" customWidth="1"/>
    <col min="12296" max="12296" width="8.5703125" style="44" customWidth="1"/>
    <col min="12297" max="12297" width="13.7109375" style="44" customWidth="1"/>
    <col min="12298" max="12298" width="15.7109375" style="44" customWidth="1"/>
    <col min="12299" max="12299" width="14.7109375" style="44" customWidth="1"/>
    <col min="12300" max="12300" width="15" style="44" customWidth="1"/>
    <col min="12301" max="12302" width="14.28515625" style="44" customWidth="1"/>
    <col min="12303" max="12303" width="0" style="44" hidden="1" customWidth="1"/>
    <col min="12304" max="12304" width="18.85546875" style="44" customWidth="1"/>
    <col min="12305" max="12317" width="8" style="44" customWidth="1"/>
    <col min="12318" max="12321" width="9.28515625" style="44" customWidth="1"/>
    <col min="12322" max="12349" width="9.140625" style="44"/>
    <col min="12350" max="12350" width="64" style="44" customWidth="1"/>
    <col min="12351" max="12351" width="97.85546875" style="44" customWidth="1"/>
    <col min="12352" max="12545" width="9.140625" style="44"/>
    <col min="12546" max="12546" width="1.28515625" style="44" customWidth="1"/>
    <col min="12547" max="12547" width="44.85546875" style="44" customWidth="1"/>
    <col min="12548" max="12548" width="47.28515625" style="44" customWidth="1"/>
    <col min="12549" max="12549" width="8.140625" style="44" customWidth="1"/>
    <col min="12550" max="12550" width="8.28515625" style="44" customWidth="1"/>
    <col min="12551" max="12551" width="5.42578125" style="44" customWidth="1"/>
    <col min="12552" max="12552" width="8.5703125" style="44" customWidth="1"/>
    <col min="12553" max="12553" width="13.7109375" style="44" customWidth="1"/>
    <col min="12554" max="12554" width="15.7109375" style="44" customWidth="1"/>
    <col min="12555" max="12555" width="14.7109375" style="44" customWidth="1"/>
    <col min="12556" max="12556" width="15" style="44" customWidth="1"/>
    <col min="12557" max="12558" width="14.28515625" style="44" customWidth="1"/>
    <col min="12559" max="12559" width="0" style="44" hidden="1" customWidth="1"/>
    <col min="12560" max="12560" width="18.85546875" style="44" customWidth="1"/>
    <col min="12561" max="12573" width="8" style="44" customWidth="1"/>
    <col min="12574" max="12577" width="9.28515625" style="44" customWidth="1"/>
    <col min="12578" max="12605" width="9.140625" style="44"/>
    <col min="12606" max="12606" width="64" style="44" customWidth="1"/>
    <col min="12607" max="12607" width="97.85546875" style="44" customWidth="1"/>
    <col min="12608" max="12801" width="9.140625" style="44"/>
    <col min="12802" max="12802" width="1.28515625" style="44" customWidth="1"/>
    <col min="12803" max="12803" width="44.85546875" style="44" customWidth="1"/>
    <col min="12804" max="12804" width="47.28515625" style="44" customWidth="1"/>
    <col min="12805" max="12805" width="8.140625" style="44" customWidth="1"/>
    <col min="12806" max="12806" width="8.28515625" style="44" customWidth="1"/>
    <col min="12807" max="12807" width="5.42578125" style="44" customWidth="1"/>
    <col min="12808" max="12808" width="8.5703125" style="44" customWidth="1"/>
    <col min="12809" max="12809" width="13.7109375" style="44" customWidth="1"/>
    <col min="12810" max="12810" width="15.7109375" style="44" customWidth="1"/>
    <col min="12811" max="12811" width="14.7109375" style="44" customWidth="1"/>
    <col min="12812" max="12812" width="15" style="44" customWidth="1"/>
    <col min="12813" max="12814" width="14.28515625" style="44" customWidth="1"/>
    <col min="12815" max="12815" width="0" style="44" hidden="1" customWidth="1"/>
    <col min="12816" max="12816" width="18.85546875" style="44" customWidth="1"/>
    <col min="12817" max="12829" width="8" style="44" customWidth="1"/>
    <col min="12830" max="12833" width="9.28515625" style="44" customWidth="1"/>
    <col min="12834" max="12861" width="9.140625" style="44"/>
    <col min="12862" max="12862" width="64" style="44" customWidth="1"/>
    <col min="12863" max="12863" width="97.85546875" style="44" customWidth="1"/>
    <col min="12864" max="13057" width="9.140625" style="44"/>
    <col min="13058" max="13058" width="1.28515625" style="44" customWidth="1"/>
    <col min="13059" max="13059" width="44.85546875" style="44" customWidth="1"/>
    <col min="13060" max="13060" width="47.28515625" style="44" customWidth="1"/>
    <col min="13061" max="13061" width="8.140625" style="44" customWidth="1"/>
    <col min="13062" max="13062" width="8.28515625" style="44" customWidth="1"/>
    <col min="13063" max="13063" width="5.42578125" style="44" customWidth="1"/>
    <col min="13064" max="13064" width="8.5703125" style="44" customWidth="1"/>
    <col min="13065" max="13065" width="13.7109375" style="44" customWidth="1"/>
    <col min="13066" max="13066" width="15.7109375" style="44" customWidth="1"/>
    <col min="13067" max="13067" width="14.7109375" style="44" customWidth="1"/>
    <col min="13068" max="13068" width="15" style="44" customWidth="1"/>
    <col min="13069" max="13070" width="14.28515625" style="44" customWidth="1"/>
    <col min="13071" max="13071" width="0" style="44" hidden="1" customWidth="1"/>
    <col min="13072" max="13072" width="18.85546875" style="44" customWidth="1"/>
    <col min="13073" max="13085" width="8" style="44" customWidth="1"/>
    <col min="13086" max="13089" width="9.28515625" style="44" customWidth="1"/>
    <col min="13090" max="13117" width="9.140625" style="44"/>
    <col min="13118" max="13118" width="64" style="44" customWidth="1"/>
    <col min="13119" max="13119" width="97.85546875" style="44" customWidth="1"/>
    <col min="13120" max="13313" width="9.140625" style="44"/>
    <col min="13314" max="13314" width="1.28515625" style="44" customWidth="1"/>
    <col min="13315" max="13315" width="44.85546875" style="44" customWidth="1"/>
    <col min="13316" max="13316" width="47.28515625" style="44" customWidth="1"/>
    <col min="13317" max="13317" width="8.140625" style="44" customWidth="1"/>
    <col min="13318" max="13318" width="8.28515625" style="44" customWidth="1"/>
    <col min="13319" max="13319" width="5.42578125" style="44" customWidth="1"/>
    <col min="13320" max="13320" width="8.5703125" style="44" customWidth="1"/>
    <col min="13321" max="13321" width="13.7109375" style="44" customWidth="1"/>
    <col min="13322" max="13322" width="15.7109375" style="44" customWidth="1"/>
    <col min="13323" max="13323" width="14.7109375" style="44" customWidth="1"/>
    <col min="13324" max="13324" width="15" style="44" customWidth="1"/>
    <col min="13325" max="13326" width="14.28515625" style="44" customWidth="1"/>
    <col min="13327" max="13327" width="0" style="44" hidden="1" customWidth="1"/>
    <col min="13328" max="13328" width="18.85546875" style="44" customWidth="1"/>
    <col min="13329" max="13341" width="8" style="44" customWidth="1"/>
    <col min="13342" max="13345" width="9.28515625" style="44" customWidth="1"/>
    <col min="13346" max="13373" width="9.140625" style="44"/>
    <col min="13374" max="13374" width="64" style="44" customWidth="1"/>
    <col min="13375" max="13375" width="97.85546875" style="44" customWidth="1"/>
    <col min="13376" max="13569" width="9.140625" style="44"/>
    <col min="13570" max="13570" width="1.28515625" style="44" customWidth="1"/>
    <col min="13571" max="13571" width="44.85546875" style="44" customWidth="1"/>
    <col min="13572" max="13572" width="47.28515625" style="44" customWidth="1"/>
    <col min="13573" max="13573" width="8.140625" style="44" customWidth="1"/>
    <col min="13574" max="13574" width="8.28515625" style="44" customWidth="1"/>
    <col min="13575" max="13575" width="5.42578125" style="44" customWidth="1"/>
    <col min="13576" max="13576" width="8.5703125" style="44" customWidth="1"/>
    <col min="13577" max="13577" width="13.7109375" style="44" customWidth="1"/>
    <col min="13578" max="13578" width="15.7109375" style="44" customWidth="1"/>
    <col min="13579" max="13579" width="14.7109375" style="44" customWidth="1"/>
    <col min="13580" max="13580" width="15" style="44" customWidth="1"/>
    <col min="13581" max="13582" width="14.28515625" style="44" customWidth="1"/>
    <col min="13583" max="13583" width="0" style="44" hidden="1" customWidth="1"/>
    <col min="13584" max="13584" width="18.85546875" style="44" customWidth="1"/>
    <col min="13585" max="13597" width="8" style="44" customWidth="1"/>
    <col min="13598" max="13601" width="9.28515625" style="44" customWidth="1"/>
    <col min="13602" max="13629" width="9.140625" style="44"/>
    <col min="13630" max="13630" width="64" style="44" customWidth="1"/>
    <col min="13631" max="13631" width="97.85546875" style="44" customWidth="1"/>
    <col min="13632" max="13825" width="9.140625" style="44"/>
    <col min="13826" max="13826" width="1.28515625" style="44" customWidth="1"/>
    <col min="13827" max="13827" width="44.85546875" style="44" customWidth="1"/>
    <col min="13828" max="13828" width="47.28515625" style="44" customWidth="1"/>
    <col min="13829" max="13829" width="8.140625" style="44" customWidth="1"/>
    <col min="13830" max="13830" width="8.28515625" style="44" customWidth="1"/>
    <col min="13831" max="13831" width="5.42578125" style="44" customWidth="1"/>
    <col min="13832" max="13832" width="8.5703125" style="44" customWidth="1"/>
    <col min="13833" max="13833" width="13.7109375" style="44" customWidth="1"/>
    <col min="13834" max="13834" width="15.7109375" style="44" customWidth="1"/>
    <col min="13835" max="13835" width="14.7109375" style="44" customWidth="1"/>
    <col min="13836" max="13836" width="15" style="44" customWidth="1"/>
    <col min="13837" max="13838" width="14.28515625" style="44" customWidth="1"/>
    <col min="13839" max="13839" width="0" style="44" hidden="1" customWidth="1"/>
    <col min="13840" max="13840" width="18.85546875" style="44" customWidth="1"/>
    <col min="13841" max="13853" width="8" style="44" customWidth="1"/>
    <col min="13854" max="13857" width="9.28515625" style="44" customWidth="1"/>
    <col min="13858" max="13885" width="9.140625" style="44"/>
    <col min="13886" max="13886" width="64" style="44" customWidth="1"/>
    <col min="13887" max="13887" width="97.85546875" style="44" customWidth="1"/>
    <col min="13888" max="14081" width="9.140625" style="44"/>
    <col min="14082" max="14082" width="1.28515625" style="44" customWidth="1"/>
    <col min="14083" max="14083" width="44.85546875" style="44" customWidth="1"/>
    <col min="14084" max="14084" width="47.28515625" style="44" customWidth="1"/>
    <col min="14085" max="14085" width="8.140625" style="44" customWidth="1"/>
    <col min="14086" max="14086" width="8.28515625" style="44" customWidth="1"/>
    <col min="14087" max="14087" width="5.42578125" style="44" customWidth="1"/>
    <col min="14088" max="14088" width="8.5703125" style="44" customWidth="1"/>
    <col min="14089" max="14089" width="13.7109375" style="44" customWidth="1"/>
    <col min="14090" max="14090" width="15.7109375" style="44" customWidth="1"/>
    <col min="14091" max="14091" width="14.7109375" style="44" customWidth="1"/>
    <col min="14092" max="14092" width="15" style="44" customWidth="1"/>
    <col min="14093" max="14094" width="14.28515625" style="44" customWidth="1"/>
    <col min="14095" max="14095" width="0" style="44" hidden="1" customWidth="1"/>
    <col min="14096" max="14096" width="18.85546875" style="44" customWidth="1"/>
    <col min="14097" max="14109" width="8" style="44" customWidth="1"/>
    <col min="14110" max="14113" width="9.28515625" style="44" customWidth="1"/>
    <col min="14114" max="14141" width="9.140625" style="44"/>
    <col min="14142" max="14142" width="64" style="44" customWidth="1"/>
    <col min="14143" max="14143" width="97.85546875" style="44" customWidth="1"/>
    <col min="14144" max="14337" width="9.140625" style="44"/>
    <col min="14338" max="14338" width="1.28515625" style="44" customWidth="1"/>
    <col min="14339" max="14339" width="44.85546875" style="44" customWidth="1"/>
    <col min="14340" max="14340" width="47.28515625" style="44" customWidth="1"/>
    <col min="14341" max="14341" width="8.140625" style="44" customWidth="1"/>
    <col min="14342" max="14342" width="8.28515625" style="44" customWidth="1"/>
    <col min="14343" max="14343" width="5.42578125" style="44" customWidth="1"/>
    <col min="14344" max="14344" width="8.5703125" style="44" customWidth="1"/>
    <col min="14345" max="14345" width="13.7109375" style="44" customWidth="1"/>
    <col min="14346" max="14346" width="15.7109375" style="44" customWidth="1"/>
    <col min="14347" max="14347" width="14.7109375" style="44" customWidth="1"/>
    <col min="14348" max="14348" width="15" style="44" customWidth="1"/>
    <col min="14349" max="14350" width="14.28515625" style="44" customWidth="1"/>
    <col min="14351" max="14351" width="0" style="44" hidden="1" customWidth="1"/>
    <col min="14352" max="14352" width="18.85546875" style="44" customWidth="1"/>
    <col min="14353" max="14365" width="8" style="44" customWidth="1"/>
    <col min="14366" max="14369" width="9.28515625" style="44" customWidth="1"/>
    <col min="14370" max="14397" width="9.140625" style="44"/>
    <col min="14398" max="14398" width="64" style="44" customWidth="1"/>
    <col min="14399" max="14399" width="97.85546875" style="44" customWidth="1"/>
    <col min="14400" max="14593" width="9.140625" style="44"/>
    <col min="14594" max="14594" width="1.28515625" style="44" customWidth="1"/>
    <col min="14595" max="14595" width="44.85546875" style="44" customWidth="1"/>
    <col min="14596" max="14596" width="47.28515625" style="44" customWidth="1"/>
    <col min="14597" max="14597" width="8.140625" style="44" customWidth="1"/>
    <col min="14598" max="14598" width="8.28515625" style="44" customWidth="1"/>
    <col min="14599" max="14599" width="5.42578125" style="44" customWidth="1"/>
    <col min="14600" max="14600" width="8.5703125" style="44" customWidth="1"/>
    <col min="14601" max="14601" width="13.7109375" style="44" customWidth="1"/>
    <col min="14602" max="14602" width="15.7109375" style="44" customWidth="1"/>
    <col min="14603" max="14603" width="14.7109375" style="44" customWidth="1"/>
    <col min="14604" max="14604" width="15" style="44" customWidth="1"/>
    <col min="14605" max="14606" width="14.28515625" style="44" customWidth="1"/>
    <col min="14607" max="14607" width="0" style="44" hidden="1" customWidth="1"/>
    <col min="14608" max="14608" width="18.85546875" style="44" customWidth="1"/>
    <col min="14609" max="14621" width="8" style="44" customWidth="1"/>
    <col min="14622" max="14625" width="9.28515625" style="44" customWidth="1"/>
    <col min="14626" max="14653" width="9.140625" style="44"/>
    <col min="14654" max="14654" width="64" style="44" customWidth="1"/>
    <col min="14655" max="14655" width="97.85546875" style="44" customWidth="1"/>
    <col min="14656" max="14849" width="9.140625" style="44"/>
    <col min="14850" max="14850" width="1.28515625" style="44" customWidth="1"/>
    <col min="14851" max="14851" width="44.85546875" style="44" customWidth="1"/>
    <col min="14852" max="14852" width="47.28515625" style="44" customWidth="1"/>
    <col min="14853" max="14853" width="8.140625" style="44" customWidth="1"/>
    <col min="14854" max="14854" width="8.28515625" style="44" customWidth="1"/>
    <col min="14855" max="14855" width="5.42578125" style="44" customWidth="1"/>
    <col min="14856" max="14856" width="8.5703125" style="44" customWidth="1"/>
    <col min="14857" max="14857" width="13.7109375" style="44" customWidth="1"/>
    <col min="14858" max="14858" width="15.7109375" style="44" customWidth="1"/>
    <col min="14859" max="14859" width="14.7109375" style="44" customWidth="1"/>
    <col min="14860" max="14860" width="15" style="44" customWidth="1"/>
    <col min="14861" max="14862" width="14.28515625" style="44" customWidth="1"/>
    <col min="14863" max="14863" width="0" style="44" hidden="1" customWidth="1"/>
    <col min="14864" max="14864" width="18.85546875" style="44" customWidth="1"/>
    <col min="14865" max="14877" width="8" style="44" customWidth="1"/>
    <col min="14878" max="14881" width="9.28515625" style="44" customWidth="1"/>
    <col min="14882" max="14909" width="9.140625" style="44"/>
    <col min="14910" max="14910" width="64" style="44" customWidth="1"/>
    <col min="14911" max="14911" width="97.85546875" style="44" customWidth="1"/>
    <col min="14912" max="15105" width="9.140625" style="44"/>
    <col min="15106" max="15106" width="1.28515625" style="44" customWidth="1"/>
    <col min="15107" max="15107" width="44.85546875" style="44" customWidth="1"/>
    <col min="15108" max="15108" width="47.28515625" style="44" customWidth="1"/>
    <col min="15109" max="15109" width="8.140625" style="44" customWidth="1"/>
    <col min="15110" max="15110" width="8.28515625" style="44" customWidth="1"/>
    <col min="15111" max="15111" width="5.42578125" style="44" customWidth="1"/>
    <col min="15112" max="15112" width="8.5703125" style="44" customWidth="1"/>
    <col min="15113" max="15113" width="13.7109375" style="44" customWidth="1"/>
    <col min="15114" max="15114" width="15.7109375" style="44" customWidth="1"/>
    <col min="15115" max="15115" width="14.7109375" style="44" customWidth="1"/>
    <col min="15116" max="15116" width="15" style="44" customWidth="1"/>
    <col min="15117" max="15118" width="14.28515625" style="44" customWidth="1"/>
    <col min="15119" max="15119" width="0" style="44" hidden="1" customWidth="1"/>
    <col min="15120" max="15120" width="18.85546875" style="44" customWidth="1"/>
    <col min="15121" max="15133" width="8" style="44" customWidth="1"/>
    <col min="15134" max="15137" width="9.28515625" style="44" customWidth="1"/>
    <col min="15138" max="15165" width="9.140625" style="44"/>
    <col min="15166" max="15166" width="64" style="44" customWidth="1"/>
    <col min="15167" max="15167" width="97.85546875" style="44" customWidth="1"/>
    <col min="15168" max="15361" width="9.140625" style="44"/>
    <col min="15362" max="15362" width="1.28515625" style="44" customWidth="1"/>
    <col min="15363" max="15363" width="44.85546875" style="44" customWidth="1"/>
    <col min="15364" max="15364" width="47.28515625" style="44" customWidth="1"/>
    <col min="15365" max="15365" width="8.140625" style="44" customWidth="1"/>
    <col min="15366" max="15366" width="8.28515625" style="44" customWidth="1"/>
    <col min="15367" max="15367" width="5.42578125" style="44" customWidth="1"/>
    <col min="15368" max="15368" width="8.5703125" style="44" customWidth="1"/>
    <col min="15369" max="15369" width="13.7109375" style="44" customWidth="1"/>
    <col min="15370" max="15370" width="15.7109375" style="44" customWidth="1"/>
    <col min="15371" max="15371" width="14.7109375" style="44" customWidth="1"/>
    <col min="15372" max="15372" width="15" style="44" customWidth="1"/>
    <col min="15373" max="15374" width="14.28515625" style="44" customWidth="1"/>
    <col min="15375" max="15375" width="0" style="44" hidden="1" customWidth="1"/>
    <col min="15376" max="15376" width="18.85546875" style="44" customWidth="1"/>
    <col min="15377" max="15389" width="8" style="44" customWidth="1"/>
    <col min="15390" max="15393" width="9.28515625" style="44" customWidth="1"/>
    <col min="15394" max="15421" width="9.140625" style="44"/>
    <col min="15422" max="15422" width="64" style="44" customWidth="1"/>
    <col min="15423" max="15423" width="97.85546875" style="44" customWidth="1"/>
    <col min="15424" max="15617" width="9.140625" style="44"/>
    <col min="15618" max="15618" width="1.28515625" style="44" customWidth="1"/>
    <col min="15619" max="15619" width="44.85546875" style="44" customWidth="1"/>
    <col min="15620" max="15620" width="47.28515625" style="44" customWidth="1"/>
    <col min="15621" max="15621" width="8.140625" style="44" customWidth="1"/>
    <col min="15622" max="15622" width="8.28515625" style="44" customWidth="1"/>
    <col min="15623" max="15623" width="5.42578125" style="44" customWidth="1"/>
    <col min="15624" max="15624" width="8.5703125" style="44" customWidth="1"/>
    <col min="15625" max="15625" width="13.7109375" style="44" customWidth="1"/>
    <col min="15626" max="15626" width="15.7109375" style="44" customWidth="1"/>
    <col min="15627" max="15627" width="14.7109375" style="44" customWidth="1"/>
    <col min="15628" max="15628" width="15" style="44" customWidth="1"/>
    <col min="15629" max="15630" width="14.28515625" style="44" customWidth="1"/>
    <col min="15631" max="15631" width="0" style="44" hidden="1" customWidth="1"/>
    <col min="15632" max="15632" width="18.85546875" style="44" customWidth="1"/>
    <col min="15633" max="15645" width="8" style="44" customWidth="1"/>
    <col min="15646" max="15649" width="9.28515625" style="44" customWidth="1"/>
    <col min="15650" max="15677" width="9.140625" style="44"/>
    <col min="15678" max="15678" width="64" style="44" customWidth="1"/>
    <col min="15679" max="15679" width="97.85546875" style="44" customWidth="1"/>
    <col min="15680" max="15873" width="9.140625" style="44"/>
    <col min="15874" max="15874" width="1.28515625" style="44" customWidth="1"/>
    <col min="15875" max="15875" width="44.85546875" style="44" customWidth="1"/>
    <col min="15876" max="15876" width="47.28515625" style="44" customWidth="1"/>
    <col min="15877" max="15877" width="8.140625" style="44" customWidth="1"/>
    <col min="15878" max="15878" width="8.28515625" style="44" customWidth="1"/>
    <col min="15879" max="15879" width="5.42578125" style="44" customWidth="1"/>
    <col min="15880" max="15880" width="8.5703125" style="44" customWidth="1"/>
    <col min="15881" max="15881" width="13.7109375" style="44" customWidth="1"/>
    <col min="15882" max="15882" width="15.7109375" style="44" customWidth="1"/>
    <col min="15883" max="15883" width="14.7109375" style="44" customWidth="1"/>
    <col min="15884" max="15884" width="15" style="44" customWidth="1"/>
    <col min="15885" max="15886" width="14.28515625" style="44" customWidth="1"/>
    <col min="15887" max="15887" width="0" style="44" hidden="1" customWidth="1"/>
    <col min="15888" max="15888" width="18.85546875" style="44" customWidth="1"/>
    <col min="15889" max="15901" width="8" style="44" customWidth="1"/>
    <col min="15902" max="15905" width="9.28515625" style="44" customWidth="1"/>
    <col min="15906" max="15933" width="9.140625" style="44"/>
    <col min="15934" max="15934" width="64" style="44" customWidth="1"/>
    <col min="15935" max="15935" width="97.85546875" style="44" customWidth="1"/>
    <col min="15936" max="16129" width="9.140625" style="44"/>
    <col min="16130" max="16130" width="1.28515625" style="44" customWidth="1"/>
    <col min="16131" max="16131" width="44.85546875" style="44" customWidth="1"/>
    <col min="16132" max="16132" width="47.28515625" style="44" customWidth="1"/>
    <col min="16133" max="16133" width="8.140625" style="44" customWidth="1"/>
    <col min="16134" max="16134" width="8.28515625" style="44" customWidth="1"/>
    <col min="16135" max="16135" width="5.42578125" style="44" customWidth="1"/>
    <col min="16136" max="16136" width="8.5703125" style="44" customWidth="1"/>
    <col min="16137" max="16137" width="13.7109375" style="44" customWidth="1"/>
    <col min="16138" max="16138" width="15.7109375" style="44" customWidth="1"/>
    <col min="16139" max="16139" width="14.7109375" style="44" customWidth="1"/>
    <col min="16140" max="16140" width="15" style="44" customWidth="1"/>
    <col min="16141" max="16142" width="14.28515625" style="44" customWidth="1"/>
    <col min="16143" max="16143" width="0" style="44" hidden="1" customWidth="1"/>
    <col min="16144" max="16144" width="18.85546875" style="44" customWidth="1"/>
    <col min="16145" max="16157" width="8" style="44" customWidth="1"/>
    <col min="16158" max="16161" width="9.28515625" style="44" customWidth="1"/>
    <col min="16162" max="16189" width="9.140625" style="44"/>
    <col min="16190" max="16190" width="64" style="44" customWidth="1"/>
    <col min="16191" max="16191" width="97.85546875" style="44" customWidth="1"/>
    <col min="16192" max="16384" width="9.140625" style="44"/>
  </cols>
  <sheetData>
    <row r="1" spans="1:63" ht="4.5" customHeight="1" thickTop="1" thickBot="1" x14ac:dyDescent="0.3">
      <c r="A1" s="131"/>
      <c r="B1" s="242"/>
      <c r="C1" s="242"/>
      <c r="D1" s="242"/>
      <c r="E1" s="243"/>
      <c r="F1" s="243"/>
      <c r="G1" s="243"/>
      <c r="H1" s="244"/>
      <c r="I1" s="244"/>
      <c r="J1" s="244"/>
      <c r="K1" s="244"/>
      <c r="L1" s="244"/>
      <c r="M1" s="244"/>
      <c r="N1" s="244"/>
      <c r="O1" s="132"/>
      <c r="BJ1" s="45" t="s">
        <v>186</v>
      </c>
      <c r="BK1" s="46" t="s">
        <v>187</v>
      </c>
    </row>
    <row r="2" spans="1:63" ht="32.25" customHeight="1" x14ac:dyDescent="0.25">
      <c r="A2" s="133"/>
      <c r="B2" s="482" t="s">
        <v>314</v>
      </c>
      <c r="C2" s="482"/>
      <c r="D2" s="482"/>
      <c r="E2" s="482"/>
      <c r="F2" s="482"/>
      <c r="G2" s="482"/>
      <c r="H2" s="482"/>
      <c r="I2" s="482"/>
      <c r="J2" s="482"/>
      <c r="K2" s="482"/>
      <c r="L2" s="482"/>
      <c r="M2" s="482"/>
      <c r="N2" s="482"/>
      <c r="O2" s="134"/>
      <c r="BJ2" s="135"/>
      <c r="BK2" s="136"/>
    </row>
    <row r="3" spans="1:63" ht="9" customHeight="1" thickBot="1" x14ac:dyDescent="0.3">
      <c r="A3" s="225"/>
      <c r="B3" s="53"/>
      <c r="C3" s="53"/>
      <c r="D3" s="53"/>
      <c r="E3" s="137"/>
      <c r="F3" s="137"/>
      <c r="G3" s="137"/>
      <c r="H3" s="42"/>
      <c r="I3" s="42"/>
      <c r="J3" s="42"/>
      <c r="K3" s="42"/>
      <c r="L3" s="42"/>
      <c r="M3" s="42"/>
      <c r="N3" s="226"/>
      <c r="O3" s="134"/>
      <c r="BJ3" s="135"/>
      <c r="BK3" s="136"/>
    </row>
    <row r="4" spans="1:63" ht="8.25" customHeight="1" thickBot="1" x14ac:dyDescent="0.3">
      <c r="A4" s="225"/>
      <c r="B4" s="53"/>
      <c r="C4" s="53"/>
      <c r="D4" s="53"/>
      <c r="E4" s="137"/>
      <c r="F4" s="137"/>
      <c r="G4" s="137"/>
      <c r="H4" s="42"/>
      <c r="I4" s="42"/>
      <c r="J4" s="42"/>
      <c r="K4" s="42"/>
      <c r="L4" s="42"/>
      <c r="M4" s="42"/>
      <c r="N4" s="206"/>
      <c r="O4" s="134"/>
      <c r="BJ4" s="45" t="s">
        <v>186</v>
      </c>
      <c r="BK4" s="46" t="s">
        <v>187</v>
      </c>
    </row>
    <row r="5" spans="1:63" ht="25.5" customHeight="1" x14ac:dyDescent="0.25">
      <c r="A5" s="225"/>
      <c r="B5" s="138" t="s">
        <v>188</v>
      </c>
      <c r="C5" s="352" t="str">
        <f>'Elenco P.I.'!B2</f>
        <v>Comune di Golfo Aranci</v>
      </c>
      <c r="D5" s="53"/>
      <c r="E5" s="137"/>
      <c r="F5" s="137"/>
      <c r="G5" s="137"/>
      <c r="H5" s="137"/>
      <c r="I5" s="137"/>
      <c r="J5" s="137"/>
      <c r="K5" s="42"/>
      <c r="L5" s="42"/>
      <c r="M5" s="42"/>
      <c r="N5" s="206"/>
      <c r="O5" s="134"/>
      <c r="BJ5" s="49" t="s">
        <v>190</v>
      </c>
      <c r="BK5" s="50" t="s">
        <v>191</v>
      </c>
    </row>
    <row r="6" spans="1:63" ht="25.5" customHeight="1" x14ac:dyDescent="0.25">
      <c r="A6" s="225"/>
      <c r="B6" s="138" t="s">
        <v>192</v>
      </c>
      <c r="C6" s="352" t="str">
        <f>'Elenco P.I.'!B7</f>
        <v xml:space="preserve">Area:  </v>
      </c>
      <c r="D6" s="53"/>
      <c r="E6" s="137"/>
      <c r="F6" s="137"/>
      <c r="G6" s="137"/>
      <c r="H6" s="137"/>
      <c r="I6" s="137"/>
      <c r="J6" s="137"/>
      <c r="K6" s="42"/>
      <c r="L6" s="42"/>
      <c r="M6" s="47" t="s">
        <v>189</v>
      </c>
      <c r="N6" s="227"/>
      <c r="O6" s="134"/>
      <c r="BJ6" s="51" t="s">
        <v>193</v>
      </c>
      <c r="BK6" s="52" t="s">
        <v>194</v>
      </c>
    </row>
    <row r="7" spans="1:63" ht="25.5" customHeight="1" thickBot="1" x14ac:dyDescent="0.3">
      <c r="A7" s="225"/>
      <c r="B7" s="138" t="s">
        <v>315</v>
      </c>
      <c r="C7" s="352"/>
      <c r="D7" s="53"/>
      <c r="E7" s="42"/>
      <c r="F7" s="42"/>
      <c r="G7" s="42"/>
      <c r="H7" s="42"/>
      <c r="I7" s="42"/>
      <c r="J7" s="42"/>
      <c r="K7" s="42"/>
      <c r="L7" s="42"/>
      <c r="M7" s="42"/>
      <c r="N7" s="206"/>
      <c r="O7" s="134"/>
      <c r="BJ7" s="51" t="s">
        <v>196</v>
      </c>
      <c r="BK7" s="52" t="s">
        <v>197</v>
      </c>
    </row>
    <row r="8" spans="1:63" ht="14.25" customHeight="1" thickBot="1" x14ac:dyDescent="0.3">
      <c r="A8" s="225"/>
      <c r="B8" s="138"/>
      <c r="C8" s="53"/>
      <c r="D8" s="53"/>
      <c r="E8" s="42"/>
      <c r="F8" s="42"/>
      <c r="G8" s="42"/>
      <c r="H8" s="42"/>
      <c r="I8" s="42"/>
      <c r="J8" s="42"/>
      <c r="K8" s="42"/>
      <c r="L8" s="42"/>
      <c r="M8" s="42"/>
      <c r="N8" s="228"/>
      <c r="O8" s="134"/>
      <c r="BJ8" s="45" t="s">
        <v>186</v>
      </c>
      <c r="BK8" s="46" t="s">
        <v>187</v>
      </c>
    </row>
    <row r="9" spans="1:63" s="139" customFormat="1" ht="56.25" customHeight="1" x14ac:dyDescent="0.2">
      <c r="A9" s="133"/>
      <c r="B9" s="493" t="s">
        <v>260</v>
      </c>
      <c r="C9" s="494"/>
      <c r="D9" s="495"/>
      <c r="E9" s="483" t="s">
        <v>261</v>
      </c>
      <c r="F9" s="483"/>
      <c r="G9" s="483"/>
      <c r="H9" s="483"/>
      <c r="I9" s="483"/>
      <c r="J9" s="483"/>
      <c r="K9" s="484"/>
      <c r="L9" s="484"/>
      <c r="M9" s="484"/>
      <c r="N9" s="484"/>
      <c r="O9" s="134"/>
    </row>
    <row r="10" spans="1:63" ht="6.75" customHeight="1" x14ac:dyDescent="0.25">
      <c r="A10" s="225"/>
      <c r="B10" s="53"/>
      <c r="C10" s="53"/>
      <c r="D10" s="53"/>
      <c r="E10" s="54"/>
      <c r="F10" s="137"/>
      <c r="G10" s="137"/>
      <c r="H10" s="137"/>
      <c r="I10" s="137"/>
      <c r="J10" s="137"/>
      <c r="K10" s="42"/>
      <c r="L10" s="42"/>
      <c r="M10" s="42"/>
      <c r="N10" s="226"/>
      <c r="O10" s="134"/>
      <c r="BJ10" s="51" t="s">
        <v>198</v>
      </c>
      <c r="BK10" s="52" t="s">
        <v>199</v>
      </c>
    </row>
    <row r="11" spans="1:63" ht="6" customHeight="1" x14ac:dyDescent="0.25">
      <c r="A11" s="225"/>
      <c r="B11" s="54"/>
      <c r="C11" s="54"/>
      <c r="D11" s="54"/>
      <c r="E11" s="54"/>
      <c r="F11" s="54"/>
      <c r="G11" s="54"/>
      <c r="H11" s="54"/>
      <c r="I11" s="54"/>
      <c r="J11" s="54"/>
      <c r="K11" s="54"/>
      <c r="L11" s="54"/>
      <c r="M11" s="54"/>
      <c r="N11" s="229"/>
      <c r="O11" s="134"/>
      <c r="BJ11" s="51"/>
      <c r="BK11" s="52"/>
    </row>
    <row r="12" spans="1:63" ht="22.5" customHeight="1" x14ac:dyDescent="0.25">
      <c r="A12" s="133"/>
      <c r="B12" s="485" t="s">
        <v>262</v>
      </c>
      <c r="C12" s="485"/>
      <c r="D12" s="490"/>
      <c r="E12" s="486" t="s">
        <v>263</v>
      </c>
      <c r="F12" s="486" t="s">
        <v>264</v>
      </c>
      <c r="G12" s="486" t="s">
        <v>265</v>
      </c>
      <c r="H12" s="487" t="s">
        <v>266</v>
      </c>
      <c r="I12" s="488" t="s">
        <v>267</v>
      </c>
      <c r="J12" s="488"/>
      <c r="K12" s="488"/>
      <c r="L12" s="488"/>
      <c r="M12" s="488"/>
      <c r="N12" s="489" t="s">
        <v>268</v>
      </c>
      <c r="O12" s="134"/>
      <c r="BJ12" s="51" t="s">
        <v>201</v>
      </c>
      <c r="BK12" s="52" t="s">
        <v>202</v>
      </c>
    </row>
    <row r="13" spans="1:63" ht="12" customHeight="1" x14ac:dyDescent="0.25">
      <c r="A13" s="133"/>
      <c r="B13" s="485"/>
      <c r="C13" s="485"/>
      <c r="D13" s="491"/>
      <c r="E13" s="486"/>
      <c r="F13" s="486"/>
      <c r="G13" s="486"/>
      <c r="H13" s="487"/>
      <c r="I13" s="140">
        <v>1</v>
      </c>
      <c r="J13" s="140">
        <v>2</v>
      </c>
      <c r="K13" s="140">
        <v>3</v>
      </c>
      <c r="L13" s="140">
        <v>4</v>
      </c>
      <c r="M13" s="140">
        <v>5</v>
      </c>
      <c r="N13" s="489"/>
      <c r="O13" s="134"/>
      <c r="BJ13" s="51" t="s">
        <v>203</v>
      </c>
      <c r="BK13" s="52" t="s">
        <v>204</v>
      </c>
    </row>
    <row r="14" spans="1:63" ht="18" customHeight="1" x14ac:dyDescent="0.25">
      <c r="A14" s="133"/>
      <c r="B14" s="485"/>
      <c r="C14" s="485"/>
      <c r="D14" s="492"/>
      <c r="E14" s="486"/>
      <c r="F14" s="486"/>
      <c r="G14" s="486"/>
      <c r="H14" s="487"/>
      <c r="I14" s="141" t="s">
        <v>231</v>
      </c>
      <c r="J14" s="141" t="s">
        <v>232</v>
      </c>
      <c r="K14" s="142" t="s">
        <v>233</v>
      </c>
      <c r="L14" s="142" t="s">
        <v>269</v>
      </c>
      <c r="M14" s="142" t="s">
        <v>270</v>
      </c>
      <c r="N14" s="489"/>
      <c r="O14" s="134"/>
      <c r="BJ14" s="51" t="s">
        <v>207</v>
      </c>
      <c r="BK14" s="52" t="s">
        <v>208</v>
      </c>
    </row>
    <row r="15" spans="1:63" ht="40.5" customHeight="1" x14ac:dyDescent="0.25">
      <c r="A15" s="133"/>
      <c r="B15" s="143" t="s">
        <v>212</v>
      </c>
      <c r="C15" s="143" t="s">
        <v>213</v>
      </c>
      <c r="D15" s="143" t="s">
        <v>418</v>
      </c>
      <c r="E15" s="486"/>
      <c r="F15" s="486"/>
      <c r="G15" s="486"/>
      <c r="H15" s="487"/>
      <c r="I15" s="235" t="s">
        <v>56</v>
      </c>
      <c r="J15" s="235" t="s">
        <v>57</v>
      </c>
      <c r="K15" s="235" t="s">
        <v>242</v>
      </c>
      <c r="L15" s="235" t="s">
        <v>243</v>
      </c>
      <c r="M15" s="235" t="s">
        <v>244</v>
      </c>
      <c r="N15" s="489"/>
      <c r="O15" s="134"/>
      <c r="BJ15" s="51" t="s">
        <v>215</v>
      </c>
      <c r="BK15" s="52" t="s">
        <v>216</v>
      </c>
    </row>
    <row r="16" spans="1:63" ht="79.5" customHeight="1" x14ac:dyDescent="0.25">
      <c r="A16" s="133"/>
      <c r="B16" s="144" t="s">
        <v>529</v>
      </c>
      <c r="C16" s="144" t="str">
        <f>'[2]Elenco P.O.'!C11</f>
        <v>Vedi scheda di programmazione</v>
      </c>
      <c r="D16" s="144">
        <f>'Elenco P.O.'!E11</f>
        <v>0</v>
      </c>
      <c r="E16" s="145">
        <f>'Elenco P.O.'!T11</f>
        <v>20</v>
      </c>
      <c r="F16" s="146">
        <f>(E16/E$27)*60</f>
        <v>16.666666666666668</v>
      </c>
      <c r="G16" s="145">
        <f>H16/100</f>
        <v>1</v>
      </c>
      <c r="H16" s="147">
        <v>100</v>
      </c>
      <c r="I16" s="230" t="str">
        <f t="shared" ref="I16:I25" si="0">IF($G16&lt;=0.2,IF($G16&gt;=0,"x",""),"")</f>
        <v/>
      </c>
      <c r="J16" s="231" t="str">
        <f>IF(G16&lt;=0.5,IF(G16&gt;=0.21,"x",""),"")</f>
        <v/>
      </c>
      <c r="K16" s="148" t="str">
        <f>IF(G16&lt;=0.7,IF(G16&gt;=0.51,"x",""),"")</f>
        <v/>
      </c>
      <c r="L16" s="148" t="str">
        <f>IF(G16&lt;=0.9,IF(G16&gt;=0.71,"x",""),"")</f>
        <v/>
      </c>
      <c r="M16" s="148" t="str">
        <f>IF(G16&lt;=1,IF(G16&gt;0.9,"x",""),"")</f>
        <v>x</v>
      </c>
      <c r="N16" s="149"/>
      <c r="O16" s="134"/>
      <c r="P16" s="326"/>
      <c r="Q16" s="59"/>
      <c r="R16" s="59"/>
      <c r="S16" s="58"/>
      <c r="T16" s="58"/>
      <c r="U16" s="58"/>
      <c r="V16" s="58"/>
      <c r="W16" s="58"/>
      <c r="X16" s="58"/>
      <c r="Y16" s="58"/>
      <c r="Z16" s="58"/>
      <c r="AA16" s="58"/>
      <c r="AB16" s="58"/>
      <c r="AC16" s="58"/>
      <c r="AD16" s="58"/>
      <c r="AE16" s="58"/>
      <c r="AF16" s="58"/>
      <c r="AG16" s="58"/>
      <c r="AH16" s="58"/>
      <c r="AI16" s="58"/>
      <c r="AJ16" s="58"/>
      <c r="AK16" s="58"/>
      <c r="AL16" s="58"/>
      <c r="AM16" s="58"/>
      <c r="AN16" s="58"/>
      <c r="AO16" s="60"/>
      <c r="BJ16" s="51" t="s">
        <v>217</v>
      </c>
      <c r="BK16" s="52" t="s">
        <v>218</v>
      </c>
    </row>
    <row r="17" spans="1:63" ht="79.5" customHeight="1" x14ac:dyDescent="0.25">
      <c r="A17" s="133"/>
      <c r="B17" s="144" t="s">
        <v>530</v>
      </c>
      <c r="C17" s="144" t="str">
        <f>'[2]Elenco P.O.'!C12</f>
        <v>Vedi scheda di programmazione</v>
      </c>
      <c r="D17" s="144">
        <f>'Elenco P.O.'!E12</f>
        <v>0</v>
      </c>
      <c r="E17" s="145">
        <v>14</v>
      </c>
      <c r="F17" s="146">
        <f t="shared" ref="F17:F25" si="1">(E17/E$27)*60</f>
        <v>11.666666666666666</v>
      </c>
      <c r="G17" s="145">
        <f t="shared" ref="G17:G25" si="2">H17/100</f>
        <v>0</v>
      </c>
      <c r="H17" s="147"/>
      <c r="I17" s="148" t="str">
        <f t="shared" si="0"/>
        <v>x</v>
      </c>
      <c r="J17" s="148" t="str">
        <f t="shared" ref="J17:J25" si="3">IF(G17&lt;=0.5,IF(G17&gt;=0.21,"x",""),"")</f>
        <v/>
      </c>
      <c r="K17" s="148" t="str">
        <f t="shared" ref="K17:K25" si="4">IF(G17&lt;=0.7,IF(G17&gt;=0.51,"x",""),"")</f>
        <v/>
      </c>
      <c r="L17" s="148" t="str">
        <f t="shared" ref="L17:L25" si="5">IF(G17&lt;=0.9,IF(G17&gt;=0.71,"x",""),"")</f>
        <v/>
      </c>
      <c r="M17" s="148" t="str">
        <f t="shared" ref="M17:M25" si="6">IF(G17&lt;=1,IF(G17&gt;0.9,"x",""),"")</f>
        <v/>
      </c>
      <c r="N17" s="149"/>
      <c r="O17" s="134"/>
      <c r="P17" s="44" t="str">
        <f>IF(H16&gt;76&lt;100,1,"")</f>
        <v/>
      </c>
      <c r="BJ17" s="51" t="s">
        <v>273</v>
      </c>
      <c r="BK17" s="52" t="s">
        <v>274</v>
      </c>
    </row>
    <row r="18" spans="1:63" ht="43.5" customHeight="1" x14ac:dyDescent="0.25">
      <c r="A18" s="133"/>
      <c r="B18" s="144" t="s">
        <v>531</v>
      </c>
      <c r="C18" s="144" t="str">
        <f>'[2]Elenco P.O.'!C13</f>
        <v>Vedi scheda di programmazione</v>
      </c>
      <c r="D18" s="144">
        <f>'Elenco P.O.'!E13</f>
        <v>0</v>
      </c>
      <c r="E18" s="145">
        <f>'Elenco P.O.'!T13</f>
        <v>20</v>
      </c>
      <c r="F18" s="146">
        <f t="shared" si="1"/>
        <v>16.666666666666668</v>
      </c>
      <c r="G18" s="145">
        <f t="shared" si="2"/>
        <v>0</v>
      </c>
      <c r="H18" s="147"/>
      <c r="I18" s="148" t="str">
        <f t="shared" si="0"/>
        <v>x</v>
      </c>
      <c r="J18" s="148" t="str">
        <f t="shared" si="3"/>
        <v/>
      </c>
      <c r="K18" s="148" t="str">
        <f t="shared" si="4"/>
        <v/>
      </c>
      <c r="L18" s="148" t="str">
        <f t="shared" si="5"/>
        <v/>
      </c>
      <c r="M18" s="148" t="str">
        <f t="shared" si="6"/>
        <v/>
      </c>
      <c r="N18" s="149"/>
      <c r="O18" s="134"/>
      <c r="BJ18" s="51" t="s">
        <v>275</v>
      </c>
      <c r="BK18" s="52" t="s">
        <v>276</v>
      </c>
    </row>
    <row r="19" spans="1:63" ht="84" customHeight="1" x14ac:dyDescent="0.25">
      <c r="A19" s="133"/>
      <c r="B19" s="144" t="s">
        <v>532</v>
      </c>
      <c r="C19" s="144" t="str">
        <f>'[2]Elenco P.O.'!C14</f>
        <v>Vedi scheda di programmazione</v>
      </c>
      <c r="D19" s="144">
        <f>'Elenco P.O.'!E14</f>
        <v>0</v>
      </c>
      <c r="E19" s="145">
        <f>'Elenco P.O.'!T14</f>
        <v>18</v>
      </c>
      <c r="F19" s="146">
        <f t="shared" si="1"/>
        <v>15</v>
      </c>
      <c r="G19" s="145">
        <f t="shared" si="2"/>
        <v>0</v>
      </c>
      <c r="H19" s="147"/>
      <c r="I19" s="148" t="str">
        <f t="shared" si="0"/>
        <v>x</v>
      </c>
      <c r="J19" s="148" t="str">
        <f t="shared" si="3"/>
        <v/>
      </c>
      <c r="K19" s="148" t="str">
        <f t="shared" si="4"/>
        <v/>
      </c>
      <c r="L19" s="148" t="str">
        <f t="shared" si="5"/>
        <v/>
      </c>
      <c r="M19" s="148" t="str">
        <f t="shared" si="6"/>
        <v/>
      </c>
      <c r="N19" s="149"/>
      <c r="O19" s="134"/>
      <c r="P19" s="58"/>
      <c r="Q19" s="59"/>
      <c r="R19" s="59"/>
      <c r="S19" s="58"/>
      <c r="T19" s="58"/>
      <c r="U19" s="58"/>
      <c r="V19" s="58"/>
      <c r="W19" s="58"/>
      <c r="X19" s="58"/>
      <c r="Y19" s="58"/>
      <c r="Z19" s="58"/>
      <c r="AA19" s="58"/>
      <c r="AB19" s="58"/>
      <c r="AC19" s="58"/>
      <c r="AD19" s="58"/>
      <c r="AE19" s="58"/>
      <c r="AF19" s="58"/>
      <c r="AG19" s="58"/>
      <c r="AH19" s="58"/>
      <c r="AI19" s="58"/>
      <c r="AJ19" s="58"/>
      <c r="AK19" s="58"/>
      <c r="AL19" s="58"/>
      <c r="AM19" s="58"/>
      <c r="AN19" s="58"/>
      <c r="AO19" s="60"/>
      <c r="BJ19" s="51" t="s">
        <v>277</v>
      </c>
      <c r="BK19" s="52" t="s">
        <v>278</v>
      </c>
    </row>
    <row r="20" spans="1:63" ht="55.5" customHeight="1" x14ac:dyDescent="0.25">
      <c r="A20" s="133"/>
      <c r="B20" s="144"/>
      <c r="C20" s="144"/>
      <c r="D20" s="144"/>
      <c r="E20" s="145"/>
      <c r="F20" s="146">
        <f t="shared" si="1"/>
        <v>0</v>
      </c>
      <c r="G20" s="145">
        <f t="shared" si="2"/>
        <v>0</v>
      </c>
      <c r="H20" s="147"/>
      <c r="I20" s="148" t="str">
        <f t="shared" si="0"/>
        <v>x</v>
      </c>
      <c r="J20" s="148" t="str">
        <f t="shared" si="3"/>
        <v/>
      </c>
      <c r="K20" s="148" t="str">
        <f t="shared" si="4"/>
        <v/>
      </c>
      <c r="L20" s="148" t="str">
        <f t="shared" si="5"/>
        <v/>
      </c>
      <c r="M20" s="148" t="str">
        <f t="shared" si="6"/>
        <v/>
      </c>
      <c r="N20" s="149"/>
      <c r="O20" s="134"/>
      <c r="BJ20" s="51" t="s">
        <v>279</v>
      </c>
      <c r="BK20" s="52" t="s">
        <v>280</v>
      </c>
    </row>
    <row r="21" spans="1:63" ht="63.75" customHeight="1" thickBot="1" x14ac:dyDescent="0.3">
      <c r="A21" s="133"/>
      <c r="B21" s="144"/>
      <c r="C21" s="144"/>
      <c r="D21" s="144"/>
      <c r="E21" s="145"/>
      <c r="F21" s="146">
        <f t="shared" si="1"/>
        <v>0</v>
      </c>
      <c r="G21" s="145">
        <f t="shared" si="2"/>
        <v>0</v>
      </c>
      <c r="H21" s="147"/>
      <c r="I21" s="148" t="str">
        <f t="shared" si="0"/>
        <v>x</v>
      </c>
      <c r="J21" s="148" t="str">
        <f t="shared" si="3"/>
        <v/>
      </c>
      <c r="K21" s="148" t="str">
        <f t="shared" si="4"/>
        <v/>
      </c>
      <c r="L21" s="148" t="str">
        <f t="shared" si="5"/>
        <v/>
      </c>
      <c r="M21" s="148" t="str">
        <f t="shared" si="6"/>
        <v/>
      </c>
      <c r="N21" s="149"/>
      <c r="O21" s="134"/>
      <c r="P21" s="44" t="str">
        <f>IF(H19&gt;76&lt;100,1,"")</f>
        <v/>
      </c>
      <c r="BJ21" s="150" t="s">
        <v>281</v>
      </c>
      <c r="BK21" s="151" t="s">
        <v>282</v>
      </c>
    </row>
    <row r="22" spans="1:63" ht="24" hidden="1" customHeight="1" thickBot="1" x14ac:dyDescent="0.3">
      <c r="A22" s="133"/>
      <c r="B22" s="144">
        <f>'Elenco P.O.'!C17</f>
        <v>0</v>
      </c>
      <c r="C22" s="144">
        <f>'Elenco P.O.'!C17</f>
        <v>0</v>
      </c>
      <c r="D22" s="144"/>
      <c r="E22" s="145"/>
      <c r="F22" s="146">
        <f t="shared" si="1"/>
        <v>0</v>
      </c>
      <c r="G22" s="145">
        <f t="shared" si="2"/>
        <v>0</v>
      </c>
      <c r="H22" s="147"/>
      <c r="I22" s="148" t="str">
        <f t="shared" si="0"/>
        <v>x</v>
      </c>
      <c r="J22" s="148" t="str">
        <f t="shared" si="3"/>
        <v/>
      </c>
      <c r="K22" s="148" t="str">
        <f t="shared" si="4"/>
        <v/>
      </c>
      <c r="L22" s="148" t="str">
        <f t="shared" si="5"/>
        <v/>
      </c>
      <c r="M22" s="148" t="str">
        <f t="shared" si="6"/>
        <v/>
      </c>
      <c r="N22" s="149"/>
      <c r="O22" s="134"/>
      <c r="BJ22" s="150"/>
      <c r="BK22" s="151"/>
    </row>
    <row r="23" spans="1:63" ht="24" hidden="1" customHeight="1" thickBot="1" x14ac:dyDescent="0.3">
      <c r="A23" s="133"/>
      <c r="B23" s="144">
        <f>'Elenco P.O.'!C18</f>
        <v>0</v>
      </c>
      <c r="C23" s="144">
        <f>'Elenco P.O.'!C18</f>
        <v>0</v>
      </c>
      <c r="D23" s="144"/>
      <c r="E23" s="145"/>
      <c r="F23" s="146">
        <f t="shared" si="1"/>
        <v>0</v>
      </c>
      <c r="G23" s="145">
        <f t="shared" si="2"/>
        <v>0</v>
      </c>
      <c r="H23" s="147"/>
      <c r="I23" s="148" t="str">
        <f t="shared" si="0"/>
        <v>x</v>
      </c>
      <c r="J23" s="148" t="str">
        <f t="shared" si="3"/>
        <v/>
      </c>
      <c r="K23" s="148" t="str">
        <f t="shared" si="4"/>
        <v/>
      </c>
      <c r="L23" s="148" t="str">
        <f t="shared" si="5"/>
        <v/>
      </c>
      <c r="M23" s="148" t="str">
        <f t="shared" si="6"/>
        <v/>
      </c>
      <c r="N23" s="149"/>
      <c r="O23" s="134"/>
      <c r="BJ23" s="150"/>
      <c r="BK23" s="151"/>
    </row>
    <row r="24" spans="1:63" ht="24" hidden="1" customHeight="1" thickBot="1" x14ac:dyDescent="0.3">
      <c r="A24" s="133"/>
      <c r="B24" s="144">
        <f>'Elenco P.O.'!C19</f>
        <v>0</v>
      </c>
      <c r="C24" s="144">
        <f>'Elenco P.O.'!C19</f>
        <v>0</v>
      </c>
      <c r="D24" s="144"/>
      <c r="E24" s="145"/>
      <c r="F24" s="146">
        <f t="shared" si="1"/>
        <v>0</v>
      </c>
      <c r="G24" s="145">
        <f t="shared" si="2"/>
        <v>0</v>
      </c>
      <c r="H24" s="147"/>
      <c r="I24" s="148" t="str">
        <f t="shared" si="0"/>
        <v>x</v>
      </c>
      <c r="J24" s="148" t="str">
        <f t="shared" si="3"/>
        <v/>
      </c>
      <c r="K24" s="148" t="str">
        <f t="shared" si="4"/>
        <v/>
      </c>
      <c r="L24" s="148" t="str">
        <f t="shared" si="5"/>
        <v/>
      </c>
      <c r="M24" s="148" t="str">
        <f t="shared" si="6"/>
        <v/>
      </c>
      <c r="N24" s="149"/>
      <c r="O24" s="134"/>
      <c r="BJ24" s="150"/>
      <c r="BK24" s="151"/>
    </row>
    <row r="25" spans="1:63" ht="24" hidden="1" customHeight="1" thickBot="1" x14ac:dyDescent="0.3">
      <c r="A25" s="133"/>
      <c r="B25" s="144">
        <f>'Elenco P.O.'!C20</f>
        <v>0</v>
      </c>
      <c r="C25" s="144">
        <f>'Elenco P.O.'!C20</f>
        <v>0</v>
      </c>
      <c r="D25" s="144"/>
      <c r="E25" s="145"/>
      <c r="F25" s="146">
        <f t="shared" si="1"/>
        <v>0</v>
      </c>
      <c r="G25" s="145">
        <f t="shared" si="2"/>
        <v>0</v>
      </c>
      <c r="H25" s="147"/>
      <c r="I25" s="148" t="str">
        <f t="shared" si="0"/>
        <v>x</v>
      </c>
      <c r="J25" s="148" t="str">
        <f t="shared" si="3"/>
        <v/>
      </c>
      <c r="K25" s="148" t="str">
        <f t="shared" si="4"/>
        <v/>
      </c>
      <c r="L25" s="148" t="str">
        <f t="shared" si="5"/>
        <v/>
      </c>
      <c r="M25" s="148" t="str">
        <f t="shared" si="6"/>
        <v/>
      </c>
      <c r="N25" s="149"/>
      <c r="O25" s="134"/>
      <c r="BJ25" s="150"/>
      <c r="BK25" s="151"/>
    </row>
    <row r="26" spans="1:63" s="62" customFormat="1" ht="21.75" customHeight="1" thickBot="1" x14ac:dyDescent="0.3">
      <c r="A26" s="133"/>
      <c r="B26" s="416" t="s">
        <v>283</v>
      </c>
      <c r="C26" s="411"/>
      <c r="D26" s="412"/>
      <c r="E26" s="236" t="s">
        <v>284</v>
      </c>
      <c r="F26" s="496" t="s">
        <v>285</v>
      </c>
      <c r="G26" s="496"/>
      <c r="H26" s="496"/>
      <c r="I26" s="488" t="s">
        <v>286</v>
      </c>
      <c r="J26" s="488"/>
      <c r="K26" s="488"/>
      <c r="L26" s="488"/>
      <c r="M26" s="488"/>
      <c r="N26" s="235" t="s">
        <v>287</v>
      </c>
      <c r="O26" s="134"/>
      <c r="BJ26" s="150"/>
      <c r="BK26" s="151"/>
    </row>
    <row r="27" spans="1:63" s="62" customFormat="1" ht="21" customHeight="1" x14ac:dyDescent="0.25">
      <c r="A27" s="133"/>
      <c r="B27" s="417"/>
      <c r="C27" s="414"/>
      <c r="D27" s="415"/>
      <c r="E27" s="152">
        <f>SUM(E16:E25)</f>
        <v>72</v>
      </c>
      <c r="F27" s="496">
        <f>SUM(F16:F25)</f>
        <v>60</v>
      </c>
      <c r="G27" s="496"/>
      <c r="H27" s="496"/>
      <c r="I27" s="153"/>
      <c r="J27" s="237">
        <f>IF(J16="x",G16*F16)++IF(J17="x",G17*F17)+IF(J18="x",G18*F18)+IF(J19="x",G19*F19)+IF(J20="x",G20*F20)+IF(J21="x",G21*F21)+IF(J22="x",G22*F22)+IF(J23="x",G23*F23)+IF(J24="x",G24*F24)+IF(J25="x",G25*F25)</f>
        <v>0</v>
      </c>
      <c r="K27" s="237">
        <f>IF(K16="x",G16*F16)+IF(K17="x",G17*F17)+IF(K18="x",G18*F18)+IF(K19="x",G19*F19)+IF(K20="x",G20*F20)+IF(K21="x",G21*F21)+IF(K22="x",G22*F22)+IF(K23="x",G23*F23)+IF(K24="x",G24*F24)+IF(K25="x",G25*F25)</f>
        <v>0</v>
      </c>
      <c r="L27" s="237">
        <f>IF(L16="x",G16*F16)+IF(L17="x",G17*F17)+IF(L18="x",G18*F18)+IF(L19="x",G19*F19)+IF(L20="x",G20*F20)+IF(L21="x",G21*F21)+IF(L22="x",G22*F22)+IF(L23="x",G23*F23)+IF(L24="x",G24*F24)+IF(L25="x",G25*F25)</f>
        <v>0</v>
      </c>
      <c r="M27" s="237">
        <f>IF(M16="x",G16*F16)+IF(M17="x",G17*F17)+IF(M18="x",G18*F18)+IF(M19="x",G19*F19)+IF(M20="x",G20*F20)+IF(M21="x",G21*F21)+IF(M22="x",G22*F22)+IF(M23="x",G23*F23)+IF(M24="x",G24*F24)+IF(M25="x",G25*F25)</f>
        <v>16.666666666666668</v>
      </c>
      <c r="N27" s="154">
        <f>SUM(J27:M27)</f>
        <v>16.666666666666668</v>
      </c>
      <c r="O27" s="134"/>
      <c r="BJ27" s="155"/>
      <c r="BK27" s="156"/>
    </row>
    <row r="28" spans="1:63" s="62" customFormat="1" ht="6.75" customHeight="1" x14ac:dyDescent="0.25">
      <c r="A28" s="133"/>
      <c r="B28" s="497"/>
      <c r="C28" s="497"/>
      <c r="D28" s="497"/>
      <c r="E28" s="497"/>
      <c r="F28" s="497"/>
      <c r="G28" s="497"/>
      <c r="H28" s="497"/>
      <c r="I28" s="497"/>
      <c r="J28" s="497"/>
      <c r="K28" s="497"/>
      <c r="L28" s="497"/>
      <c r="M28" s="497"/>
      <c r="N28" s="497"/>
      <c r="O28" s="134"/>
      <c r="BJ28" s="155"/>
      <c r="BK28" s="156"/>
    </row>
    <row r="29" spans="1:63" s="62" customFormat="1" ht="15.75" customHeight="1" x14ac:dyDescent="0.25">
      <c r="A29" s="133"/>
      <c r="B29" s="500" t="s">
        <v>288</v>
      </c>
      <c r="C29" s="501"/>
      <c r="D29" s="502"/>
      <c r="E29" s="498" t="str">
        <f>E12</f>
        <v>Peso Assoluto Obiettivo</v>
      </c>
      <c r="F29" s="498" t="str">
        <f>F12</f>
        <v>Peso % Obiettivo</v>
      </c>
      <c r="G29" s="498" t="str">
        <f>G12</f>
        <v>Fornule</v>
      </c>
      <c r="H29" s="498" t="str">
        <f>H12</f>
        <v>Risultato (%)</v>
      </c>
      <c r="I29" s="140">
        <v>1</v>
      </c>
      <c r="J29" s="140">
        <v>2</v>
      </c>
      <c r="K29" s="140">
        <v>3</v>
      </c>
      <c r="L29" s="140">
        <v>4</v>
      </c>
      <c r="M29" s="140">
        <v>5</v>
      </c>
      <c r="N29" s="499" t="str">
        <f>N12</f>
        <v>NOTE</v>
      </c>
      <c r="O29" s="134"/>
      <c r="BJ29" s="155"/>
      <c r="BK29" s="156"/>
    </row>
    <row r="30" spans="1:63" s="62" customFormat="1" ht="27.75" customHeight="1" x14ac:dyDescent="0.25">
      <c r="A30" s="133"/>
      <c r="B30" s="503"/>
      <c r="C30" s="504"/>
      <c r="D30" s="505"/>
      <c r="E30" s="498"/>
      <c r="F30" s="498"/>
      <c r="G30" s="498"/>
      <c r="H30" s="498"/>
      <c r="I30" s="141" t="s">
        <v>231</v>
      </c>
      <c r="J30" s="141" t="s">
        <v>232</v>
      </c>
      <c r="K30" s="142" t="s">
        <v>233</v>
      </c>
      <c r="L30" s="142" t="s">
        <v>269</v>
      </c>
      <c r="M30" s="142" t="s">
        <v>270</v>
      </c>
      <c r="N30" s="499"/>
      <c r="O30" s="134"/>
      <c r="BJ30" s="155"/>
      <c r="BK30" s="156"/>
    </row>
    <row r="31" spans="1:63" s="62" customFormat="1" ht="33" customHeight="1" x14ac:dyDescent="0.25">
      <c r="A31" s="133"/>
      <c r="B31" s="143" t="s">
        <v>212</v>
      </c>
      <c r="C31" s="143" t="s">
        <v>213</v>
      </c>
      <c r="D31" s="143" t="s">
        <v>418</v>
      </c>
      <c r="E31" s="498"/>
      <c r="F31" s="498"/>
      <c r="G31" s="498"/>
      <c r="H31" s="498"/>
      <c r="I31" s="235" t="s">
        <v>56</v>
      </c>
      <c r="J31" s="235" t="s">
        <v>57</v>
      </c>
      <c r="K31" s="235" t="s">
        <v>242</v>
      </c>
      <c r="L31" s="235" t="s">
        <v>243</v>
      </c>
      <c r="M31" s="235" t="s">
        <v>244</v>
      </c>
      <c r="N31" s="499"/>
      <c r="O31" s="134"/>
      <c r="BJ31" s="155"/>
      <c r="BK31" s="156"/>
    </row>
    <row r="32" spans="1:63" s="62" customFormat="1" ht="101.25" customHeight="1" x14ac:dyDescent="0.25">
      <c r="A32" s="133"/>
      <c r="B32" s="144" t="str">
        <f>'Elenco P.I.'!B11</f>
        <v>ricerca immobile da adibire a sede polizia locale</v>
      </c>
      <c r="C32" s="144" t="str">
        <f>'Elenco P.I.'!C11</f>
        <v>In ragione delle assunzioni programmate, l'aumento del numero dei dipendenti del Comune determina la necessità di reperire in locazione un nuovo edificio che possa ospitare gli uffici della polizia locale, in modo da rendere maggiormente idonei per tutti gli altri servizi dell'Ente gli spazi del palazzo comunale in Via Libertà. L'amministrazione è alla ricerca di una soluzione in economia mediante accordo con altre amministrazioni pubbliche. Qualora tale ipotesi non risultasse percorribile, sarà necessario rivolgersi al mercato con un avviso pubblico. In alternativa, ove fosse disponibile un immobile a titolo gratuito sarà necessario predisporre il contratto di comodato.</v>
      </c>
      <c r="D32" s="144" t="str">
        <f>'Elenco P.I.'!D11</f>
        <v xml:space="preserve">Indicatore Boleano: Formula =[Azione Attuata/Azione Programmata ]*100   -  Indicatore Temporale: Formula =[Tempo Realizzato _____/_____/2021 /Tempo Programmato _____/_____/2021]*100  </v>
      </c>
      <c r="E32" s="145">
        <f>'Elenco P.I.'!S11</f>
        <v>14</v>
      </c>
      <c r="F32" s="146">
        <f t="shared" ref="F32:F55" si="7">(E32/E$82)*40</f>
        <v>3.2183908045977012</v>
      </c>
      <c r="G32" s="145">
        <f t="shared" ref="G32:G55" si="8">H32/100</f>
        <v>0</v>
      </c>
      <c r="H32" s="147"/>
      <c r="I32" s="148" t="str">
        <f t="shared" ref="I32:I55" si="9">IF($G32&lt;=0.2,IF($G32&gt;=0,"x",""),"")</f>
        <v>x</v>
      </c>
      <c r="J32" s="148" t="str">
        <f t="shared" ref="J32:J40" si="10">IF(G32&lt;=0.5,IF(G32&gt;=0.21,"x",""),"")</f>
        <v/>
      </c>
      <c r="K32" s="148" t="str">
        <f t="shared" ref="K32:K40" si="11">IF(G32&lt;=0.7,IF(G32&gt;=0.51,"x",""),"")</f>
        <v/>
      </c>
      <c r="L32" s="148" t="str">
        <f t="shared" ref="L32:L40" si="12">IF(G32&lt;=0.9,IF(G32&gt;=0.71,"x",""),"")</f>
        <v/>
      </c>
      <c r="M32" s="148" t="str">
        <f t="shared" ref="M32:M40" si="13">IF(G32&lt;=1,IF(G32&gt;0.9,"x",""),"")</f>
        <v/>
      </c>
      <c r="N32" s="149"/>
      <c r="O32" s="134"/>
      <c r="BJ32" s="155"/>
      <c r="BK32" s="156"/>
    </row>
    <row r="33" spans="1:63" s="62" customFormat="1" ht="165.75" customHeight="1" x14ac:dyDescent="0.25">
      <c r="A33" s="133"/>
      <c r="B33" s="144" t="str">
        <f>'Elenco P.I.'!B12</f>
        <v>riorganizzazione servizi ed indennità titolari posizione organizzativa</v>
      </c>
      <c r="C33" s="144" t="str">
        <f>'Elenco P.I.'!C12</f>
        <v xml:space="preserve">Nell'ambito dell'attuale distribuzione dei servizi, ed in coordinamento con la programmazione del fabbisogno di personale, l'Ente intende rivedere il proprio assetto organizzativo accorpando il servizio turistico all'area LL.PP. e creando una nuova area tecnica. Tale riassetto comporta la necessità di rivedere ed adeguare la pesatura di ciascun servizio </v>
      </c>
      <c r="D33" s="144" t="str">
        <f>'Elenco P.I.'!D12</f>
        <v xml:space="preserve">Indicatore Boleano: Formula =[Azione Attuata/Azione Programmata ]*100   -  Indicatore Temporale: Formula =[Tempo Realizzato _____/_____/2021 /Tempo Programmato _____/_____/2021]*100  </v>
      </c>
      <c r="E33" s="145">
        <f>'Elenco P.I.'!S12</f>
        <v>14</v>
      </c>
      <c r="F33" s="146">
        <f t="shared" si="7"/>
        <v>3.2183908045977012</v>
      </c>
      <c r="G33" s="145">
        <f t="shared" si="8"/>
        <v>0</v>
      </c>
      <c r="H33" s="147"/>
      <c r="I33" s="148" t="str">
        <f t="shared" si="9"/>
        <v>x</v>
      </c>
      <c r="J33" s="148" t="str">
        <f t="shared" si="10"/>
        <v/>
      </c>
      <c r="K33" s="148" t="str">
        <f t="shared" si="11"/>
        <v/>
      </c>
      <c r="L33" s="148" t="str">
        <f t="shared" si="12"/>
        <v/>
      </c>
      <c r="M33" s="148" t="str">
        <f t="shared" si="13"/>
        <v/>
      </c>
      <c r="N33" s="149"/>
      <c r="O33" s="134"/>
      <c r="BJ33" s="155"/>
      <c r="BK33" s="156"/>
    </row>
    <row r="34" spans="1:63" s="62" customFormat="1" ht="196.5" customHeight="1" x14ac:dyDescent="0.25">
      <c r="A34" s="133"/>
      <c r="B34" s="144" t="str">
        <f>'Elenco P.I.'!B13</f>
        <v>rivisitazione regolamento sul funzionamento del consiglio comunale</v>
      </c>
      <c r="C34" s="144" t="str">
        <f>'Elenco P.I.'!C13</f>
        <v>L'obiettivo attiene alla predisposizione ed approvazione di un nuovo regolamento sul funzionamento del consiglio comunale che tenga conto delle novità introdotte in materia.</v>
      </c>
      <c r="D34" s="144" t="str">
        <f>'Elenco P.I.'!D13</f>
        <v xml:space="preserve">Indicatore Boleano: Formula =[Azione Attuata/Azione Programmata ]*100   -  Indicatore Temporale: Formula =[Tempo Realizzato _____/_____/2021 /Tempo Programmato _____/_____/2021]*100  </v>
      </c>
      <c r="E34" s="145">
        <f>'Elenco P.I.'!S13</f>
        <v>16</v>
      </c>
      <c r="F34" s="146">
        <f t="shared" si="7"/>
        <v>3.6781609195402298</v>
      </c>
      <c r="G34" s="145">
        <f t="shared" si="8"/>
        <v>0</v>
      </c>
      <c r="H34" s="147"/>
      <c r="I34" s="148" t="str">
        <f t="shared" si="9"/>
        <v>x</v>
      </c>
      <c r="J34" s="148" t="str">
        <f t="shared" si="10"/>
        <v/>
      </c>
      <c r="K34" s="148" t="str">
        <f t="shared" si="11"/>
        <v/>
      </c>
      <c r="L34" s="148" t="str">
        <f t="shared" si="12"/>
        <v/>
      </c>
      <c r="M34" s="148" t="str">
        <f t="shared" si="13"/>
        <v/>
      </c>
      <c r="N34" s="149"/>
      <c r="O34" s="134"/>
      <c r="BJ34" s="155"/>
      <c r="BK34" s="156"/>
    </row>
    <row r="35" spans="1:63" s="62" customFormat="1" ht="101.25" customHeight="1" x14ac:dyDescent="0.25">
      <c r="A35" s="133"/>
      <c r="B35" s="144" t="str">
        <f>'Elenco P.I.'!B14</f>
        <v>concessione spazio per spettacoli viaggianti (giostre)</v>
      </c>
      <c r="C35" s="144" t="str">
        <f>'Elenco P.I.'!C14</f>
        <v>L'Ente intende concedere a terzi uno spazio da adibire per intrattenimento dei cittadini ed attrazione per visitatori (giostre). Lo spazio è stato individuato in prossimità di Piazza Cossiga</v>
      </c>
      <c r="D35" s="144" t="str">
        <f>'Elenco P.I.'!D14</f>
        <v xml:space="preserve">Indicatore Boleano: Formula =[Azione Attuata/Azione Programmata ]*100   -  Indicatore Temporale: Formula =[Tempo Realizzato _____/_____/2021 /Tempo Programmato _____/_____/2021]*100  </v>
      </c>
      <c r="E35" s="145">
        <f>'Elenco P.I.'!S14</f>
        <v>16</v>
      </c>
      <c r="F35" s="146">
        <f t="shared" si="7"/>
        <v>3.6781609195402298</v>
      </c>
      <c r="G35" s="145">
        <f t="shared" si="8"/>
        <v>0</v>
      </c>
      <c r="H35" s="147"/>
      <c r="I35" s="148" t="str">
        <f t="shared" si="9"/>
        <v>x</v>
      </c>
      <c r="J35" s="148" t="str">
        <f t="shared" si="10"/>
        <v/>
      </c>
      <c r="K35" s="148" t="str">
        <f t="shared" si="11"/>
        <v/>
      </c>
      <c r="L35" s="148" t="str">
        <f t="shared" si="12"/>
        <v/>
      </c>
      <c r="M35" s="148" t="str">
        <f t="shared" si="13"/>
        <v/>
      </c>
      <c r="N35" s="149"/>
      <c r="O35" s="134"/>
      <c r="BJ35" s="155"/>
      <c r="BK35" s="156"/>
    </row>
    <row r="36" spans="1:63" s="62" customFormat="1" ht="101.25" customHeight="1" x14ac:dyDescent="0.25">
      <c r="A36" s="133"/>
      <c r="B36" s="144" t="str">
        <f>'Elenco P.I.'!B15</f>
        <v>affidamento servizio tutela legale Comune</v>
      </c>
      <c r="C36" s="144" t="str">
        <f>'Elenco P.I.'!C15</f>
        <v>Con il presente obiettivo l'ente si prefigge di disciplinare la procedura di rilascio dei passi carrabili</v>
      </c>
      <c r="D36" s="144" t="str">
        <f>'Elenco P.I.'!D15</f>
        <v xml:space="preserve">Indicatore Boleano: Formula =[Azione Attuata/Azione Programmata ]*100   -  Indicatore Temporale: Formula =[Tempo Realizzato _____/_____/2021 /Tempo Programmato _____/_____/2021]*100  </v>
      </c>
      <c r="E36" s="145">
        <f>'Elenco P.I.'!S15</f>
        <v>12</v>
      </c>
      <c r="F36" s="146">
        <f t="shared" si="7"/>
        <v>2.7586206896551726</v>
      </c>
      <c r="G36" s="145">
        <f t="shared" si="8"/>
        <v>0</v>
      </c>
      <c r="H36" s="147"/>
      <c r="I36" s="148" t="str">
        <f t="shared" si="9"/>
        <v>x</v>
      </c>
      <c r="J36" s="148" t="str">
        <f t="shared" si="10"/>
        <v/>
      </c>
      <c r="K36" s="148" t="str">
        <f t="shared" si="11"/>
        <v/>
      </c>
      <c r="L36" s="148" t="str">
        <f t="shared" si="12"/>
        <v/>
      </c>
      <c r="M36" s="148" t="str">
        <f t="shared" si="13"/>
        <v/>
      </c>
      <c r="N36" s="149"/>
      <c r="O36" s="134"/>
      <c r="BJ36" s="155"/>
      <c r="BK36" s="156"/>
    </row>
    <row r="37" spans="1:63" s="62" customFormat="1" ht="101.25" customHeight="1" x14ac:dyDescent="0.25">
      <c r="A37" s="133"/>
      <c r="B37" s="144">
        <f>'Elenco P.I.'!B16</f>
        <v>0</v>
      </c>
      <c r="C37" s="144">
        <f>'Elenco P.I.'!C16</f>
        <v>0</v>
      </c>
      <c r="D37" s="144" t="str">
        <f>'Elenco P.I.'!D16</f>
        <v xml:space="preserve">Indicatore Boleano: Formula =[Azione Attuata/Azione Programmata ]*100   -  Indicatore Temporale: Formula =[Tempo Realizzato _____/_____/2021 /Tempo Programmato _____/_____/2021]*100  </v>
      </c>
      <c r="E37" s="145">
        <f>'Elenco P.I.'!S16</f>
        <v>0</v>
      </c>
      <c r="F37" s="146">
        <f t="shared" si="7"/>
        <v>0</v>
      </c>
      <c r="G37" s="145">
        <f t="shared" si="8"/>
        <v>0</v>
      </c>
      <c r="H37" s="147"/>
      <c r="I37" s="148" t="str">
        <f t="shared" si="9"/>
        <v>x</v>
      </c>
      <c r="J37" s="148" t="str">
        <f t="shared" si="10"/>
        <v/>
      </c>
      <c r="K37" s="148" t="str">
        <f t="shared" si="11"/>
        <v/>
      </c>
      <c r="L37" s="148" t="str">
        <f t="shared" si="12"/>
        <v/>
      </c>
      <c r="M37" s="148" t="str">
        <f t="shared" si="13"/>
        <v/>
      </c>
      <c r="N37" s="149"/>
      <c r="O37" s="134"/>
      <c r="BJ37" s="155"/>
      <c r="BK37" s="156"/>
    </row>
    <row r="38" spans="1:63" s="62" customFormat="1" ht="101.25" customHeight="1" x14ac:dyDescent="0.25">
      <c r="A38" s="133"/>
      <c r="B38" s="144" t="str">
        <f>'Elenco P.I.'!B17</f>
        <v>Affidamento servizio gestione sosta pagamento</v>
      </c>
      <c r="C38" s="144" t="str">
        <f>'Elenco P.I.'!C17</f>
        <v>Affidamento servizio gestione sosta pagamento</v>
      </c>
      <c r="D38" s="144" t="str">
        <f>'Elenco P.I.'!D17</f>
        <v xml:space="preserve">Indicatore Boleano: Formula =[Azione Attuata/Azione Programmata ]*100   -  Indicatore Temporale: Formula =[Tempo Realizzato _____/_____/2021 /Tempo Programmato _____/_____/2021]*100  </v>
      </c>
      <c r="E38" s="145">
        <f>'Elenco P.I.'!S17</f>
        <v>12</v>
      </c>
      <c r="F38" s="146">
        <f t="shared" si="7"/>
        <v>2.7586206896551726</v>
      </c>
      <c r="G38" s="145">
        <f t="shared" si="8"/>
        <v>0</v>
      </c>
      <c r="H38" s="147"/>
      <c r="I38" s="148" t="str">
        <f t="shared" si="9"/>
        <v>x</v>
      </c>
      <c r="J38" s="148" t="str">
        <f t="shared" si="10"/>
        <v/>
      </c>
      <c r="K38" s="148" t="str">
        <f t="shared" si="11"/>
        <v/>
      </c>
      <c r="L38" s="148" t="str">
        <f t="shared" si="12"/>
        <v/>
      </c>
      <c r="M38" s="148" t="str">
        <f t="shared" si="13"/>
        <v/>
      </c>
      <c r="N38" s="149"/>
      <c r="O38" s="134"/>
      <c r="BJ38" s="155"/>
      <c r="BK38" s="156"/>
    </row>
    <row r="39" spans="1:63" s="62" customFormat="1" ht="101.25" customHeight="1" x14ac:dyDescent="0.25">
      <c r="A39" s="133"/>
      <c r="B39" s="144">
        <f>'Elenco P.I.'!B18</f>
        <v>0</v>
      </c>
      <c r="C39" s="144">
        <f>'Elenco P.I.'!C18</f>
        <v>0</v>
      </c>
      <c r="D39" s="144" t="str">
        <f>'Elenco P.I.'!D18</f>
        <v xml:space="preserve">Indicatore Boleano: Formula =[Azione Attuata/Azione Programmata ]*100   -  Indicatore Temporale: Formula =[Tempo Realizzato _____/_____/2021 /Tempo Programmato _____/_____/2021]*100  </v>
      </c>
      <c r="E39" s="145">
        <f>'Elenco P.I.'!S18</f>
        <v>0</v>
      </c>
      <c r="F39" s="146">
        <f t="shared" si="7"/>
        <v>0</v>
      </c>
      <c r="G39" s="145">
        <f t="shared" si="8"/>
        <v>0</v>
      </c>
      <c r="H39" s="147"/>
      <c r="I39" s="148" t="str">
        <f t="shared" si="9"/>
        <v>x</v>
      </c>
      <c r="J39" s="148" t="str">
        <f t="shared" si="10"/>
        <v/>
      </c>
      <c r="K39" s="148" t="str">
        <f t="shared" si="11"/>
        <v/>
      </c>
      <c r="L39" s="148" t="str">
        <f t="shared" si="12"/>
        <v/>
      </c>
      <c r="M39" s="148" t="str">
        <f t="shared" si="13"/>
        <v/>
      </c>
      <c r="N39" s="149"/>
      <c r="O39" s="134"/>
      <c r="BJ39" s="155"/>
      <c r="BK39" s="156"/>
    </row>
    <row r="40" spans="1:63" s="62" customFormat="1" ht="27.75" customHeight="1" x14ac:dyDescent="0.25">
      <c r="A40" s="133"/>
      <c r="B40" s="144">
        <f>'Elenco P.I.'!B19</f>
        <v>0</v>
      </c>
      <c r="C40" s="144">
        <f>'Elenco P.I.'!C19</f>
        <v>0</v>
      </c>
      <c r="D40" s="144" t="str">
        <f>'Elenco P.I.'!D19</f>
        <v xml:space="preserve">Indicatore Boleano: Formula =[Azione Attuata/Azione Programmata ]*100   -  Indicatore Temporale: Formula =[Tempo Realizzato _____/_____/2021 /Tempo Programmato _____/_____/2021]*100  </v>
      </c>
      <c r="E40" s="145">
        <f>'Elenco P.I.'!S19</f>
        <v>0</v>
      </c>
      <c r="F40" s="146">
        <f t="shared" si="7"/>
        <v>0</v>
      </c>
      <c r="G40" s="145">
        <f t="shared" si="8"/>
        <v>0</v>
      </c>
      <c r="H40" s="147"/>
      <c r="I40" s="148" t="str">
        <f t="shared" si="9"/>
        <v>x</v>
      </c>
      <c r="J40" s="148" t="str">
        <f t="shared" si="10"/>
        <v/>
      </c>
      <c r="K40" s="148" t="str">
        <f t="shared" si="11"/>
        <v/>
      </c>
      <c r="L40" s="148" t="str">
        <f t="shared" si="12"/>
        <v/>
      </c>
      <c r="M40" s="148" t="str">
        <f t="shared" si="13"/>
        <v/>
      </c>
      <c r="N40" s="149"/>
      <c r="O40" s="134"/>
      <c r="BJ40" s="155"/>
      <c r="BK40" s="156"/>
    </row>
    <row r="41" spans="1:63" s="62" customFormat="1" ht="27.75" customHeight="1" x14ac:dyDescent="0.25">
      <c r="A41" s="133"/>
      <c r="B41" s="144">
        <f>'Elenco P.I.'!B20</f>
        <v>0</v>
      </c>
      <c r="C41" s="144">
        <f>'Elenco P.I.'!C20</f>
        <v>0</v>
      </c>
      <c r="D41" s="144" t="str">
        <f>'Elenco P.I.'!D20</f>
        <v xml:space="preserve">Indicatore Boleano: Formula =[Azione Attuata/Azione Programmata ]*100   -  Indicatore Temporale: Formula =[Tempo Realizzato _____/_____/2021 /Tempo Programmato _____/_____/2021]*100  </v>
      </c>
      <c r="E41" s="145">
        <f>'Elenco P.I.'!S20</f>
        <v>0</v>
      </c>
      <c r="F41" s="146">
        <f t="shared" si="7"/>
        <v>0</v>
      </c>
      <c r="G41" s="145">
        <f t="shared" si="8"/>
        <v>0</v>
      </c>
      <c r="H41" s="147"/>
      <c r="I41" s="148" t="str">
        <f t="shared" si="9"/>
        <v>x</v>
      </c>
      <c r="J41" s="148" t="str">
        <f t="shared" ref="J41:J55" si="14">IF(G41&lt;=0.5,IF(G41&gt;=0.21,"x",""),"")</f>
        <v/>
      </c>
      <c r="K41" s="148" t="str">
        <f t="shared" ref="K41:K55" si="15">IF(G41&lt;=0.7,IF(G41&gt;=0.51,"x",""),"")</f>
        <v/>
      </c>
      <c r="L41" s="148" t="str">
        <f t="shared" ref="L41:L55" si="16">IF(G41&lt;=0.9,IF(G41&gt;=0.71,"x",""),"")</f>
        <v/>
      </c>
      <c r="M41" s="148" t="str">
        <f t="shared" ref="M41:M55" si="17">IF(G41&lt;=1,IF(G41&gt;0.9,"x",""),"")</f>
        <v/>
      </c>
      <c r="N41" s="149"/>
      <c r="O41" s="134"/>
      <c r="BJ41" s="155"/>
      <c r="BK41" s="156"/>
    </row>
    <row r="42" spans="1:63" s="62" customFormat="1" ht="27.75" customHeight="1" x14ac:dyDescent="0.25">
      <c r="A42" s="133"/>
      <c r="B42" s="144">
        <f>'Elenco P.I.'!B21</f>
        <v>0</v>
      </c>
      <c r="C42" s="144">
        <f>'Elenco P.I.'!C21</f>
        <v>0</v>
      </c>
      <c r="D42" s="144" t="str">
        <f>'Elenco P.I.'!D21</f>
        <v>Indicatore Boleano: Formula =[Azione Attuata/Azione Programmata ]*100   -  Indicatore Temporale: Formula =[Tempo Realizzato _____/_____/2021 /Tempo Programmato _____/_____/2021]*110</v>
      </c>
      <c r="E42" s="145">
        <f>'Elenco P.I.'!S21</f>
        <v>0</v>
      </c>
      <c r="F42" s="146">
        <f t="shared" si="7"/>
        <v>0</v>
      </c>
      <c r="G42" s="145">
        <f t="shared" si="8"/>
        <v>0</v>
      </c>
      <c r="H42" s="147"/>
      <c r="I42" s="148" t="str">
        <f t="shared" si="9"/>
        <v>x</v>
      </c>
      <c r="J42" s="148" t="str">
        <f t="shared" si="14"/>
        <v/>
      </c>
      <c r="K42" s="148" t="str">
        <f t="shared" si="15"/>
        <v/>
      </c>
      <c r="L42" s="148" t="str">
        <f t="shared" si="16"/>
        <v/>
      </c>
      <c r="M42" s="148" t="str">
        <f t="shared" si="17"/>
        <v/>
      </c>
      <c r="N42" s="149"/>
      <c r="O42" s="134"/>
      <c r="BJ42" s="155"/>
      <c r="BK42" s="156"/>
    </row>
    <row r="43" spans="1:63" s="62" customFormat="1" ht="27.75" customHeight="1" x14ac:dyDescent="0.25">
      <c r="A43" s="133"/>
      <c r="B43" s="144">
        <f>'Elenco P.I.'!B22</f>
        <v>0</v>
      </c>
      <c r="C43" s="144">
        <f>'Elenco P.I.'!C22</f>
        <v>0</v>
      </c>
      <c r="D43" s="144" t="str">
        <f>'Elenco P.I.'!D22</f>
        <v xml:space="preserve">Indicatore Boleano: Formula =[Azione Attuata/Azione Programmata ]*100   -  Indicatore Temporale: Formula =[Tempo Realizzato _____/_____/2021 /Tempo Programmato _____/_____/2021]*100  </v>
      </c>
      <c r="E43" s="145">
        <f>'Elenco P.I.'!S22</f>
        <v>0</v>
      </c>
      <c r="F43" s="146">
        <f t="shared" si="7"/>
        <v>0</v>
      </c>
      <c r="G43" s="145">
        <f t="shared" si="8"/>
        <v>0</v>
      </c>
      <c r="H43" s="147"/>
      <c r="I43" s="148" t="str">
        <f t="shared" si="9"/>
        <v>x</v>
      </c>
      <c r="J43" s="148" t="str">
        <f t="shared" si="14"/>
        <v/>
      </c>
      <c r="K43" s="148" t="str">
        <f t="shared" si="15"/>
        <v/>
      </c>
      <c r="L43" s="148" t="str">
        <f t="shared" si="16"/>
        <v/>
      </c>
      <c r="M43" s="148" t="str">
        <f t="shared" si="17"/>
        <v/>
      </c>
      <c r="N43" s="149"/>
      <c r="O43" s="134"/>
      <c r="BJ43" s="155"/>
      <c r="BK43" s="156"/>
    </row>
    <row r="44" spans="1:63" s="62" customFormat="1" ht="27.75" customHeight="1" x14ac:dyDescent="0.25">
      <c r="A44" s="133"/>
      <c r="B44" s="144">
        <f>'Elenco P.I.'!B23</f>
        <v>0</v>
      </c>
      <c r="C44" s="144">
        <f>'Elenco P.I.'!C23</f>
        <v>0</v>
      </c>
      <c r="D44" s="144" t="str">
        <f>'Elenco P.I.'!D23</f>
        <v xml:space="preserve">Indicatore Boleano: Formula =[Azione Attuata/Azione Programmata ]*100   -  Indicatore Temporale: Formula =[Tempo Realizzato _____/_____/2021 /Tempo Programmato _____/_____/2021]*100  </v>
      </c>
      <c r="E44" s="145">
        <f>'Elenco P.I.'!S23</f>
        <v>0</v>
      </c>
      <c r="F44" s="146">
        <f t="shared" si="7"/>
        <v>0</v>
      </c>
      <c r="G44" s="145">
        <f t="shared" si="8"/>
        <v>0</v>
      </c>
      <c r="H44" s="147"/>
      <c r="I44" s="148" t="str">
        <f t="shared" si="9"/>
        <v>x</v>
      </c>
      <c r="J44" s="148" t="str">
        <f t="shared" si="14"/>
        <v/>
      </c>
      <c r="K44" s="148" t="str">
        <f t="shared" si="15"/>
        <v/>
      </c>
      <c r="L44" s="148" t="str">
        <f t="shared" si="16"/>
        <v/>
      </c>
      <c r="M44" s="148" t="str">
        <f t="shared" si="17"/>
        <v/>
      </c>
      <c r="N44" s="149"/>
      <c r="O44" s="134"/>
      <c r="BJ44" s="155"/>
      <c r="BK44" s="156"/>
    </row>
    <row r="45" spans="1:63" s="62" customFormat="1" ht="27.75" customHeight="1" x14ac:dyDescent="0.25">
      <c r="A45" s="133"/>
      <c r="B45" s="144">
        <f>'Elenco P.I.'!B24</f>
        <v>0</v>
      </c>
      <c r="C45" s="144">
        <f>'Elenco P.I.'!C24</f>
        <v>0</v>
      </c>
      <c r="D45" s="144" t="str">
        <f>'Elenco P.I.'!D24</f>
        <v>Indicatore Boleano: Formula =[Azione Attuata/Azione Programmata ]*100   -  Indicatore Temporale: Formula =[Tempo Realizzato _____/_____/2021 /Tempo Programmato _____/_____/2021]*113</v>
      </c>
      <c r="E45" s="145">
        <f>'Elenco P.I.'!S24</f>
        <v>0</v>
      </c>
      <c r="F45" s="146">
        <f t="shared" si="7"/>
        <v>0</v>
      </c>
      <c r="G45" s="145">
        <f t="shared" si="8"/>
        <v>0</v>
      </c>
      <c r="H45" s="147"/>
      <c r="I45" s="148" t="str">
        <f t="shared" si="9"/>
        <v>x</v>
      </c>
      <c r="J45" s="148" t="str">
        <f t="shared" si="14"/>
        <v/>
      </c>
      <c r="K45" s="148" t="str">
        <f t="shared" si="15"/>
        <v/>
      </c>
      <c r="L45" s="148" t="str">
        <f t="shared" si="16"/>
        <v/>
      </c>
      <c r="M45" s="148" t="str">
        <f t="shared" si="17"/>
        <v/>
      </c>
      <c r="N45" s="149"/>
      <c r="O45" s="134"/>
      <c r="BJ45" s="155"/>
      <c r="BK45" s="156"/>
    </row>
    <row r="46" spans="1:63" s="62" customFormat="1" ht="27.75" customHeight="1" x14ac:dyDescent="0.25">
      <c r="A46" s="133"/>
      <c r="B46" s="144">
        <f>'Elenco P.I.'!B25</f>
        <v>0</v>
      </c>
      <c r="C46" s="144">
        <f>'Elenco P.I.'!C25</f>
        <v>0</v>
      </c>
      <c r="D46" s="144" t="str">
        <f>'Elenco P.I.'!D25</f>
        <v>Indicatore Boleano: Formula =[Azione Attuata/Azione Programmata ]*100   -  Indicatore Temporale: Formula =[Tempo Realizzato _____/_____/2021 /Tempo Programmato _____/_____/2021]*114</v>
      </c>
      <c r="E46" s="145">
        <f>'Elenco P.I.'!S25</f>
        <v>0</v>
      </c>
      <c r="F46" s="146">
        <f t="shared" si="7"/>
        <v>0</v>
      </c>
      <c r="G46" s="145">
        <f t="shared" si="8"/>
        <v>0</v>
      </c>
      <c r="H46" s="147"/>
      <c r="I46" s="148" t="str">
        <f t="shared" si="9"/>
        <v>x</v>
      </c>
      <c r="J46" s="148" t="str">
        <f t="shared" si="14"/>
        <v/>
      </c>
      <c r="K46" s="148" t="str">
        <f t="shared" si="15"/>
        <v/>
      </c>
      <c r="L46" s="148" t="str">
        <f t="shared" si="16"/>
        <v/>
      </c>
      <c r="M46" s="148" t="str">
        <f t="shared" si="17"/>
        <v/>
      </c>
      <c r="N46" s="149"/>
      <c r="O46" s="134"/>
      <c r="BJ46" s="155"/>
      <c r="BK46" s="156"/>
    </row>
    <row r="47" spans="1:63" s="62" customFormat="1" ht="27.75" customHeight="1" x14ac:dyDescent="0.25">
      <c r="A47" s="133"/>
      <c r="B47" s="144">
        <f>'Elenco P.I.'!B26</f>
        <v>0</v>
      </c>
      <c r="C47" s="144">
        <f>'Elenco P.I.'!C26</f>
        <v>0</v>
      </c>
      <c r="D47" s="144" t="str">
        <f>'Elenco P.I.'!D26</f>
        <v>Indicatore Boleano: Formula =[Azione Attuata/Azione Programmata ]*100   -  Indicatore Temporale: Formula =[Tempo Realizzato _____/_____/2021 /Tempo Programmato _____/_____/2021]*115</v>
      </c>
      <c r="E47" s="145">
        <f>'Elenco P.I.'!S26</f>
        <v>0</v>
      </c>
      <c r="F47" s="146">
        <f t="shared" si="7"/>
        <v>0</v>
      </c>
      <c r="G47" s="145">
        <f t="shared" si="8"/>
        <v>0</v>
      </c>
      <c r="H47" s="147"/>
      <c r="I47" s="148" t="str">
        <f t="shared" si="9"/>
        <v>x</v>
      </c>
      <c r="J47" s="148" t="str">
        <f t="shared" si="14"/>
        <v/>
      </c>
      <c r="K47" s="148" t="str">
        <f t="shared" si="15"/>
        <v/>
      </c>
      <c r="L47" s="148" t="str">
        <f t="shared" si="16"/>
        <v/>
      </c>
      <c r="M47" s="148" t="str">
        <f t="shared" si="17"/>
        <v/>
      </c>
      <c r="N47" s="149"/>
      <c r="O47" s="134"/>
      <c r="BJ47" s="155"/>
      <c r="BK47" s="156"/>
    </row>
    <row r="48" spans="1:63" s="62" customFormat="1" ht="27.75" customHeight="1" x14ac:dyDescent="0.25">
      <c r="A48" s="133"/>
      <c r="B48" s="144">
        <f>'Elenco P.I.'!B27</f>
        <v>0</v>
      </c>
      <c r="C48" s="144">
        <f>'Elenco P.I.'!C27</f>
        <v>0</v>
      </c>
      <c r="D48" s="144" t="str">
        <f>'Elenco P.I.'!D27</f>
        <v xml:space="preserve">Indicatore Boleano: Formula =[Azione Attuata/Azione Programmata ]*100   -  Indicatore Temporale: Formula =[Tempo Realizzato _____/_____/2021 /Tempo Programmato _____/_____/2021]*100  </v>
      </c>
      <c r="E48" s="145">
        <f>'Elenco P.I.'!S27</f>
        <v>0</v>
      </c>
      <c r="F48" s="146">
        <f t="shared" si="7"/>
        <v>0</v>
      </c>
      <c r="G48" s="145">
        <f t="shared" si="8"/>
        <v>0</v>
      </c>
      <c r="H48" s="147"/>
      <c r="I48" s="148" t="str">
        <f t="shared" si="9"/>
        <v>x</v>
      </c>
      <c r="J48" s="148" t="str">
        <f t="shared" si="14"/>
        <v/>
      </c>
      <c r="K48" s="148" t="str">
        <f t="shared" si="15"/>
        <v/>
      </c>
      <c r="L48" s="148" t="str">
        <f t="shared" si="16"/>
        <v/>
      </c>
      <c r="M48" s="148" t="str">
        <f t="shared" si="17"/>
        <v/>
      </c>
      <c r="N48" s="149"/>
      <c r="O48" s="134"/>
      <c r="BJ48" s="155"/>
      <c r="BK48" s="156"/>
    </row>
    <row r="49" spans="1:63" s="62" customFormat="1" ht="27.75" customHeight="1" x14ac:dyDescent="0.25">
      <c r="A49" s="133"/>
      <c r="B49" s="144">
        <f>'Elenco P.I.'!B28</f>
        <v>0</v>
      </c>
      <c r="C49" s="144">
        <f>'Elenco P.I.'!C28</f>
        <v>0</v>
      </c>
      <c r="D49" s="144" t="str">
        <f>'Elenco P.I.'!D28</f>
        <v xml:space="preserve">Indicatore Boleano: Formula =[Azione Attuata/Azione Programmata ]*100   -  Indicatore Temporale: Formula =[Tempo Realizzato _____/_____/2021 /Tempo Programmato _____/_____/2021]*100  </v>
      </c>
      <c r="E49" s="145">
        <f>'Elenco P.I.'!S28</f>
        <v>0</v>
      </c>
      <c r="F49" s="146">
        <f t="shared" si="7"/>
        <v>0</v>
      </c>
      <c r="G49" s="145">
        <f t="shared" si="8"/>
        <v>0</v>
      </c>
      <c r="H49" s="147"/>
      <c r="I49" s="148" t="str">
        <f t="shared" si="9"/>
        <v>x</v>
      </c>
      <c r="J49" s="148" t="str">
        <f t="shared" si="14"/>
        <v/>
      </c>
      <c r="K49" s="148" t="str">
        <f t="shared" si="15"/>
        <v/>
      </c>
      <c r="L49" s="148" t="str">
        <f t="shared" si="16"/>
        <v/>
      </c>
      <c r="M49" s="148" t="str">
        <f t="shared" si="17"/>
        <v/>
      </c>
      <c r="N49" s="149"/>
      <c r="O49" s="134"/>
      <c r="BJ49" s="155"/>
      <c r="BK49" s="156"/>
    </row>
    <row r="50" spans="1:63" s="62" customFormat="1" ht="27.75" customHeight="1" x14ac:dyDescent="0.25">
      <c r="A50" s="133"/>
      <c r="B50" s="144">
        <f>'Elenco P.I.'!B29</f>
        <v>0</v>
      </c>
      <c r="C50" s="144">
        <f>'Elenco P.I.'!C29</f>
        <v>0</v>
      </c>
      <c r="D50" s="144" t="str">
        <f>'Elenco P.I.'!D29</f>
        <v xml:space="preserve">Indicatore Boleano: Formula =[Azione Attuata/Azione Programmata ]*100   -  Indicatore Temporale: Formula =[Tempo Realizzato _____/_____/2021 /Tempo Programmato _____/_____/2021]*100  </v>
      </c>
      <c r="E50" s="145">
        <f>'Elenco P.I.'!S29</f>
        <v>0</v>
      </c>
      <c r="F50" s="146">
        <f t="shared" si="7"/>
        <v>0</v>
      </c>
      <c r="G50" s="145">
        <f t="shared" si="8"/>
        <v>0</v>
      </c>
      <c r="H50" s="147"/>
      <c r="I50" s="148" t="str">
        <f t="shared" si="9"/>
        <v>x</v>
      </c>
      <c r="J50" s="148" t="str">
        <f t="shared" si="14"/>
        <v/>
      </c>
      <c r="K50" s="148" t="str">
        <f t="shared" si="15"/>
        <v/>
      </c>
      <c r="L50" s="148" t="str">
        <f t="shared" si="16"/>
        <v/>
      </c>
      <c r="M50" s="148" t="str">
        <f t="shared" si="17"/>
        <v/>
      </c>
      <c r="N50" s="149"/>
      <c r="O50" s="134"/>
      <c r="BJ50" s="155"/>
      <c r="BK50" s="156"/>
    </row>
    <row r="51" spans="1:63" s="62" customFormat="1" ht="27.75" customHeight="1" x14ac:dyDescent="0.25">
      <c r="A51" s="133"/>
      <c r="B51" s="144">
        <f>'Elenco P.I.'!B30</f>
        <v>0</v>
      </c>
      <c r="C51" s="144">
        <f>'Elenco P.I.'!C30</f>
        <v>0</v>
      </c>
      <c r="D51" s="144" t="str">
        <f>'Elenco P.I.'!D30</f>
        <v xml:space="preserve">Indicatore Boleano: Formula =[Azione Attuata/Azione Programmata ]*100   -  Indicatore Temporale: Formula =[Tempo Realizzato _____/_____/2021 /Tempo Programmato _____/_____/2021]*100  </v>
      </c>
      <c r="E51" s="145">
        <f>'Elenco P.I.'!S30</f>
        <v>0</v>
      </c>
      <c r="F51" s="146">
        <f t="shared" si="7"/>
        <v>0</v>
      </c>
      <c r="G51" s="145">
        <f t="shared" si="8"/>
        <v>0</v>
      </c>
      <c r="H51" s="147"/>
      <c r="I51" s="148" t="str">
        <f t="shared" si="9"/>
        <v>x</v>
      </c>
      <c r="J51" s="148" t="str">
        <f t="shared" si="14"/>
        <v/>
      </c>
      <c r="K51" s="148" t="str">
        <f t="shared" si="15"/>
        <v/>
      </c>
      <c r="L51" s="148" t="str">
        <f t="shared" si="16"/>
        <v/>
      </c>
      <c r="M51" s="148" t="str">
        <f t="shared" si="17"/>
        <v/>
      </c>
      <c r="N51" s="149"/>
      <c r="O51" s="134"/>
      <c r="BJ51" s="155"/>
      <c r="BK51" s="156"/>
    </row>
    <row r="52" spans="1:63" s="62" customFormat="1" ht="27.75" customHeight="1" x14ac:dyDescent="0.25">
      <c r="A52" s="133"/>
      <c r="B52" s="144"/>
      <c r="C52" s="144"/>
      <c r="D52" s="324"/>
      <c r="E52" s="145">
        <f>'Elenco P.I.'!S31</f>
        <v>0</v>
      </c>
      <c r="F52" s="146">
        <f t="shared" si="7"/>
        <v>0</v>
      </c>
      <c r="G52" s="145">
        <f t="shared" si="8"/>
        <v>0</v>
      </c>
      <c r="H52" s="147"/>
      <c r="I52" s="148" t="str">
        <f t="shared" si="9"/>
        <v>x</v>
      </c>
      <c r="J52" s="148" t="str">
        <f t="shared" si="14"/>
        <v/>
      </c>
      <c r="K52" s="148" t="str">
        <f t="shared" si="15"/>
        <v/>
      </c>
      <c r="L52" s="148" t="str">
        <f t="shared" si="16"/>
        <v/>
      </c>
      <c r="M52" s="148" t="str">
        <f t="shared" si="17"/>
        <v/>
      </c>
      <c r="N52" s="149"/>
      <c r="O52" s="134"/>
      <c r="BJ52" s="155"/>
      <c r="BK52" s="156"/>
    </row>
    <row r="53" spans="1:63" s="62" customFormat="1" ht="27.75" customHeight="1" x14ac:dyDescent="0.25">
      <c r="A53" s="133"/>
      <c r="B53" s="144"/>
      <c r="C53" s="144"/>
      <c r="D53" s="324"/>
      <c r="E53" s="145">
        <f>'Elenco P.I.'!S32</f>
        <v>0</v>
      </c>
      <c r="F53" s="146">
        <f t="shared" si="7"/>
        <v>0</v>
      </c>
      <c r="G53" s="145">
        <f t="shared" si="8"/>
        <v>0</v>
      </c>
      <c r="H53" s="147"/>
      <c r="I53" s="148" t="str">
        <f t="shared" si="9"/>
        <v>x</v>
      </c>
      <c r="J53" s="148" t="str">
        <f t="shared" si="14"/>
        <v/>
      </c>
      <c r="K53" s="148" t="str">
        <f t="shared" si="15"/>
        <v/>
      </c>
      <c r="L53" s="148" t="str">
        <f t="shared" si="16"/>
        <v/>
      </c>
      <c r="M53" s="148" t="str">
        <f t="shared" si="17"/>
        <v/>
      </c>
      <c r="N53" s="149"/>
      <c r="O53" s="134"/>
      <c r="BJ53" s="155"/>
      <c r="BK53" s="156"/>
    </row>
    <row r="54" spans="1:63" s="62" customFormat="1" ht="27.75" customHeight="1" x14ac:dyDescent="0.25">
      <c r="A54" s="133"/>
      <c r="B54" s="144"/>
      <c r="C54" s="144"/>
      <c r="D54" s="324"/>
      <c r="E54" s="145">
        <f>'Elenco P.I.'!S33</f>
        <v>0</v>
      </c>
      <c r="F54" s="146">
        <f t="shared" si="7"/>
        <v>0</v>
      </c>
      <c r="G54" s="145">
        <f t="shared" si="8"/>
        <v>0</v>
      </c>
      <c r="H54" s="147"/>
      <c r="I54" s="148" t="str">
        <f t="shared" si="9"/>
        <v>x</v>
      </c>
      <c r="J54" s="148" t="str">
        <f t="shared" si="14"/>
        <v/>
      </c>
      <c r="K54" s="148" t="str">
        <f t="shared" si="15"/>
        <v/>
      </c>
      <c r="L54" s="148" t="str">
        <f t="shared" si="16"/>
        <v/>
      </c>
      <c r="M54" s="148" t="str">
        <f t="shared" si="17"/>
        <v/>
      </c>
      <c r="N54" s="149"/>
      <c r="O54" s="134"/>
      <c r="BJ54" s="155"/>
      <c r="BK54" s="156"/>
    </row>
    <row r="55" spans="1:63" s="62" customFormat="1" ht="27.75" customHeight="1" x14ac:dyDescent="0.25">
      <c r="A55" s="133"/>
      <c r="B55" s="144"/>
      <c r="C55" s="144"/>
      <c r="D55" s="324"/>
      <c r="E55" s="145">
        <f>'Elenco P.I.'!S34</f>
        <v>0</v>
      </c>
      <c r="F55" s="146">
        <f t="shared" si="7"/>
        <v>0</v>
      </c>
      <c r="G55" s="145">
        <f t="shared" si="8"/>
        <v>0</v>
      </c>
      <c r="H55" s="147"/>
      <c r="I55" s="148" t="str">
        <f t="shared" si="9"/>
        <v>x</v>
      </c>
      <c r="J55" s="148" t="str">
        <f t="shared" si="14"/>
        <v/>
      </c>
      <c r="K55" s="148" t="str">
        <f t="shared" si="15"/>
        <v/>
      </c>
      <c r="L55" s="148" t="str">
        <f t="shared" si="16"/>
        <v/>
      </c>
      <c r="M55" s="148" t="str">
        <f t="shared" si="17"/>
        <v/>
      </c>
      <c r="N55" s="149"/>
      <c r="O55" s="134"/>
      <c r="BJ55" s="155"/>
      <c r="BK55" s="156"/>
    </row>
    <row r="56" spans="1:63" s="62" customFormat="1" ht="27.75" customHeight="1" thickBot="1" x14ac:dyDescent="0.3">
      <c r="A56" s="133"/>
      <c r="B56" s="416" t="s">
        <v>289</v>
      </c>
      <c r="C56" s="411"/>
      <c r="D56" s="412"/>
      <c r="E56" s="236" t="s">
        <v>284</v>
      </c>
      <c r="F56" s="496" t="s">
        <v>285</v>
      </c>
      <c r="G56" s="496"/>
      <c r="H56" s="496"/>
      <c r="I56" s="488" t="s">
        <v>286</v>
      </c>
      <c r="J56" s="488"/>
      <c r="K56" s="488"/>
      <c r="L56" s="488"/>
      <c r="M56" s="488"/>
      <c r="N56" s="235" t="s">
        <v>287</v>
      </c>
      <c r="O56" s="134"/>
      <c r="BJ56" s="150"/>
      <c r="BK56" s="151"/>
    </row>
    <row r="57" spans="1:63" s="62" customFormat="1" ht="21" customHeight="1" x14ac:dyDescent="0.25">
      <c r="A57" s="133"/>
      <c r="B57" s="417"/>
      <c r="C57" s="414"/>
      <c r="D57" s="415"/>
      <c r="E57" s="152">
        <f>SUM(E30:E56)</f>
        <v>84</v>
      </c>
      <c r="F57" s="496">
        <f>SUM(F32:F38)</f>
        <v>19.310344827586206</v>
      </c>
      <c r="G57" s="496"/>
      <c r="H57" s="496"/>
      <c r="I57" s="153"/>
      <c r="J57" s="157">
        <f>IF(J32="x",G32*F32)+IF(J33="x",G33*F33)+IF(J34="x",G34*F34)+IF(J35="x",G35*F35)+IF(J36="x",G36*F36)+IF(J37="x",G37*F37)+IF(J38="x",G38*F38)+IF(J39="x",G39*F39)+IF(J40="x",G40*F40)+IF(J41="x",G41*F41)+IF(J42="x",G42*F42)+IF(J43="x",G43*F43)+IF(J44="x",G44*F44)+IF(J45="x",G45*F45)+IF(J46="x",G46*F46)+IF(J47="x",G47*F47)+IF(J48="x",G48*F48)+IF(J49="x",G49*F49)+IF(J50="x",G50*F50)+IF(J51="x",G51*F51)+IF(J52="x",G52*F52)+IF(J53="x",G53*F53)+IF(J54="x",G54*F54)+IF(J55="x",G55*F55)</f>
        <v>0</v>
      </c>
      <c r="K57" s="157">
        <f>IF(K32="x",H32*G32)+IF(K33="x",H33*G33)+IF(K34="x",H34*G34)+IF(K35="x",H35*G35)+IF(K36="x",H36*G36)+IF(K37="x",H37*G37)+IF(K38="x",H38*G38)+IF(K39="x",H39*G39)+IF(K40="x",H40*G40)+IF(K41="x",H41*G41)+IF(K42="x",H42*G42)+IF(K43="x",H43*G43)+IF(K44="x",H44*G44)+IF(K45="x",H45*G45)+IF(K46="x",H46*G46)+IF(K47="x",H47*G47)+IF(K48="x",H48*G48)+IF(K49="x",H49*G49)+IF(K50="x",H50*G50)+IF(K51="x",H51*G51)+IF(K52="x",H52*G52)+IF(K53="x",H53*G53)+IF(K54="x",H54*G54)+IF(K55="x",H55*G55)</f>
        <v>0</v>
      </c>
      <c r="L57" s="157">
        <f>IF(L32="x",I32*H32)+IF(L33="x",I33*H33)+IF(L34="x",I34*H34)+IF(L35="x",I35*H35)+IF(L36="x",I36*H36)+IF(L37="x",I37*H37)+IF(L38="x",I38*H38)+IF(L39="x",I39*H39)+IF(L40="x",I40*H40)+IF(L41="x",I41*H41)+IF(L42="x",I42*H42)+IF(L43="x",I43*H43)+IF(L44="x",I44*H44)+IF(L45="x",I45*H45)+IF(L46="x",I46*H46)+IF(L47="x",I47*H47)+IF(L48="x",I48*H48)+IF(L49="x",I49*H49)+IF(L50="x",I50*H50)+IF(L51="x",I51*H51)+IF(L52="x",I52*H52)+IF(L53="x",I53*H53)+IF(L54="x",I54*H54)+IF(L55="x",I55*H55)</f>
        <v>0</v>
      </c>
      <c r="M57" s="157">
        <f>IF(M32="x",J32*I32)+IF(M33="x",J33*I33)+IF(M34="x",J34*I34)+IF(M35="x",J35*I35)+IF(M36="x",J36*I36)+IF(M37="x",J37*I37)+IF(M38="x",J38*I38)+IF(M39="x",J39*I39)+IF(M40="x",J40*I40)+IF(M41="x",J41*I41)+IF(M42="x",J42*I42)+IF(M43="x",J43*I43)+IF(M44="x",J44*I44)+IF(M45="x",J45*I45)+IF(M46="x",J46*I46)+IF(M47="x",J47*I47)+IF(M48="x",J48*I48)+IF(M49="x",J49*I49)+IF(M50="x",J50*I50)+IF(M51="x",J51*I51)+IF(M52="x",J52*I52)+IF(M53="x",J53*I53)+IF(M54="x",J54*I54)+IF(M55="x",J55*I55)</f>
        <v>0</v>
      </c>
      <c r="N57" s="158">
        <f>SUM(J57:M57)</f>
        <v>0</v>
      </c>
      <c r="O57" s="134"/>
      <c r="BJ57" s="155"/>
      <c r="BK57" s="156"/>
    </row>
    <row r="58" spans="1:63" ht="16.5" customHeight="1" x14ac:dyDescent="0.25">
      <c r="A58" s="133"/>
      <c r="B58" s="508" t="s">
        <v>290</v>
      </c>
      <c r="C58" s="509"/>
      <c r="D58" s="510"/>
      <c r="E58" s="486" t="s">
        <v>291</v>
      </c>
      <c r="F58" s="486" t="s">
        <v>292</v>
      </c>
      <c r="G58" s="486" t="s">
        <v>293</v>
      </c>
      <c r="H58" s="487" t="s">
        <v>294</v>
      </c>
      <c r="I58" s="488" t="s">
        <v>295</v>
      </c>
      <c r="J58" s="488"/>
      <c r="K58" s="488"/>
      <c r="L58" s="488"/>
      <c r="M58" s="488"/>
      <c r="N58" s="159"/>
      <c r="O58" s="134"/>
      <c r="BJ58" s="155"/>
    </row>
    <row r="59" spans="1:63" ht="15" customHeight="1" x14ac:dyDescent="0.25">
      <c r="A59" s="133"/>
      <c r="B59" s="511"/>
      <c r="C59" s="512"/>
      <c r="D59" s="513"/>
      <c r="E59" s="486"/>
      <c r="F59" s="486"/>
      <c r="G59" s="486"/>
      <c r="H59" s="487"/>
      <c r="I59" s="140">
        <v>1</v>
      </c>
      <c r="J59" s="140">
        <v>2</v>
      </c>
      <c r="K59" s="140">
        <v>3</v>
      </c>
      <c r="L59" s="140">
        <v>4</v>
      </c>
      <c r="M59" s="140">
        <v>5</v>
      </c>
      <c r="N59" s="499" t="str">
        <f>N29</f>
        <v>NOTE</v>
      </c>
      <c r="O59" s="134"/>
      <c r="BJ59" s="51"/>
      <c r="BK59" s="52"/>
    </row>
    <row r="60" spans="1:63" ht="23.25" customHeight="1" x14ac:dyDescent="0.25">
      <c r="A60" s="133"/>
      <c r="B60" s="514"/>
      <c r="C60" s="515"/>
      <c r="D60" s="516"/>
      <c r="E60" s="486"/>
      <c r="F60" s="486"/>
      <c r="G60" s="486"/>
      <c r="H60" s="487"/>
      <c r="I60" s="141" t="s">
        <v>231</v>
      </c>
      <c r="J60" s="141" t="s">
        <v>232</v>
      </c>
      <c r="K60" s="142" t="s">
        <v>233</v>
      </c>
      <c r="L60" s="142" t="s">
        <v>269</v>
      </c>
      <c r="M60" s="142" t="s">
        <v>270</v>
      </c>
      <c r="N60" s="499"/>
      <c r="O60" s="134"/>
      <c r="BJ60" s="51"/>
      <c r="BK60" s="52"/>
    </row>
    <row r="61" spans="1:63" ht="28.5" customHeight="1" x14ac:dyDescent="0.25">
      <c r="A61" s="133"/>
      <c r="B61" s="160" t="s">
        <v>296</v>
      </c>
      <c r="C61" s="160" t="s">
        <v>297</v>
      </c>
      <c r="D61" s="160" t="s">
        <v>419</v>
      </c>
      <c r="E61" s="486"/>
      <c r="F61" s="486"/>
      <c r="G61" s="486"/>
      <c r="H61" s="487"/>
      <c r="I61" s="235" t="s">
        <v>298</v>
      </c>
      <c r="J61" s="235" t="s">
        <v>299</v>
      </c>
      <c r="K61" s="235" t="s">
        <v>300</v>
      </c>
      <c r="L61" s="235" t="s">
        <v>301</v>
      </c>
      <c r="M61" s="235" t="s">
        <v>302</v>
      </c>
      <c r="N61" s="499"/>
      <c r="O61" s="134"/>
    </row>
    <row r="62" spans="1:63" ht="117" customHeight="1" x14ac:dyDescent="0.25">
      <c r="A62" s="133"/>
      <c r="B62" s="161" t="str">
        <f>'Comp.'!A7</f>
        <v>Capacità di gestire efficacemente le risorse umane.:Capacità di guidare, coinvolgere e motivare le persone in maniera efficace, per il raggiungimento degli obiettivi assegnati, consi derandoli come valore e risorsa in sé, ottenendo il meglio da ciascuno di loro. Capacità di delegare obiettivi e attività.</v>
      </c>
      <c r="C62" s="161" t="str">
        <f>'Comp.'!B7</f>
        <v>Il Responsabile: Coinvolge il gruppo di lavoro, promuove la comunicazione, la collaborazione e la partecipazione. Adotta azioni volte ad implementare le competenze professionali dei dipendenti. Valorizza il personale dipendente favorendo l’autonomia e delegando responsabilità.</v>
      </c>
      <c r="D62" s="161"/>
      <c r="E62" s="146">
        <v>10</v>
      </c>
      <c r="F62" s="162">
        <f>(E62/E$82)*40</f>
        <v>2.2988505747126435</v>
      </c>
      <c r="G62" s="163">
        <f t="shared" ref="G62:G80" si="18">H62/100</f>
        <v>0</v>
      </c>
      <c r="H62" s="164"/>
      <c r="I62" s="165" t="str">
        <f>IF($G62&lt;=0.1,IF($G62&gt;=0,"x",""),"")</f>
        <v>x</v>
      </c>
      <c r="J62" s="165" t="str">
        <f>IF(G62&lt;=0.25,IF(G62&gt;=0.11,"x",""),"")</f>
        <v/>
      </c>
      <c r="K62" s="165" t="str">
        <f>IF(G62&lt;=0.5,IF(G62&gt;0.25,"x",""),"")</f>
        <v/>
      </c>
      <c r="L62" s="165" t="str">
        <f>IF(G62&lt;=0.75,IF(G62&gt;=0.51,"x",""),"")</f>
        <v/>
      </c>
      <c r="M62" s="165" t="str">
        <f>IF(G62&lt;=1,IF(G62&gt;0.75,"x",""),"")</f>
        <v/>
      </c>
      <c r="N62" s="166"/>
      <c r="O62" s="134"/>
      <c r="BJ62" s="44"/>
      <c r="BK62" s="44"/>
    </row>
    <row r="63" spans="1:63" ht="204.75" customHeight="1" x14ac:dyDescent="0.25">
      <c r="A63" s="133"/>
      <c r="B63" s="161" t="str">
        <f>'Comp.'!A8</f>
        <v>Relazione, integrazione, comunicazione:Capacità di relazionarsi nel gruppo di lavoro e con i  colleghi, partecipazione alla vita organizzativa, collabora zione ed integrazione nei processi di servizio</v>
      </c>
      <c r="C63" s="161" t="str">
        <f>'Comp.'!B8</f>
        <v>Il Responsabile: Intraprende relazioni collaborative e partecipative con colleghi ed amministratori. Possiede una visione d’insieme del proprio lavoro, della propria struttura, dei processi e delle persone. Partecipa attivamente alla vita organizza tiva con atteggiamento propositivo, condividendo informazioni ed esperienze nel lavoro in team. Adotta modalità di ascolto attivo e comunicazione chiara ed empatica con gli interlocutori, gestendo il feedback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v>
      </c>
      <c r="D63" s="161"/>
      <c r="E63" s="146">
        <v>10</v>
      </c>
      <c r="F63" s="162">
        <f t="shared" ref="F63:F80" si="19">(E63/E$82)*40</f>
        <v>2.2988505747126435</v>
      </c>
      <c r="G63" s="163">
        <f t="shared" si="18"/>
        <v>0</v>
      </c>
      <c r="H63" s="164"/>
      <c r="I63" s="165" t="str">
        <f>IF($G63&lt;=0.1,IF($G63&gt;=0,"x",""),"")</f>
        <v>x</v>
      </c>
      <c r="J63" s="165" t="str">
        <f>IF(G63&lt;=0.25,IF(G63&gt;=0.11,"x",""),"")</f>
        <v/>
      </c>
      <c r="K63" s="165" t="str">
        <f>IF(G63&lt;=0.5,IF(G63&gt;0.25,"x",""),"")</f>
        <v/>
      </c>
      <c r="L63" s="165" t="str">
        <f>IF(G63&lt;=0.75,IF(G63&gt;=0.51,"x",""),"")</f>
        <v/>
      </c>
      <c r="M63" s="165" t="str">
        <f>IF(G63&lt;=1,IF(G63&gt;0.75,"x",""),"")</f>
        <v/>
      </c>
      <c r="N63" s="166"/>
      <c r="O63" s="134"/>
      <c r="BJ63" s="44"/>
      <c r="BK63" s="44"/>
    </row>
    <row r="64" spans="1:63" ht="261" customHeight="1" x14ac:dyDescent="0.25">
      <c r="A64" s="133"/>
      <c r="B64" s="161" t="str">
        <f>'Comp.'!A9</f>
        <v>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v>
      </c>
      <c r="C64" s="161" t="str">
        <f>'Comp.'!B9</f>
        <v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v>
      </c>
      <c r="D64" s="161"/>
      <c r="E64" s="146">
        <v>10</v>
      </c>
      <c r="F64" s="162">
        <f t="shared" si="19"/>
        <v>2.2988505747126435</v>
      </c>
      <c r="G64" s="163">
        <f t="shared" si="18"/>
        <v>0</v>
      </c>
      <c r="H64" s="164"/>
      <c r="I64" s="148" t="str">
        <f>IF($G64&lt;=0.2,IF($G64&gt;=0,"x",""),"")</f>
        <v>x</v>
      </c>
      <c r="J64" s="148" t="str">
        <f>IF(G64&lt;=0.5,IF(G64&gt;=0.21,"x",""),"")</f>
        <v/>
      </c>
      <c r="K64" s="148" t="str">
        <f>IF(G64&lt;=0.7,IF(G64&gt;=0.51,"x",""),"")</f>
        <v/>
      </c>
      <c r="L64" s="148" t="str">
        <f>IF(G64&lt;=0.9,IF(G64&gt;=0.71,"x",""),"")</f>
        <v/>
      </c>
      <c r="M64" s="148" t="str">
        <f>IF(G64&lt;=1,IF(G64&gt;0.9,"x",""),"")</f>
        <v/>
      </c>
      <c r="N64" s="166"/>
      <c r="O64" s="134"/>
      <c r="BJ64" s="44"/>
      <c r="BK64" s="44"/>
    </row>
    <row r="65" spans="1:63" ht="107.25" customHeight="1" x14ac:dyDescent="0.25">
      <c r="A65" s="133"/>
      <c r="B65" s="161" t="str">
        <f>'Comp.'!A10</f>
        <v>Integrazione con gli amministratori su obiettivi assegnati. Capacità di tradurre in azioni concrete i piani e i programmi della politica.</v>
      </c>
      <c r="C65" s="161" t="str">
        <f>'Comp.'!B10</f>
        <v>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v>
      </c>
      <c r="D65" s="161"/>
      <c r="E65" s="146">
        <v>10</v>
      </c>
      <c r="F65" s="162">
        <f t="shared" si="19"/>
        <v>2.2988505747126435</v>
      </c>
      <c r="G65" s="163">
        <f t="shared" si="18"/>
        <v>0</v>
      </c>
      <c r="H65" s="164"/>
      <c r="I65" s="148" t="str">
        <f t="shared" ref="I65:I80" si="20">IF($G65&lt;=0.2,IF($G65&gt;=0,"x",""),"")</f>
        <v>x</v>
      </c>
      <c r="J65" s="148" t="str">
        <f t="shared" ref="J65:J80" si="21">IF(G65&lt;=0.5,IF(G65&gt;=0.21,"x",""),"")</f>
        <v/>
      </c>
      <c r="K65" s="148" t="str">
        <f>IF(G65&lt;=0.7,IF(G65&gt;0.51,"x",""),"")</f>
        <v/>
      </c>
      <c r="L65" s="148" t="str">
        <f t="shared" ref="L65:L80" si="22">IF(G65&lt;=0.9,IF(G65&gt;=0.71,"x",""),"")</f>
        <v/>
      </c>
      <c r="M65" s="148" t="str">
        <f t="shared" ref="M65:M80" si="23">IF(G65&lt;=1,IF(G65&gt;0.9,"x",""),"")</f>
        <v/>
      </c>
      <c r="N65" s="166"/>
      <c r="O65" s="134"/>
      <c r="BJ65" s="44"/>
      <c r="BK65" s="44"/>
    </row>
    <row r="66" spans="1:63" ht="162" customHeight="1" x14ac:dyDescent="0.25">
      <c r="A66" s="133"/>
      <c r="B66" s="161" t="str">
        <f>'Comp.'!A11</f>
        <v>Analisi e soluzione dei problemi. Capacità di individuare e comprendere gli aspetti essenziali dei problemi, proporre soluzioni e verificarne gli esiti.</v>
      </c>
      <c r="C66" s="161" t="str">
        <f>'Comp.'!B11</f>
        <v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v>
      </c>
      <c r="D66" s="161"/>
      <c r="E66" s="146">
        <v>10</v>
      </c>
      <c r="F66" s="162">
        <f t="shared" si="19"/>
        <v>2.2988505747126435</v>
      </c>
      <c r="G66" s="163">
        <f t="shared" si="18"/>
        <v>0</v>
      </c>
      <c r="H66" s="164"/>
      <c r="I66" s="148" t="str">
        <f t="shared" si="20"/>
        <v>x</v>
      </c>
      <c r="J66" s="148" t="str">
        <f t="shared" si="21"/>
        <v/>
      </c>
      <c r="K66" s="148" t="str">
        <f>IF(G66&lt;=0.7,IF(G66&gt;0.51,"x",""),"")</f>
        <v/>
      </c>
      <c r="L66" s="148" t="str">
        <f t="shared" si="22"/>
        <v/>
      </c>
      <c r="M66" s="148" t="str">
        <f t="shared" si="23"/>
        <v/>
      </c>
      <c r="N66" s="166"/>
      <c r="O66" s="134"/>
      <c r="BJ66" s="44"/>
      <c r="BK66" s="44"/>
    </row>
    <row r="67" spans="1:63" ht="220.5" customHeight="1" x14ac:dyDescent="0.25">
      <c r="A67" s="133"/>
      <c r="B67" s="161" t="str">
        <f>'Comp.'!A12</f>
        <v>Rapporti con l’utenza:Capacità di cogliere le esigenze dei clienti interni ed esterni orientando costantemente la propria attività al soddisfacimento delle loro esigenze, coerentemente con l’ organizzazione dei servizi.</v>
      </c>
      <c r="C67" s="161" t="str">
        <f>'Comp.'!B12</f>
        <v>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v>
      </c>
      <c r="D67" s="161"/>
      <c r="E67" s="146">
        <v>10</v>
      </c>
      <c r="F67" s="162">
        <f t="shared" si="19"/>
        <v>2.2988505747126435</v>
      </c>
      <c r="G67" s="163">
        <f t="shared" si="18"/>
        <v>0</v>
      </c>
      <c r="H67" s="164"/>
      <c r="I67" s="148" t="str">
        <f t="shared" si="20"/>
        <v>x</v>
      </c>
      <c r="J67" s="148" t="str">
        <f t="shared" si="21"/>
        <v/>
      </c>
      <c r="K67" s="148" t="str">
        <f t="shared" ref="K67:K80" si="24">IF(G67&lt;=0.7,IF(G67&gt;=0.51,"x",""),"")</f>
        <v/>
      </c>
      <c r="L67" s="148" t="str">
        <f t="shared" si="22"/>
        <v/>
      </c>
      <c r="M67" s="148" t="str">
        <f t="shared" si="23"/>
        <v/>
      </c>
      <c r="N67" s="166"/>
      <c r="O67" s="134"/>
      <c r="BJ67" s="44"/>
      <c r="BK67" s="44"/>
    </row>
    <row r="68" spans="1:63" ht="146.25" customHeight="1" x14ac:dyDescent="0.25">
      <c r="A68" s="133"/>
      <c r="B68" s="161" t="str">
        <f>'Comp.'!A13</f>
        <v>Orientamento al risultato: Capacità di lavorare per il perseguimento di obiettivi, anche attraverso la autodeter minazione degli stessi, definendo livelli di prestazione sfidanti. Applica zione costante al raggiungimento dei risultati di competenza. Capacità di essere efficace finalizzando con continuità le proprie e altrui attività al conseguimento dei risultati</v>
      </c>
      <c r="C68" s="161" t="str">
        <f>'Comp.'!B13</f>
        <v>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v>
      </c>
      <c r="D68" s="161"/>
      <c r="E68" s="146">
        <v>10</v>
      </c>
      <c r="F68" s="162">
        <f t="shared" si="19"/>
        <v>2.2988505747126435</v>
      </c>
      <c r="G68" s="163">
        <f t="shared" si="18"/>
        <v>0</v>
      </c>
      <c r="H68" s="164"/>
      <c r="I68" s="148" t="str">
        <f t="shared" si="20"/>
        <v>x</v>
      </c>
      <c r="J68" s="148" t="str">
        <f t="shared" si="21"/>
        <v/>
      </c>
      <c r="K68" s="148" t="str">
        <f t="shared" si="24"/>
        <v/>
      </c>
      <c r="L68" s="148" t="str">
        <f t="shared" si="22"/>
        <v/>
      </c>
      <c r="M68" s="148" t="str">
        <f t="shared" si="23"/>
        <v/>
      </c>
      <c r="N68" s="166"/>
      <c r="O68" s="134"/>
      <c r="BJ68" s="44"/>
      <c r="BK68" s="44"/>
    </row>
    <row r="69" spans="1:63" ht="213" customHeight="1" x14ac:dyDescent="0.25">
      <c r="A69" s="133"/>
      <c r="B69" s="161" t="str">
        <f>'Comp.'!A14</f>
        <v xml:space="preserve">Iniziativa: Capacità di attivarsi in modo autonomo nell'ambito delle proprie responsabilità e dei propri compiti, senza attendere indicazioni dagli altri e senza subire gli eventi. </v>
      </c>
      <c r="C69" s="161" t="str">
        <f>'Comp.'!B14</f>
        <v>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v>
      </c>
      <c r="D69" s="161"/>
      <c r="E69" s="146">
        <v>10</v>
      </c>
      <c r="F69" s="162">
        <f t="shared" si="19"/>
        <v>2.2988505747126435</v>
      </c>
      <c r="G69" s="163">
        <f t="shared" si="18"/>
        <v>0</v>
      </c>
      <c r="H69" s="164"/>
      <c r="I69" s="148" t="str">
        <f t="shared" si="20"/>
        <v>x</v>
      </c>
      <c r="J69" s="148" t="str">
        <f t="shared" si="21"/>
        <v/>
      </c>
      <c r="K69" s="148" t="str">
        <f t="shared" si="24"/>
        <v/>
      </c>
      <c r="L69" s="148" t="str">
        <f t="shared" si="22"/>
        <v/>
      </c>
      <c r="M69" s="148" t="str">
        <f t="shared" si="23"/>
        <v/>
      </c>
      <c r="N69" s="166"/>
      <c r="O69" s="134"/>
      <c r="BJ69" s="44"/>
      <c r="BK69" s="44"/>
    </row>
    <row r="70" spans="1:63" ht="38.25" hidden="1" customHeight="1" x14ac:dyDescent="0.25">
      <c r="A70" s="133"/>
      <c r="B70" s="161" t="e">
        <f>IF([3]Comportamenti!C13="x",[3]Comportamenti!A13,0)</f>
        <v>#REF!</v>
      </c>
      <c r="C70" s="167"/>
      <c r="D70" s="167"/>
      <c r="E70" s="146"/>
      <c r="F70" s="162">
        <f t="shared" si="19"/>
        <v>0</v>
      </c>
      <c r="G70" s="163">
        <f t="shared" si="18"/>
        <v>1</v>
      </c>
      <c r="H70" s="164">
        <v>100</v>
      </c>
      <c r="I70" s="148" t="str">
        <f t="shared" si="20"/>
        <v/>
      </c>
      <c r="J70" s="148" t="str">
        <f t="shared" si="21"/>
        <v/>
      </c>
      <c r="K70" s="148" t="str">
        <f t="shared" si="24"/>
        <v/>
      </c>
      <c r="L70" s="148" t="str">
        <f t="shared" si="22"/>
        <v/>
      </c>
      <c r="M70" s="148" t="str">
        <f t="shared" si="23"/>
        <v>x</v>
      </c>
      <c r="N70" s="166"/>
      <c r="O70" s="134"/>
      <c r="BJ70" s="44"/>
      <c r="BK70" s="44"/>
    </row>
    <row r="71" spans="1:63" ht="38.25" hidden="1" customHeight="1" x14ac:dyDescent="0.25">
      <c r="A71" s="133"/>
      <c r="B71" s="167"/>
      <c r="C71" s="167"/>
      <c r="D71" s="167"/>
      <c r="E71" s="146"/>
      <c r="F71" s="162">
        <f t="shared" si="19"/>
        <v>0</v>
      </c>
      <c r="G71" s="163">
        <f t="shared" si="18"/>
        <v>1</v>
      </c>
      <c r="H71" s="164">
        <v>100</v>
      </c>
      <c r="I71" s="148" t="str">
        <f t="shared" si="20"/>
        <v/>
      </c>
      <c r="J71" s="148" t="str">
        <f t="shared" si="21"/>
        <v/>
      </c>
      <c r="K71" s="148" t="str">
        <f t="shared" si="24"/>
        <v/>
      </c>
      <c r="L71" s="148" t="str">
        <f t="shared" si="22"/>
        <v/>
      </c>
      <c r="M71" s="148" t="str">
        <f t="shared" si="23"/>
        <v>x</v>
      </c>
      <c r="N71" s="166"/>
      <c r="O71" s="134"/>
      <c r="BJ71" s="44"/>
      <c r="BK71" s="44"/>
    </row>
    <row r="72" spans="1:63" ht="38.25" hidden="1" customHeight="1" x14ac:dyDescent="0.25">
      <c r="A72" s="133"/>
      <c r="B72" s="167"/>
      <c r="C72" s="167"/>
      <c r="D72" s="167"/>
      <c r="E72" s="146"/>
      <c r="F72" s="162">
        <f t="shared" si="19"/>
        <v>0</v>
      </c>
      <c r="G72" s="163">
        <f t="shared" si="18"/>
        <v>1</v>
      </c>
      <c r="H72" s="164">
        <v>100</v>
      </c>
      <c r="I72" s="148" t="str">
        <f t="shared" si="20"/>
        <v/>
      </c>
      <c r="J72" s="148" t="str">
        <f t="shared" si="21"/>
        <v/>
      </c>
      <c r="K72" s="148" t="str">
        <f t="shared" si="24"/>
        <v/>
      </c>
      <c r="L72" s="148" t="str">
        <f t="shared" si="22"/>
        <v/>
      </c>
      <c r="M72" s="148" t="str">
        <f t="shared" si="23"/>
        <v>x</v>
      </c>
      <c r="N72" s="166"/>
      <c r="O72" s="134"/>
      <c r="BJ72" s="44"/>
      <c r="BK72" s="44"/>
    </row>
    <row r="73" spans="1:63" ht="38.25" hidden="1" customHeight="1" x14ac:dyDescent="0.25">
      <c r="A73" s="133"/>
      <c r="B73" s="167"/>
      <c r="C73" s="167"/>
      <c r="D73" s="167"/>
      <c r="E73" s="146"/>
      <c r="F73" s="162">
        <f t="shared" si="19"/>
        <v>0</v>
      </c>
      <c r="G73" s="163">
        <f t="shared" si="18"/>
        <v>1</v>
      </c>
      <c r="H73" s="164">
        <v>100</v>
      </c>
      <c r="I73" s="148" t="str">
        <f t="shared" si="20"/>
        <v/>
      </c>
      <c r="J73" s="148" t="str">
        <f t="shared" si="21"/>
        <v/>
      </c>
      <c r="K73" s="148" t="str">
        <f t="shared" si="24"/>
        <v/>
      </c>
      <c r="L73" s="148" t="str">
        <f t="shared" si="22"/>
        <v/>
      </c>
      <c r="M73" s="148" t="str">
        <f t="shared" si="23"/>
        <v>x</v>
      </c>
      <c r="N73" s="166"/>
      <c r="O73" s="134"/>
      <c r="BJ73" s="44"/>
      <c r="BK73" s="44"/>
    </row>
    <row r="74" spans="1:63" ht="38.25" hidden="1" customHeight="1" x14ac:dyDescent="0.25">
      <c r="A74" s="133"/>
      <c r="B74" s="167"/>
      <c r="C74" s="167"/>
      <c r="D74" s="167"/>
      <c r="E74" s="146"/>
      <c r="F74" s="162">
        <f t="shared" si="19"/>
        <v>0</v>
      </c>
      <c r="G74" s="163">
        <f t="shared" si="18"/>
        <v>1</v>
      </c>
      <c r="H74" s="164">
        <v>100</v>
      </c>
      <c r="I74" s="148" t="str">
        <f t="shared" si="20"/>
        <v/>
      </c>
      <c r="J74" s="148" t="str">
        <f t="shared" si="21"/>
        <v/>
      </c>
      <c r="K74" s="148" t="str">
        <f t="shared" si="24"/>
        <v/>
      </c>
      <c r="L74" s="148" t="str">
        <f t="shared" si="22"/>
        <v/>
      </c>
      <c r="M74" s="148" t="str">
        <f t="shared" si="23"/>
        <v>x</v>
      </c>
      <c r="N74" s="166"/>
      <c r="O74" s="134"/>
      <c r="BJ74" s="44"/>
      <c r="BK74" s="44"/>
    </row>
    <row r="75" spans="1:63" ht="38.25" hidden="1" customHeight="1" x14ac:dyDescent="0.25">
      <c r="A75" s="133"/>
      <c r="B75" s="167"/>
      <c r="C75" s="167"/>
      <c r="D75" s="167"/>
      <c r="E75" s="146"/>
      <c r="F75" s="162">
        <f t="shared" si="19"/>
        <v>0</v>
      </c>
      <c r="G75" s="163">
        <f t="shared" si="18"/>
        <v>1</v>
      </c>
      <c r="H75" s="164">
        <v>100</v>
      </c>
      <c r="I75" s="148" t="str">
        <f t="shared" si="20"/>
        <v/>
      </c>
      <c r="J75" s="148" t="str">
        <f t="shared" si="21"/>
        <v/>
      </c>
      <c r="K75" s="148" t="str">
        <f t="shared" si="24"/>
        <v/>
      </c>
      <c r="L75" s="148" t="str">
        <f t="shared" si="22"/>
        <v/>
      </c>
      <c r="M75" s="148" t="str">
        <f t="shared" si="23"/>
        <v>x</v>
      </c>
      <c r="N75" s="166"/>
      <c r="O75" s="134"/>
      <c r="BJ75" s="44"/>
      <c r="BK75" s="44"/>
    </row>
    <row r="76" spans="1:63" ht="38.25" hidden="1" customHeight="1" x14ac:dyDescent="0.25">
      <c r="A76" s="133"/>
      <c r="B76" s="167"/>
      <c r="C76" s="167"/>
      <c r="D76" s="167"/>
      <c r="E76" s="146"/>
      <c r="F76" s="162">
        <f t="shared" si="19"/>
        <v>0</v>
      </c>
      <c r="G76" s="163">
        <f t="shared" si="18"/>
        <v>1</v>
      </c>
      <c r="H76" s="164">
        <v>100</v>
      </c>
      <c r="I76" s="148" t="str">
        <f t="shared" si="20"/>
        <v/>
      </c>
      <c r="J76" s="148" t="str">
        <f t="shared" si="21"/>
        <v/>
      </c>
      <c r="K76" s="148" t="str">
        <f t="shared" si="24"/>
        <v/>
      </c>
      <c r="L76" s="148" t="str">
        <f t="shared" si="22"/>
        <v/>
      </c>
      <c r="M76" s="148" t="str">
        <f t="shared" si="23"/>
        <v>x</v>
      </c>
      <c r="N76" s="166"/>
      <c r="O76" s="134"/>
      <c r="BJ76" s="44"/>
      <c r="BK76" s="44"/>
    </row>
    <row r="77" spans="1:63" ht="38.25" hidden="1" customHeight="1" x14ac:dyDescent="0.25">
      <c r="A77" s="133"/>
      <c r="B77" s="167"/>
      <c r="C77" s="167"/>
      <c r="D77" s="167"/>
      <c r="E77" s="146"/>
      <c r="F77" s="162">
        <f t="shared" si="19"/>
        <v>0</v>
      </c>
      <c r="G77" s="163">
        <f t="shared" si="18"/>
        <v>1</v>
      </c>
      <c r="H77" s="164">
        <v>100</v>
      </c>
      <c r="I77" s="148" t="str">
        <f t="shared" si="20"/>
        <v/>
      </c>
      <c r="J77" s="148" t="str">
        <f t="shared" si="21"/>
        <v/>
      </c>
      <c r="K77" s="148" t="str">
        <f t="shared" si="24"/>
        <v/>
      </c>
      <c r="L77" s="148" t="str">
        <f t="shared" si="22"/>
        <v/>
      </c>
      <c r="M77" s="148" t="str">
        <f t="shared" si="23"/>
        <v>x</v>
      </c>
      <c r="N77" s="166"/>
      <c r="O77" s="134"/>
      <c r="BJ77" s="44"/>
      <c r="BK77" s="44"/>
    </row>
    <row r="78" spans="1:63" ht="38.25" hidden="1" customHeight="1" x14ac:dyDescent="0.25">
      <c r="A78" s="133"/>
      <c r="B78" s="167"/>
      <c r="C78" s="167"/>
      <c r="D78" s="167"/>
      <c r="E78" s="146"/>
      <c r="F78" s="162">
        <f t="shared" si="19"/>
        <v>0</v>
      </c>
      <c r="G78" s="163">
        <f>H78/100</f>
        <v>1</v>
      </c>
      <c r="H78" s="164">
        <v>100</v>
      </c>
      <c r="I78" s="148" t="str">
        <f t="shared" si="20"/>
        <v/>
      </c>
      <c r="J78" s="148" t="str">
        <f t="shared" si="21"/>
        <v/>
      </c>
      <c r="K78" s="148" t="str">
        <f t="shared" si="24"/>
        <v/>
      </c>
      <c r="L78" s="148" t="str">
        <f t="shared" si="22"/>
        <v/>
      </c>
      <c r="M78" s="148" t="str">
        <f t="shared" si="23"/>
        <v>x</v>
      </c>
      <c r="N78" s="166"/>
      <c r="O78" s="134"/>
    </row>
    <row r="79" spans="1:63" ht="38.25" hidden="1" customHeight="1" x14ac:dyDescent="0.25">
      <c r="A79" s="133"/>
      <c r="B79" s="167"/>
      <c r="C79" s="167"/>
      <c r="D79" s="167"/>
      <c r="E79" s="146"/>
      <c r="F79" s="162">
        <f t="shared" si="19"/>
        <v>0</v>
      </c>
      <c r="G79" s="163">
        <f>H79/100</f>
        <v>1</v>
      </c>
      <c r="H79" s="164">
        <v>100</v>
      </c>
      <c r="I79" s="148" t="str">
        <f t="shared" si="20"/>
        <v/>
      </c>
      <c r="J79" s="148" t="str">
        <f t="shared" si="21"/>
        <v/>
      </c>
      <c r="K79" s="148" t="str">
        <f t="shared" si="24"/>
        <v/>
      </c>
      <c r="L79" s="148" t="str">
        <f t="shared" si="22"/>
        <v/>
      </c>
      <c r="M79" s="148" t="str">
        <f t="shared" si="23"/>
        <v>x</v>
      </c>
      <c r="N79" s="166"/>
      <c r="O79" s="134"/>
    </row>
    <row r="80" spans="1:63" ht="57" customHeight="1" x14ac:dyDescent="0.25">
      <c r="A80" s="133"/>
      <c r="B80" s="161" t="s">
        <v>303</v>
      </c>
      <c r="C80" s="161" t="s">
        <v>304</v>
      </c>
      <c r="D80" s="161"/>
      <c r="E80" s="146">
        <v>10</v>
      </c>
      <c r="F80" s="162">
        <f t="shared" si="19"/>
        <v>2.2988505747126435</v>
      </c>
      <c r="G80" s="163">
        <f t="shared" si="18"/>
        <v>0</v>
      </c>
      <c r="H80" s="164"/>
      <c r="I80" s="148" t="str">
        <f t="shared" si="20"/>
        <v>x</v>
      </c>
      <c r="J80" s="148" t="str">
        <f t="shared" si="21"/>
        <v/>
      </c>
      <c r="K80" s="148" t="str">
        <f t="shared" si="24"/>
        <v/>
      </c>
      <c r="L80" s="148" t="str">
        <f t="shared" si="22"/>
        <v/>
      </c>
      <c r="M80" s="148" t="str">
        <f t="shared" si="23"/>
        <v/>
      </c>
      <c r="N80" s="166"/>
      <c r="O80" s="134"/>
    </row>
    <row r="81" spans="1:63" s="62" customFormat="1" ht="33" customHeight="1" x14ac:dyDescent="0.25">
      <c r="A81" s="133"/>
      <c r="B81" s="506" t="s">
        <v>305</v>
      </c>
      <c r="C81" s="506"/>
      <c r="D81" s="246"/>
      <c r="E81" s="168">
        <f>SUM(E62:E80)</f>
        <v>90</v>
      </c>
      <c r="F81" s="507" t="s">
        <v>306</v>
      </c>
      <c r="G81" s="507"/>
      <c r="H81" s="507"/>
      <c r="I81" s="506" t="s">
        <v>286</v>
      </c>
      <c r="J81" s="506"/>
      <c r="K81" s="506"/>
      <c r="L81" s="506"/>
      <c r="M81" s="506"/>
      <c r="N81" s="238" t="s">
        <v>287</v>
      </c>
      <c r="O81" s="134"/>
      <c r="BJ81" s="155"/>
      <c r="BK81" s="156"/>
    </row>
    <row r="82" spans="1:63" s="62" customFormat="1" ht="22.5" customHeight="1" x14ac:dyDescent="0.25">
      <c r="A82" s="133"/>
      <c r="B82" s="506" t="s">
        <v>307</v>
      </c>
      <c r="C82" s="506"/>
      <c r="D82" s="246"/>
      <c r="E82" s="168">
        <f>E81+E57</f>
        <v>174</v>
      </c>
      <c r="F82" s="507">
        <f>F80+F69+F68+F67+F66+F65+F64+F63+F62+F57</f>
        <v>40</v>
      </c>
      <c r="G82" s="507"/>
      <c r="H82" s="507"/>
      <c r="I82" s="169"/>
      <c r="J82" s="170">
        <f>IF(J62="x",G62*F62)+IF(J63="x",G63*F63)+IF(J64="x",G64*F64)+IF(J65="x",G65*F65)+IF(J66="x",G66*F66)+IF(J67="x",G67*F67)+IF(J68="x",G68*F68)+IF(J69="x",G69*F69)+IF(J70="x",G70*F70)+IF(J71="x",G71*F71)+IF(J72="x",G72*F72)+IF(J73="x",G73*F73)+IF(J74="x",G74*F74)+IF(J75="x",G75*F75)+IF(J76="x",G76*F76)+IF(J77="x",G77*F77)+IF(J78="x",G78*F78)+IF(J79="x",G79*F79)+IF(J80="x",G80*F80)</f>
        <v>0</v>
      </c>
      <c r="K82" s="170">
        <f>IF(K62="x",G62*F62)+IF(K63="x",G63*F63)+IF(K64="x",G64*F64)+IF(K65="x",G65*F65)+IF(K66="x",G66*F66)+IF(K67="x",G67*F67)+IF(K68="x",G68*F68)+IF(K69="x",G69*F69)+IF(K70="x",G70*F70)+IF(K71="x",G71*F71)+IF(K72="x",G72*F72)+IF(K73="x",G73*F73)+IF(K74="x",G74*F74)+IF(K75="x",G75*F75)+IF(K76="x",G76*F76)+IF(K77="x",G77*F77)+IF(K78="x",G78*F78)+IF(K79="x",G79*F79)+IF(K80="x",G80*F80)</f>
        <v>0</v>
      </c>
      <c r="L82" s="170">
        <f>IF(L62="x",G62*F62)+IF(L63="x",G63*F63)+IF(L64="x",G64*F64)+IF(L65="x",G65*F65)+IF(L66="x",G66*F66)+IF(L67="x",G67*F67)+IF(L68="x",G68*F68)+IF(L69="x",G69*F69)+IF(L70="x",G70*F70)+IF(L71="x",G71*F71)+IF(L72="x",G72*F72)+IF(L73="x",G73*F73)+IF(L74="x",G74*F74)+IF(L75="x",G75*F75)+IF(L76="x",G76*F76)+IF(L77="x",G77*F77)+IF(L78="x",G78*F78)+IF(L79="x",G79*F79)+IF(L80="x",G80*F80)</f>
        <v>0</v>
      </c>
      <c r="M82" s="170">
        <f>IF(M62="x",G62*F62)+IF(M63="x",G63*F63)+IF(M64="x",G64*F64)+IF(M65="x",G65*F65)+IF(M66="x",G66*F66)+IF(M67="x",G67*F67)+IF(M68="x",G68*F68)+IF(M69="x",G69*F69)+IF(M70="x",G70*F70)+IF(M71="x",G71*F71)+IF(M72="x",G72*F72)+IF(M73="x",G73*F73)+IF(M74="x",G74*F74)+IF(M75="x",G75*F75)+IF(M76="x",G76*F76)+IF(M77="x",G77*F77)+IF(M78="x",G78*F78)+IF(M79="x",G79*F79)+IF(M80="x",G80*F80)</f>
        <v>0</v>
      </c>
      <c r="N82" s="171">
        <f>SUM(I82:M82)</f>
        <v>0</v>
      </c>
      <c r="O82" s="134"/>
      <c r="BJ82" s="156"/>
      <c r="BK82" s="156"/>
    </row>
    <row r="83" spans="1:63" ht="8.25" customHeight="1" x14ac:dyDescent="0.25">
      <c r="A83" s="133"/>
      <c r="B83" s="55"/>
      <c r="C83" s="55"/>
      <c r="D83" s="55"/>
      <c r="E83" s="55"/>
      <c r="F83" s="55"/>
      <c r="G83" s="55"/>
      <c r="H83" s="55"/>
      <c r="I83" s="55"/>
      <c r="J83" s="55"/>
      <c r="K83" s="55"/>
      <c r="L83" s="55"/>
      <c r="M83" s="55"/>
      <c r="N83" s="55"/>
      <c r="O83" s="134"/>
    </row>
    <row r="84" spans="1:63" ht="18" customHeight="1" thickBot="1" x14ac:dyDescent="0.3">
      <c r="A84" s="133"/>
      <c r="B84" s="55"/>
      <c r="C84" s="55"/>
      <c r="D84" s="55"/>
      <c r="E84" s="55"/>
      <c r="F84" s="55"/>
      <c r="G84" s="55"/>
      <c r="H84" s="55"/>
      <c r="I84" s="55"/>
      <c r="J84" s="55"/>
      <c r="K84" s="55"/>
      <c r="L84" s="55"/>
      <c r="M84" s="55"/>
      <c r="N84" s="55"/>
      <c r="O84" s="134"/>
    </row>
    <row r="85" spans="1:63" ht="15.75" customHeight="1" thickTop="1" thickBot="1" x14ac:dyDescent="0.3">
      <c r="A85" s="133"/>
      <c r="B85" s="406" t="s">
        <v>308</v>
      </c>
      <c r="C85" s="406"/>
      <c r="D85" s="247"/>
      <c r="E85" s="239"/>
      <c r="F85" s="172"/>
      <c r="G85" s="239"/>
      <c r="H85" s="239"/>
      <c r="I85" s="173">
        <f>N27</f>
        <v>16.666666666666668</v>
      </c>
      <c r="J85" s="174"/>
      <c r="K85" s="175">
        <f>I85/60</f>
        <v>0.27777777777777779</v>
      </c>
      <c r="L85" s="234"/>
      <c r="M85" s="55"/>
      <c r="N85" s="55"/>
      <c r="O85" s="134"/>
    </row>
    <row r="86" spans="1:63" ht="15.75" customHeight="1" thickTop="1" x14ac:dyDescent="0.25">
      <c r="A86" s="133"/>
      <c r="B86" s="55"/>
      <c r="C86" s="55"/>
      <c r="D86" s="55"/>
      <c r="E86" s="55"/>
      <c r="F86" s="55"/>
      <c r="G86" s="47"/>
      <c r="H86" s="47"/>
      <c r="I86" s="55"/>
      <c r="J86" s="174"/>
      <c r="K86" s="174"/>
      <c r="L86" s="55"/>
      <c r="M86" s="55"/>
      <c r="N86" s="55"/>
      <c r="O86" s="134"/>
    </row>
    <row r="87" spans="1:63" ht="4.5" customHeight="1" x14ac:dyDescent="0.25">
      <c r="A87" s="517"/>
      <c r="B87" s="489"/>
      <c r="C87" s="489"/>
      <c r="D87" s="489"/>
      <c r="E87" s="489"/>
      <c r="F87" s="489"/>
      <c r="G87" s="489"/>
      <c r="H87" s="489"/>
      <c r="I87" s="489"/>
      <c r="J87" s="489"/>
      <c r="K87" s="489"/>
      <c r="L87" s="489"/>
      <c r="M87" s="489"/>
      <c r="N87" s="489"/>
      <c r="O87" s="518"/>
    </row>
    <row r="88" spans="1:63" ht="19.5" customHeight="1" thickBot="1" x14ac:dyDescent="0.3">
      <c r="A88" s="133"/>
      <c r="B88" s="55"/>
      <c r="C88" s="55"/>
      <c r="D88" s="55"/>
      <c r="E88" s="55"/>
      <c r="F88" s="55"/>
      <c r="G88" s="47"/>
      <c r="H88" s="47"/>
      <c r="I88" s="55"/>
      <c r="J88" s="174"/>
      <c r="K88" s="174"/>
      <c r="L88" s="55"/>
      <c r="M88" s="55"/>
      <c r="N88" s="55"/>
      <c r="O88" s="134"/>
    </row>
    <row r="89" spans="1:63" ht="15.75" customHeight="1" thickTop="1" thickBot="1" x14ac:dyDescent="0.3">
      <c r="A89" s="133"/>
      <c r="B89" s="176"/>
      <c r="C89" s="519" t="s">
        <v>309</v>
      </c>
      <c r="D89" s="519"/>
      <c r="E89" s="519"/>
      <c r="F89" s="519"/>
      <c r="G89" s="519"/>
      <c r="H89" s="520"/>
      <c r="I89" s="173">
        <f>I85</f>
        <v>16.666666666666668</v>
      </c>
      <c r="J89" s="55"/>
      <c r="K89" s="55"/>
      <c r="L89" s="55"/>
      <c r="M89" s="55"/>
      <c r="N89" s="55"/>
      <c r="O89" s="134"/>
    </row>
    <row r="90" spans="1:63" ht="7.5" customHeight="1" thickTop="1" x14ac:dyDescent="0.25">
      <c r="A90" s="133"/>
      <c r="B90" s="176"/>
      <c r="C90" s="176"/>
      <c r="D90" s="176"/>
      <c r="E90" s="239"/>
      <c r="F90" s="239"/>
      <c r="G90" s="239"/>
      <c r="H90" s="239"/>
      <c r="I90" s="55"/>
      <c r="J90" s="55"/>
      <c r="K90" s="55"/>
      <c r="L90" s="55"/>
      <c r="M90" s="55"/>
      <c r="N90" s="55"/>
      <c r="O90" s="134"/>
    </row>
    <row r="91" spans="1:63" ht="3.75" customHeight="1" thickBot="1" x14ac:dyDescent="0.3">
      <c r="A91" s="133"/>
      <c r="B91" s="176"/>
      <c r="C91" s="176"/>
      <c r="D91" s="176"/>
      <c r="E91" s="55"/>
      <c r="F91" s="55"/>
      <c r="G91" s="47"/>
      <c r="H91" s="47"/>
      <c r="I91" s="55"/>
      <c r="J91" s="47"/>
      <c r="K91" s="55"/>
      <c r="L91" s="55"/>
      <c r="M91" s="55"/>
      <c r="N91" s="55"/>
      <c r="O91" s="134"/>
    </row>
    <row r="92" spans="1:63" ht="16.5" customHeight="1" thickTop="1" thickBot="1" x14ac:dyDescent="0.3">
      <c r="A92" s="133"/>
      <c r="B92" s="55" t="s">
        <v>310</v>
      </c>
      <c r="C92" s="519" t="s">
        <v>311</v>
      </c>
      <c r="D92" s="519"/>
      <c r="E92" s="519"/>
      <c r="F92" s="519"/>
      <c r="G92" s="519"/>
      <c r="H92" s="520"/>
      <c r="I92" s="173">
        <f>N57</f>
        <v>0</v>
      </c>
      <c r="J92" s="47"/>
      <c r="K92" s="175">
        <f>(I85+I92+I94)/100</f>
        <v>0.16666666666666669</v>
      </c>
      <c r="L92" s="234" t="s">
        <v>312</v>
      </c>
      <c r="M92" s="175"/>
      <c r="N92" s="55"/>
      <c r="O92" s="134"/>
    </row>
    <row r="93" spans="1:63" ht="9.75" customHeight="1" thickTop="1" thickBot="1" x14ac:dyDescent="0.3">
      <c r="A93" s="133"/>
      <c r="B93" s="176"/>
      <c r="C93" s="176"/>
      <c r="D93" s="176"/>
      <c r="E93" s="55"/>
      <c r="F93" s="55"/>
      <c r="G93" s="47"/>
      <c r="H93" s="47"/>
      <c r="I93" s="55"/>
      <c r="J93" s="174"/>
      <c r="K93" s="174"/>
      <c r="L93" s="55"/>
      <c r="M93" s="55"/>
      <c r="N93" s="55"/>
      <c r="O93" s="134"/>
    </row>
    <row r="94" spans="1:63" ht="15.75" customHeight="1" thickTop="1" thickBot="1" x14ac:dyDescent="0.3">
      <c r="A94" s="133"/>
      <c r="B94" s="176"/>
      <c r="C94" s="519" t="s">
        <v>313</v>
      </c>
      <c r="D94" s="519"/>
      <c r="E94" s="519"/>
      <c r="F94" s="519"/>
      <c r="G94" s="519"/>
      <c r="H94" s="520"/>
      <c r="I94" s="173">
        <f>N82</f>
        <v>0</v>
      </c>
      <c r="J94" s="174"/>
      <c r="K94" s="174"/>
      <c r="L94" s="174"/>
      <c r="M94" s="174"/>
      <c r="N94" s="174"/>
      <c r="O94" s="134"/>
    </row>
    <row r="95" spans="1:63" ht="15.75" customHeight="1" thickTop="1" thickBot="1" x14ac:dyDescent="0.3">
      <c r="A95" s="177"/>
      <c r="B95" s="178"/>
      <c r="C95" s="178"/>
      <c r="D95" s="178"/>
      <c r="E95" s="179"/>
      <c r="F95" s="179"/>
      <c r="G95" s="179"/>
      <c r="H95" s="179"/>
      <c r="I95" s="179"/>
      <c r="J95" s="180"/>
      <c r="K95" s="180"/>
      <c r="L95" s="179"/>
      <c r="M95" s="179"/>
      <c r="N95" s="179"/>
      <c r="O95" s="181"/>
    </row>
    <row r="96" spans="1:63" s="182" customFormat="1" ht="16.5" thickTop="1" x14ac:dyDescent="0.25">
      <c r="E96" s="183"/>
      <c r="F96" s="183"/>
      <c r="G96" s="183"/>
      <c r="H96" s="184"/>
      <c r="L96" s="185"/>
      <c r="BJ96" s="156"/>
      <c r="BK96" s="156"/>
    </row>
  </sheetData>
  <mergeCells count="44">
    <mergeCell ref="B85:C85"/>
    <mergeCell ref="A87:O87"/>
    <mergeCell ref="C89:H89"/>
    <mergeCell ref="C92:H92"/>
    <mergeCell ref="C94:H94"/>
    <mergeCell ref="N59:N61"/>
    <mergeCell ref="B81:C81"/>
    <mergeCell ref="F81:H81"/>
    <mergeCell ref="I81:M81"/>
    <mergeCell ref="B82:C82"/>
    <mergeCell ref="F82:H82"/>
    <mergeCell ref="B58:D60"/>
    <mergeCell ref="E58:E61"/>
    <mergeCell ref="F58:F61"/>
    <mergeCell ref="G58:G61"/>
    <mergeCell ref="H58:H61"/>
    <mergeCell ref="I58:M58"/>
    <mergeCell ref="F26:H26"/>
    <mergeCell ref="I26:M26"/>
    <mergeCell ref="F27:H27"/>
    <mergeCell ref="B26:D27"/>
    <mergeCell ref="B56:D57"/>
    <mergeCell ref="B28:N28"/>
    <mergeCell ref="E29:E31"/>
    <mergeCell ref="F29:F31"/>
    <mergeCell ref="G29:G31"/>
    <mergeCell ref="H29:H31"/>
    <mergeCell ref="N29:N31"/>
    <mergeCell ref="B29:D30"/>
    <mergeCell ref="F56:H56"/>
    <mergeCell ref="I56:M56"/>
    <mergeCell ref="F57:H57"/>
    <mergeCell ref="B2:N2"/>
    <mergeCell ref="E9:J9"/>
    <mergeCell ref="K9:N9"/>
    <mergeCell ref="B12:C14"/>
    <mergeCell ref="E12:E15"/>
    <mergeCell ref="F12:F15"/>
    <mergeCell ref="G12:G15"/>
    <mergeCell ref="H12:H15"/>
    <mergeCell ref="I12:M12"/>
    <mergeCell ref="N12:N15"/>
    <mergeCell ref="D12:D14"/>
    <mergeCell ref="B9:D9"/>
  </mergeCells>
  <conditionalFormatting sqref="I62:I63 I16:I25 I32:I55">
    <cfRule type="cellIs" dxfId="358" priority="25" stopIfTrue="1" operator="equal">
      <formula>"X"</formula>
    </cfRule>
  </conditionalFormatting>
  <conditionalFormatting sqref="L62:L63 L16:L25 L32:L55">
    <cfRule type="cellIs" dxfId="357" priority="26" stopIfTrue="1" operator="equal">
      <formula>"X"</formula>
    </cfRule>
  </conditionalFormatting>
  <conditionalFormatting sqref="J62:J63 J16:J25 J32:J55">
    <cfRule type="cellIs" dxfId="356" priority="27" stopIfTrue="1" operator="equal">
      <formula>"X"</formula>
    </cfRule>
  </conditionalFormatting>
  <conditionalFormatting sqref="K62:K63 K16:K25 K32:K55">
    <cfRule type="cellIs" dxfId="355" priority="28" stopIfTrue="1" operator="equal">
      <formula>"X"</formula>
    </cfRule>
  </conditionalFormatting>
  <conditionalFormatting sqref="M62:M63 M16:N25 M32:N55">
    <cfRule type="cellIs" dxfId="354" priority="29" stopIfTrue="1" operator="equal">
      <formula>"X"</formula>
    </cfRule>
  </conditionalFormatting>
  <conditionalFormatting sqref="I65:I66">
    <cfRule type="cellIs" dxfId="353" priority="21" stopIfTrue="1" operator="equal">
      <formula>"X"</formula>
    </cfRule>
  </conditionalFormatting>
  <conditionalFormatting sqref="L65:L66">
    <cfRule type="cellIs" dxfId="352" priority="22" stopIfTrue="1" operator="equal">
      <formula>"X"</formula>
    </cfRule>
  </conditionalFormatting>
  <conditionalFormatting sqref="J65:J66">
    <cfRule type="cellIs" dxfId="351" priority="23" stopIfTrue="1" operator="equal">
      <formula>"X"</formula>
    </cfRule>
  </conditionalFormatting>
  <conditionalFormatting sqref="K65:K66">
    <cfRule type="cellIs" dxfId="350" priority="24" stopIfTrue="1" operator="equal">
      <formula>"X"</formula>
    </cfRule>
  </conditionalFormatting>
  <conditionalFormatting sqref="I64">
    <cfRule type="cellIs" dxfId="349" priority="16" stopIfTrue="1" operator="equal">
      <formula>"X"</formula>
    </cfRule>
  </conditionalFormatting>
  <conditionalFormatting sqref="L64">
    <cfRule type="cellIs" dxfId="348" priority="17" stopIfTrue="1" operator="equal">
      <formula>"X"</formula>
    </cfRule>
  </conditionalFormatting>
  <conditionalFormatting sqref="J64">
    <cfRule type="cellIs" dxfId="347" priority="18" stopIfTrue="1" operator="equal">
      <formula>"X"</formula>
    </cfRule>
  </conditionalFormatting>
  <conditionalFormatting sqref="K64">
    <cfRule type="cellIs" dxfId="346" priority="19" stopIfTrue="1" operator="equal">
      <formula>"X"</formula>
    </cfRule>
  </conditionalFormatting>
  <conditionalFormatting sqref="M64:M80">
    <cfRule type="cellIs" dxfId="345" priority="20" stopIfTrue="1" operator="equal">
      <formula>"X"</formula>
    </cfRule>
  </conditionalFormatting>
  <conditionalFormatting sqref="I67:I80">
    <cfRule type="cellIs" dxfId="344" priority="12" stopIfTrue="1" operator="equal">
      <formula>"X"</formula>
    </cfRule>
  </conditionalFormatting>
  <conditionalFormatting sqref="L67:L80">
    <cfRule type="cellIs" dxfId="343" priority="13" stopIfTrue="1" operator="equal">
      <formula>"X"</formula>
    </cfRule>
  </conditionalFormatting>
  <conditionalFormatting sqref="J67:J80">
    <cfRule type="cellIs" dxfId="342" priority="14" stopIfTrue="1" operator="equal">
      <formula>"X"</formula>
    </cfRule>
  </conditionalFormatting>
  <conditionalFormatting sqref="K67:K80">
    <cfRule type="cellIs" dxfId="341" priority="15" stopIfTrue="1" operator="equal">
      <formula>"X"</formula>
    </cfRule>
  </conditionalFormatting>
  <pageMargins left="0.7" right="0.7" top="0.75" bottom="0.75" header="0.3" footer="0.3"/>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1"/>
  <sheetViews>
    <sheetView topLeftCell="A22" zoomScaleNormal="100" workbookViewId="0">
      <selection activeCell="B33" sqref="B33"/>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1">
        <v>1</v>
      </c>
      <c r="H7" s="371">
        <v>2</v>
      </c>
      <c r="I7" s="371">
        <v>3</v>
      </c>
      <c r="J7" s="371">
        <v>4</v>
      </c>
      <c r="K7" s="371">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2"/>
      <c r="E22" s="372"/>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ricerca immobile da adibire a sede polizia locale</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riorganizzazione servizi ed indennità titolari posizione organizzativa</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rivisitazione regolamento sul funzionamento del consiglio comunale</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concessione spazio per spettacoli viaggianti (giostre)</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affidamento servizio tutela legale Comune</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f>'Resp. 1'!B37</f>
        <v>0</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1" t="s">
        <v>247</v>
      </c>
      <c r="B48" s="371"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40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20</v>
      </c>
      <c r="D56" s="104"/>
      <c r="E56" s="371"/>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40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340" priority="31" stopIfTrue="1" operator="equal">
      <formula>"Pesatura Inadeguata"</formula>
    </cfRule>
  </conditionalFormatting>
  <conditionalFormatting sqref="G11">
    <cfRule type="cellIs" dxfId="339" priority="30" stopIfTrue="1" operator="equal">
      <formula>"x"</formula>
    </cfRule>
  </conditionalFormatting>
  <conditionalFormatting sqref="H11">
    <cfRule type="cellIs" dxfId="338" priority="27" stopIfTrue="1" operator="equal">
      <formula>"x"</formula>
    </cfRule>
    <cfRule type="cellIs" dxfId="337" priority="29" stopIfTrue="1" operator="equal">
      <formula>"x"</formula>
    </cfRule>
  </conditionalFormatting>
  <conditionalFormatting sqref="I11">
    <cfRule type="cellIs" dxfId="336" priority="28" stopIfTrue="1" operator="equal">
      <formula>"x"</formula>
    </cfRule>
  </conditionalFormatting>
  <conditionalFormatting sqref="J11">
    <cfRule type="cellIs" dxfId="335" priority="26" stopIfTrue="1" operator="equal">
      <formula>"x"</formula>
    </cfRule>
  </conditionalFormatting>
  <conditionalFormatting sqref="K11">
    <cfRule type="cellIs" dxfId="334" priority="25" stopIfTrue="1" operator="equal">
      <formula>"x"</formula>
    </cfRule>
  </conditionalFormatting>
  <conditionalFormatting sqref="G12">
    <cfRule type="cellIs" dxfId="333" priority="24" stopIfTrue="1" operator="equal">
      <formula>"x"</formula>
    </cfRule>
  </conditionalFormatting>
  <conditionalFormatting sqref="H12">
    <cfRule type="cellIs" dxfId="332" priority="21" stopIfTrue="1" operator="equal">
      <formula>"x"</formula>
    </cfRule>
    <cfRule type="cellIs" dxfId="331" priority="23" stopIfTrue="1" operator="equal">
      <formula>"x"</formula>
    </cfRule>
  </conditionalFormatting>
  <conditionalFormatting sqref="I12">
    <cfRule type="cellIs" dxfId="330" priority="22" stopIfTrue="1" operator="equal">
      <formula>"x"</formula>
    </cfRule>
  </conditionalFormatting>
  <conditionalFormatting sqref="J12">
    <cfRule type="cellIs" dxfId="329" priority="20" stopIfTrue="1" operator="equal">
      <formula>"x"</formula>
    </cfRule>
  </conditionalFormatting>
  <conditionalFormatting sqref="K12">
    <cfRule type="cellIs" dxfId="328" priority="19" stopIfTrue="1" operator="equal">
      <formula>"x"</formula>
    </cfRule>
  </conditionalFormatting>
  <conditionalFormatting sqref="G24:G47">
    <cfRule type="cellIs" dxfId="327" priority="18" stopIfTrue="1" operator="equal">
      <formula>"x"</formula>
    </cfRule>
  </conditionalFormatting>
  <conditionalFormatting sqref="H24:H47">
    <cfRule type="cellIs" dxfId="326" priority="15" stopIfTrue="1" operator="equal">
      <formula>"x"</formula>
    </cfRule>
    <cfRule type="cellIs" dxfId="325" priority="17" stopIfTrue="1" operator="equal">
      <formula>"x"</formula>
    </cfRule>
  </conditionalFormatting>
  <conditionalFormatting sqref="I24:I47">
    <cfRule type="cellIs" dxfId="324" priority="16" stopIfTrue="1" operator="equal">
      <formula>"x"</formula>
    </cfRule>
  </conditionalFormatting>
  <conditionalFormatting sqref="J24:J47">
    <cfRule type="cellIs" dxfId="323" priority="14" stopIfTrue="1" operator="equal">
      <formula>"x"</formula>
    </cfRule>
  </conditionalFormatting>
  <conditionalFormatting sqref="K24:K47">
    <cfRule type="cellIs" dxfId="322" priority="13" stopIfTrue="1" operator="equal">
      <formula>"x"</formula>
    </cfRule>
  </conditionalFormatting>
  <conditionalFormatting sqref="G49:G55">
    <cfRule type="cellIs" dxfId="321" priority="12" stopIfTrue="1" operator="equal">
      <formula>"x"</formula>
    </cfRule>
  </conditionalFormatting>
  <conditionalFormatting sqref="H49:H55">
    <cfRule type="cellIs" dxfId="320" priority="9" stopIfTrue="1" operator="equal">
      <formula>"x"</formula>
    </cfRule>
    <cfRule type="cellIs" dxfId="319" priority="11" stopIfTrue="1" operator="equal">
      <formula>"x"</formula>
    </cfRule>
  </conditionalFormatting>
  <conditionalFormatting sqref="I49:I55">
    <cfRule type="cellIs" dxfId="318" priority="10" stopIfTrue="1" operator="equal">
      <formula>"x"</formula>
    </cfRule>
  </conditionalFormatting>
  <conditionalFormatting sqref="J49:J55">
    <cfRule type="cellIs" dxfId="317" priority="8" stopIfTrue="1" operator="equal">
      <formula>"x"</formula>
    </cfRule>
  </conditionalFormatting>
  <conditionalFormatting sqref="K49:K55">
    <cfRule type="cellIs" dxfId="316" priority="7" stopIfTrue="1" operator="equal">
      <formula>"x"</formula>
    </cfRule>
  </conditionalFormatting>
  <conditionalFormatting sqref="G13:G20">
    <cfRule type="cellIs" dxfId="315" priority="6" stopIfTrue="1" operator="equal">
      <formula>"x"</formula>
    </cfRule>
  </conditionalFormatting>
  <conditionalFormatting sqref="H13:H20">
    <cfRule type="cellIs" dxfId="314" priority="3" stopIfTrue="1" operator="equal">
      <formula>"x"</formula>
    </cfRule>
    <cfRule type="cellIs" dxfId="313" priority="5" stopIfTrue="1" operator="equal">
      <formula>"x"</formula>
    </cfRule>
  </conditionalFormatting>
  <conditionalFormatting sqref="I13:I20">
    <cfRule type="cellIs" dxfId="312" priority="4" stopIfTrue="1" operator="equal">
      <formula>"x"</formula>
    </cfRule>
  </conditionalFormatting>
  <conditionalFormatting sqref="J13:J20">
    <cfRule type="cellIs" dxfId="311" priority="2" stopIfTrue="1" operator="equal">
      <formula>"x"</formula>
    </cfRule>
  </conditionalFormatting>
  <conditionalFormatting sqref="K13:K20">
    <cfRule type="cellIs" dxfId="310"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6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6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Foglio1!$A$2:$A$10</xm:f>
          </x14:formula1>
          <xm:sqref>A49:A55</xm:sqref>
        </x14:dataValidation>
        <x14:dataValidation type="list" allowBlank="1" showInputMessage="1" showErrorMessage="1" xr:uid="{00000000-0002-0000-0600-000003000000}">
          <x14:formula1>
            <xm:f>Foglio1!$B$2:$B$10</xm:f>
          </x14:formula1>
          <xm:sqref>B49:B55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1"/>
  <sheetViews>
    <sheetView topLeftCell="A22" workbookViewId="0">
      <selection activeCell="B34" sqref="B34"/>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ricerca immobile da adibire a sede polizia locale</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riorganizzazione servizi ed indennità titolari posizione organizzativa</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rivisitazione regolamento sul funzionamento del consiglio comunale</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concessione spazio per spettacoli viaggianti (giostre)</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affidamento servizio tutela legale Comune</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f>'Resp. 1'!B37</f>
        <v>0</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40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20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40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309" priority="31" stopIfTrue="1" operator="equal">
      <formula>"Pesatura Inadeguata"</formula>
    </cfRule>
  </conditionalFormatting>
  <conditionalFormatting sqref="G11">
    <cfRule type="cellIs" dxfId="308" priority="30" stopIfTrue="1" operator="equal">
      <formula>"x"</formula>
    </cfRule>
  </conditionalFormatting>
  <conditionalFormatting sqref="H11">
    <cfRule type="cellIs" dxfId="307" priority="27" stopIfTrue="1" operator="equal">
      <formula>"x"</formula>
    </cfRule>
    <cfRule type="cellIs" dxfId="306" priority="29" stopIfTrue="1" operator="equal">
      <formula>"x"</formula>
    </cfRule>
  </conditionalFormatting>
  <conditionalFormatting sqref="I11">
    <cfRule type="cellIs" dxfId="305" priority="28" stopIfTrue="1" operator="equal">
      <formula>"x"</formula>
    </cfRule>
  </conditionalFormatting>
  <conditionalFormatting sqref="J11">
    <cfRule type="cellIs" dxfId="304" priority="26" stopIfTrue="1" operator="equal">
      <formula>"x"</formula>
    </cfRule>
  </conditionalFormatting>
  <conditionalFormatting sqref="K11">
    <cfRule type="cellIs" dxfId="303" priority="25" stopIfTrue="1" operator="equal">
      <formula>"x"</formula>
    </cfRule>
  </conditionalFormatting>
  <conditionalFormatting sqref="G12">
    <cfRule type="cellIs" dxfId="302" priority="24" stopIfTrue="1" operator="equal">
      <formula>"x"</formula>
    </cfRule>
  </conditionalFormatting>
  <conditionalFormatting sqref="H12">
    <cfRule type="cellIs" dxfId="301" priority="21" stopIfTrue="1" operator="equal">
      <formula>"x"</formula>
    </cfRule>
    <cfRule type="cellIs" dxfId="300" priority="23" stopIfTrue="1" operator="equal">
      <formula>"x"</formula>
    </cfRule>
  </conditionalFormatting>
  <conditionalFormatting sqref="I12">
    <cfRule type="cellIs" dxfId="299" priority="22" stopIfTrue="1" operator="equal">
      <formula>"x"</formula>
    </cfRule>
  </conditionalFormatting>
  <conditionalFormatting sqref="J12">
    <cfRule type="cellIs" dxfId="298" priority="20" stopIfTrue="1" operator="equal">
      <formula>"x"</formula>
    </cfRule>
  </conditionalFormatting>
  <conditionalFormatting sqref="K12">
    <cfRule type="cellIs" dxfId="297" priority="19" stopIfTrue="1" operator="equal">
      <formula>"x"</formula>
    </cfRule>
  </conditionalFormatting>
  <conditionalFormatting sqref="G24:G47">
    <cfRule type="cellIs" dxfId="296" priority="18" stopIfTrue="1" operator="equal">
      <formula>"x"</formula>
    </cfRule>
  </conditionalFormatting>
  <conditionalFormatting sqref="H24:H47">
    <cfRule type="cellIs" dxfId="295" priority="15" stopIfTrue="1" operator="equal">
      <formula>"x"</formula>
    </cfRule>
    <cfRule type="cellIs" dxfId="294" priority="17" stopIfTrue="1" operator="equal">
      <formula>"x"</formula>
    </cfRule>
  </conditionalFormatting>
  <conditionalFormatting sqref="I24:I47">
    <cfRule type="cellIs" dxfId="293" priority="16" stopIfTrue="1" operator="equal">
      <formula>"x"</formula>
    </cfRule>
  </conditionalFormatting>
  <conditionalFormatting sqref="J24:J47">
    <cfRule type="cellIs" dxfId="292" priority="14" stopIfTrue="1" operator="equal">
      <formula>"x"</formula>
    </cfRule>
  </conditionalFormatting>
  <conditionalFormatting sqref="K24:K47">
    <cfRule type="cellIs" dxfId="291" priority="13" stopIfTrue="1" operator="equal">
      <formula>"x"</formula>
    </cfRule>
  </conditionalFormatting>
  <conditionalFormatting sqref="G49:G55">
    <cfRule type="cellIs" dxfId="290" priority="12" stopIfTrue="1" operator="equal">
      <formula>"x"</formula>
    </cfRule>
  </conditionalFormatting>
  <conditionalFormatting sqref="H49:H55">
    <cfRule type="cellIs" dxfId="289" priority="9" stopIfTrue="1" operator="equal">
      <formula>"x"</formula>
    </cfRule>
    <cfRule type="cellIs" dxfId="288" priority="11" stopIfTrue="1" operator="equal">
      <formula>"x"</formula>
    </cfRule>
  </conditionalFormatting>
  <conditionalFormatting sqref="I49:I55">
    <cfRule type="cellIs" dxfId="287" priority="10" stopIfTrue="1" operator="equal">
      <formula>"x"</formula>
    </cfRule>
  </conditionalFormatting>
  <conditionalFormatting sqref="J49:J55">
    <cfRule type="cellIs" dxfId="286" priority="8" stopIfTrue="1" operator="equal">
      <formula>"x"</formula>
    </cfRule>
  </conditionalFormatting>
  <conditionalFormatting sqref="K49:K55">
    <cfRule type="cellIs" dxfId="285" priority="7" stopIfTrue="1" operator="equal">
      <formula>"x"</formula>
    </cfRule>
  </conditionalFormatting>
  <conditionalFormatting sqref="G13:G20">
    <cfRule type="cellIs" dxfId="284" priority="6" stopIfTrue="1" operator="equal">
      <formula>"x"</formula>
    </cfRule>
  </conditionalFormatting>
  <conditionalFormatting sqref="H13:H20">
    <cfRule type="cellIs" dxfId="283" priority="3" stopIfTrue="1" operator="equal">
      <formula>"x"</formula>
    </cfRule>
    <cfRule type="cellIs" dxfId="282" priority="5" stopIfTrue="1" operator="equal">
      <formula>"x"</formula>
    </cfRule>
  </conditionalFormatting>
  <conditionalFormatting sqref="I13:I20">
    <cfRule type="cellIs" dxfId="281" priority="4" stopIfTrue="1" operator="equal">
      <formula>"x"</formula>
    </cfRule>
  </conditionalFormatting>
  <conditionalFormatting sqref="J13:J20">
    <cfRule type="cellIs" dxfId="280" priority="2" stopIfTrue="1" operator="equal">
      <formula>"x"</formula>
    </cfRule>
  </conditionalFormatting>
  <conditionalFormatting sqref="K13:K20">
    <cfRule type="cellIs" dxfId="279"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7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7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Foglio1!$B$2:$B$10</xm:f>
          </x14:formula1>
          <xm:sqref>B49:B55</xm:sqref>
        </x14:dataValidation>
        <x14:dataValidation type="list" allowBlank="1" showInputMessage="1" showErrorMessage="1" xr:uid="{00000000-0002-0000-0700-000003000000}">
          <x14:formula1>
            <xm:f>Foglio1!$A$2:$A$10</xm:f>
          </x14:formula1>
          <xm:sqref>A49:A55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1"/>
  <sheetViews>
    <sheetView topLeftCell="A19" workbookViewId="0">
      <selection activeCell="B30" sqref="B30"/>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ricerca immobile da adibire a sede polizia locale</v>
      </c>
      <c r="B24" s="94"/>
      <c r="C24" s="102"/>
      <c r="D24" s="102">
        <f>(C24/C$56)*40</f>
        <v>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riorganizzazione servizi ed indennità titolari posizione organizzativa</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rivisitazione regolamento sul funzionamento del consiglio comunale</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concessione spazio per spettacoli viaggianti (giostre)</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affidamento servizio tutela legale Comune</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f>'Resp. 1'!B37</f>
        <v>0</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40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20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40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78" priority="31" stopIfTrue="1" operator="equal">
      <formula>"Pesatura Inadeguata"</formula>
    </cfRule>
  </conditionalFormatting>
  <conditionalFormatting sqref="G11">
    <cfRule type="cellIs" dxfId="277" priority="30" stopIfTrue="1" operator="equal">
      <formula>"x"</formula>
    </cfRule>
  </conditionalFormatting>
  <conditionalFormatting sqref="H11">
    <cfRule type="cellIs" dxfId="276" priority="27" stopIfTrue="1" operator="equal">
      <formula>"x"</formula>
    </cfRule>
    <cfRule type="cellIs" dxfId="275" priority="29" stopIfTrue="1" operator="equal">
      <formula>"x"</formula>
    </cfRule>
  </conditionalFormatting>
  <conditionalFormatting sqref="I11">
    <cfRule type="cellIs" dxfId="274" priority="28" stopIfTrue="1" operator="equal">
      <formula>"x"</formula>
    </cfRule>
  </conditionalFormatting>
  <conditionalFormatting sqref="J11">
    <cfRule type="cellIs" dxfId="273" priority="26" stopIfTrue="1" operator="equal">
      <formula>"x"</formula>
    </cfRule>
  </conditionalFormatting>
  <conditionalFormatting sqref="K11">
    <cfRule type="cellIs" dxfId="272" priority="25" stopIfTrue="1" operator="equal">
      <formula>"x"</formula>
    </cfRule>
  </conditionalFormatting>
  <conditionalFormatting sqref="G12">
    <cfRule type="cellIs" dxfId="271" priority="24" stopIfTrue="1" operator="equal">
      <formula>"x"</formula>
    </cfRule>
  </conditionalFormatting>
  <conditionalFormatting sqref="H12">
    <cfRule type="cellIs" dxfId="270" priority="21" stopIfTrue="1" operator="equal">
      <formula>"x"</formula>
    </cfRule>
    <cfRule type="cellIs" dxfId="269" priority="23" stopIfTrue="1" operator="equal">
      <formula>"x"</formula>
    </cfRule>
  </conditionalFormatting>
  <conditionalFormatting sqref="I12">
    <cfRule type="cellIs" dxfId="268" priority="22" stopIfTrue="1" operator="equal">
      <formula>"x"</formula>
    </cfRule>
  </conditionalFormatting>
  <conditionalFormatting sqref="J12">
    <cfRule type="cellIs" dxfId="267" priority="20" stopIfTrue="1" operator="equal">
      <formula>"x"</formula>
    </cfRule>
  </conditionalFormatting>
  <conditionalFormatting sqref="K12">
    <cfRule type="cellIs" dxfId="266" priority="19" stopIfTrue="1" operator="equal">
      <formula>"x"</formula>
    </cfRule>
  </conditionalFormatting>
  <conditionalFormatting sqref="G24:G47">
    <cfRule type="cellIs" dxfId="265" priority="18" stopIfTrue="1" operator="equal">
      <formula>"x"</formula>
    </cfRule>
  </conditionalFormatting>
  <conditionalFormatting sqref="H24:H47">
    <cfRule type="cellIs" dxfId="264" priority="15" stopIfTrue="1" operator="equal">
      <formula>"x"</formula>
    </cfRule>
    <cfRule type="cellIs" dxfId="263" priority="17" stopIfTrue="1" operator="equal">
      <formula>"x"</formula>
    </cfRule>
  </conditionalFormatting>
  <conditionalFormatting sqref="I24:I47">
    <cfRule type="cellIs" dxfId="262" priority="16" stopIfTrue="1" operator="equal">
      <formula>"x"</formula>
    </cfRule>
  </conditionalFormatting>
  <conditionalFormatting sqref="J24:J47">
    <cfRule type="cellIs" dxfId="261" priority="14" stopIfTrue="1" operator="equal">
      <formula>"x"</formula>
    </cfRule>
  </conditionalFormatting>
  <conditionalFormatting sqref="K24:K47">
    <cfRule type="cellIs" dxfId="260" priority="13" stopIfTrue="1" operator="equal">
      <formula>"x"</formula>
    </cfRule>
  </conditionalFormatting>
  <conditionalFormatting sqref="G49:G55">
    <cfRule type="cellIs" dxfId="259" priority="12" stopIfTrue="1" operator="equal">
      <formula>"x"</formula>
    </cfRule>
  </conditionalFormatting>
  <conditionalFormatting sqref="H49:H55">
    <cfRule type="cellIs" dxfId="258" priority="9" stopIfTrue="1" operator="equal">
      <formula>"x"</formula>
    </cfRule>
    <cfRule type="cellIs" dxfId="257" priority="11" stopIfTrue="1" operator="equal">
      <formula>"x"</formula>
    </cfRule>
  </conditionalFormatting>
  <conditionalFormatting sqref="I49:I55">
    <cfRule type="cellIs" dxfId="256" priority="10" stopIfTrue="1" operator="equal">
      <formula>"x"</formula>
    </cfRule>
  </conditionalFormatting>
  <conditionalFormatting sqref="J49:J55">
    <cfRule type="cellIs" dxfId="255" priority="8" stopIfTrue="1" operator="equal">
      <formula>"x"</formula>
    </cfRule>
  </conditionalFormatting>
  <conditionalFormatting sqref="K49:K55">
    <cfRule type="cellIs" dxfId="254" priority="7" stopIfTrue="1" operator="equal">
      <formula>"x"</formula>
    </cfRule>
  </conditionalFormatting>
  <conditionalFormatting sqref="G13:G20">
    <cfRule type="cellIs" dxfId="253" priority="6" stopIfTrue="1" operator="equal">
      <formula>"x"</formula>
    </cfRule>
  </conditionalFormatting>
  <conditionalFormatting sqref="H13:H20">
    <cfRule type="cellIs" dxfId="252" priority="3" stopIfTrue="1" operator="equal">
      <formula>"x"</formula>
    </cfRule>
    <cfRule type="cellIs" dxfId="251" priority="5" stopIfTrue="1" operator="equal">
      <formula>"x"</formula>
    </cfRule>
  </conditionalFormatting>
  <conditionalFormatting sqref="I13:I20">
    <cfRule type="cellIs" dxfId="250" priority="4" stopIfTrue="1" operator="equal">
      <formula>"x"</formula>
    </cfRule>
  </conditionalFormatting>
  <conditionalFormatting sqref="J13:J20">
    <cfRule type="cellIs" dxfId="249" priority="2" stopIfTrue="1" operator="equal">
      <formula>"x"</formula>
    </cfRule>
  </conditionalFormatting>
  <conditionalFormatting sqref="K13:K20">
    <cfRule type="cellIs" dxfId="248"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8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8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Foglio1!$A$2:$A$10</xm:f>
          </x14:formula1>
          <xm:sqref>A49:A55</xm:sqref>
        </x14:dataValidation>
        <x14:dataValidation type="list" allowBlank="1" showInputMessage="1" showErrorMessage="1" xr:uid="{00000000-0002-0000-0800-000003000000}">
          <x14:formula1>
            <xm:f>Foglio1!$B$2:$B$10</xm:f>
          </x14:formula1>
          <xm:sqref>B49:B55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25</vt:i4>
      </vt:variant>
      <vt:variant>
        <vt:lpstr>Intervalli denominati</vt:lpstr>
      </vt:variant>
      <vt:variant>
        <vt:i4>4</vt:i4>
      </vt:variant>
    </vt:vector>
  </HeadingPairs>
  <TitlesOfParts>
    <vt:vector size="29" baseType="lpstr">
      <vt:lpstr>Elenco P.I.</vt:lpstr>
      <vt:lpstr>Elenco P.O.</vt:lpstr>
      <vt:lpstr>8vuota</vt:lpstr>
      <vt:lpstr>9vuota</vt:lpstr>
      <vt:lpstr>10vuota</vt:lpstr>
      <vt:lpstr>Resp. 1</vt:lpstr>
      <vt:lpstr>Dip. </vt:lpstr>
      <vt:lpstr>Dip. 2</vt:lpstr>
      <vt:lpstr>Dip. 3</vt:lpstr>
      <vt:lpstr>Dip.3</vt:lpstr>
      <vt:lpstr>Dip. 4</vt:lpstr>
      <vt:lpstr>Dip. 5</vt:lpstr>
      <vt:lpstr>Dip. 6</vt:lpstr>
      <vt:lpstr>Dip. 7</vt:lpstr>
      <vt:lpstr>Dip. 8</vt:lpstr>
      <vt:lpstr>Dip. 9</vt:lpstr>
      <vt:lpstr>Dip.10</vt:lpstr>
      <vt:lpstr>Report</vt:lpstr>
      <vt:lpstr>Grafici</vt:lpstr>
      <vt:lpstr>Foglio1</vt:lpstr>
      <vt:lpstr>Comp.</vt:lpstr>
      <vt:lpstr>Foglio2</vt:lpstr>
      <vt:lpstr>Foglio4</vt:lpstr>
      <vt:lpstr>Foglio3</vt:lpstr>
      <vt:lpstr>Foglio5</vt:lpstr>
      <vt:lpstr>'10vuota'!Area_stampa</vt:lpstr>
      <vt:lpstr>'8vuota'!Area_stampa</vt:lpstr>
      <vt:lpstr>'9vuota'!Area_stampa</vt:lpstr>
      <vt:lpstr>'Elenco P.O.'!Area_stampa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Fabio Fais</cp:lastModifiedBy>
  <cp:lastPrinted>2019-05-13T11:29:03Z</cp:lastPrinted>
  <dcterms:created xsi:type="dcterms:W3CDTF">2018-10-31T16:31:49Z</dcterms:created>
  <dcterms:modified xsi:type="dcterms:W3CDTF">2022-10-25T06:26:42Z</dcterms:modified>
</cp:coreProperties>
</file>