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Fabio Fais\Desktop\ATTI\Pdo\2023\"/>
    </mc:Choice>
  </mc:AlternateContent>
  <xr:revisionPtr revIDLastSave="0" documentId="13_ncr:1_{296EC313-CE5E-497A-B5B0-AFDAB78A9588}" xr6:coauthVersionLast="47" xr6:coauthVersionMax="47" xr10:uidLastSave="{00000000-0000-0000-0000-000000000000}"/>
  <bookViews>
    <workbookView xWindow="-120" yWindow="-120" windowWidth="29040" windowHeight="15720" tabRatio="795" activeTab="11" xr2:uid="{00000000-000D-0000-FFFF-FFFF00000000}"/>
  </bookViews>
  <sheets>
    <sheet name="Elenco P.I." sheetId="39" r:id="rId1"/>
    <sheet name="Elenco P.O." sheetId="1" r:id="rId2"/>
    <sheet name="8vuota" sheetId="19" state="hidden" r:id="rId3"/>
    <sheet name="9vuota" sheetId="20" state="hidden" r:id="rId4"/>
    <sheet name="10vuota" sheetId="21" state="hidden" r:id="rId5"/>
    <sheet name="Resp. 1" sheetId="28" r:id="rId6"/>
    <sheet name="Dip. " sheetId="22" r:id="rId7"/>
    <sheet name="Dip. 2" sheetId="23" r:id="rId8"/>
    <sheet name="Dip. 3" sheetId="45" r:id="rId9"/>
    <sheet name="Dip. 4" sheetId="24" r:id="rId10"/>
    <sheet name="Dip. 5" sheetId="25" r:id="rId11"/>
    <sheet name="Dip. 6" sheetId="48" r:id="rId12"/>
    <sheet name="Dip. 9" sheetId="37" state="hidden" r:id="rId13"/>
    <sheet name="Dip.10" sheetId="38" state="hidden" r:id="rId14"/>
    <sheet name="Report" sheetId="12" state="hidden" r:id="rId15"/>
    <sheet name="Grafici" sheetId="30" state="hidden" r:id="rId16"/>
    <sheet name="Foglio1" sheetId="40" state="hidden" r:id="rId17"/>
    <sheet name="Comp." sheetId="42" state="hidden" r:id="rId18"/>
    <sheet name="Foglio2" sheetId="41" state="hidden" r:id="rId19"/>
    <sheet name="Foglio4" sheetId="44" state="hidden" r:id="rId20"/>
    <sheet name="Foglio3" sheetId="46" state="hidden" r:id="rId21"/>
    <sheet name="Foglio5" sheetId="47" state="hidden" r:id="rId22"/>
  </sheets>
  <externalReferences>
    <externalReference r:id="rId23"/>
    <externalReference r:id="rId24"/>
    <externalReference r:id="rId25"/>
    <externalReference r:id="rId26"/>
  </externalReferences>
  <definedNames>
    <definedName name="_xlnm._FilterDatabase" localSheetId="0" hidden="1">'Elenco P.I.'!$A$10:$WXB$34</definedName>
    <definedName name="_xlnm._FilterDatabase" localSheetId="1" hidden="1">'Elenco P.O.'!$M$1:$S$274</definedName>
    <definedName name="_xlnm._FilterDatabase" localSheetId="20" hidden="1">Foglio3!$A$2:$D$2</definedName>
    <definedName name="_xlnm.Print_Area" localSheetId="4">'10vuota'!$A$2:$AI$108</definedName>
    <definedName name="_xlnm.Print_Area" localSheetId="2">'8vuota'!$A$2:$AI$108</definedName>
    <definedName name="_xlnm.Print_Area" localSheetId="3">'9vuota'!$A$2:$AI$108</definedName>
    <definedName name="_xlnm.Print_Area" localSheetId="1">'Elenco P.O.'!$A$1:$M$11</definedName>
    <definedName name="Comportamenti">[1]Comportamenti!$A$2:$A$10</definedName>
    <definedName name="Valore">[1]Comportamenti!$B$2:$B$10</definedName>
  </definedNames>
  <calcPr calcId="191029"/>
</workbook>
</file>

<file path=xl/calcChain.xml><?xml version="1.0" encoding="utf-8"?>
<calcChain xmlns="http://schemas.openxmlformats.org/spreadsheetml/2006/main">
  <c r="C54" i="48" l="1"/>
  <c r="D37" i="48" s="1"/>
  <c r="K53" i="48"/>
  <c r="J53" i="48"/>
  <c r="I53" i="48"/>
  <c r="H53" i="48"/>
  <c r="G53" i="48"/>
  <c r="E53" i="48"/>
  <c r="K52" i="48"/>
  <c r="J52" i="48"/>
  <c r="I52" i="48"/>
  <c r="H52" i="48"/>
  <c r="G52" i="48"/>
  <c r="E52" i="48"/>
  <c r="D52" i="48"/>
  <c r="K51" i="48"/>
  <c r="J51" i="48"/>
  <c r="I51" i="48"/>
  <c r="H51" i="48"/>
  <c r="G51" i="48"/>
  <c r="E51" i="48"/>
  <c r="K50" i="48"/>
  <c r="J50" i="48"/>
  <c r="I50" i="48"/>
  <c r="H50" i="48"/>
  <c r="G50" i="48"/>
  <c r="E50" i="48"/>
  <c r="D50" i="48"/>
  <c r="K49" i="48"/>
  <c r="J49" i="48"/>
  <c r="I49" i="48"/>
  <c r="H49" i="48"/>
  <c r="G49" i="48"/>
  <c r="E49" i="48"/>
  <c r="D49" i="48"/>
  <c r="K48" i="48"/>
  <c r="J48" i="48"/>
  <c r="I48" i="48"/>
  <c r="H48" i="48"/>
  <c r="G48" i="48"/>
  <c r="E48" i="48"/>
  <c r="K47" i="48"/>
  <c r="J47" i="48"/>
  <c r="I47" i="48"/>
  <c r="H47" i="48"/>
  <c r="G47" i="48"/>
  <c r="E47" i="48"/>
  <c r="K45" i="48"/>
  <c r="J45" i="48"/>
  <c r="I45" i="48"/>
  <c r="H45" i="48"/>
  <c r="G45" i="48"/>
  <c r="A45" i="48"/>
  <c r="K44" i="48"/>
  <c r="J44" i="48"/>
  <c r="I44" i="48"/>
  <c r="H44" i="48"/>
  <c r="G44" i="48"/>
  <c r="A44" i="48"/>
  <c r="K43" i="48"/>
  <c r="J43" i="48"/>
  <c r="I43" i="48"/>
  <c r="H43" i="48"/>
  <c r="G43" i="48"/>
  <c r="A43" i="48"/>
  <c r="K42" i="48"/>
  <c r="J42" i="48"/>
  <c r="I42" i="48"/>
  <c r="H42" i="48"/>
  <c r="G42" i="48"/>
  <c r="A42" i="48"/>
  <c r="K41" i="48"/>
  <c r="J41" i="48"/>
  <c r="I41" i="48"/>
  <c r="H41" i="48"/>
  <c r="G41" i="48"/>
  <c r="A41" i="48"/>
  <c r="K40" i="48"/>
  <c r="J40" i="48"/>
  <c r="I40" i="48"/>
  <c r="H40" i="48"/>
  <c r="G40" i="48"/>
  <c r="A40" i="48"/>
  <c r="K39" i="48"/>
  <c r="J39" i="48"/>
  <c r="I39" i="48"/>
  <c r="H39" i="48"/>
  <c r="G39" i="48"/>
  <c r="A39" i="48"/>
  <c r="K38" i="48"/>
  <c r="J38" i="48"/>
  <c r="I38" i="48"/>
  <c r="H38" i="48"/>
  <c r="G38" i="48"/>
  <c r="A38" i="48"/>
  <c r="K37" i="48"/>
  <c r="J37" i="48"/>
  <c r="I37" i="48"/>
  <c r="H37" i="48"/>
  <c r="G37" i="48"/>
  <c r="A37" i="48"/>
  <c r="K36" i="48"/>
  <c r="J36" i="48"/>
  <c r="I36" i="48"/>
  <c r="H36" i="48"/>
  <c r="G36" i="48"/>
  <c r="D36" i="48"/>
  <c r="A36" i="48"/>
  <c r="K35" i="48"/>
  <c r="J35" i="48"/>
  <c r="I35" i="48"/>
  <c r="H35" i="48"/>
  <c r="G35" i="48"/>
  <c r="D35" i="48"/>
  <c r="A35" i="48"/>
  <c r="K34" i="48"/>
  <c r="J34" i="48"/>
  <c r="I34" i="48"/>
  <c r="H34" i="48"/>
  <c r="G34" i="48"/>
  <c r="A34" i="48"/>
  <c r="K33" i="48"/>
  <c r="J33" i="48"/>
  <c r="I33" i="48"/>
  <c r="H33" i="48"/>
  <c r="G33" i="48"/>
  <c r="A33" i="48"/>
  <c r="K32" i="48"/>
  <c r="J32" i="48"/>
  <c r="I32" i="48"/>
  <c r="H32" i="48"/>
  <c r="G32" i="48"/>
  <c r="A32" i="48"/>
  <c r="K31" i="48"/>
  <c r="J31" i="48"/>
  <c r="I31" i="48"/>
  <c r="H31" i="48"/>
  <c r="G31" i="48"/>
  <c r="A31" i="48"/>
  <c r="K30" i="48"/>
  <c r="J30" i="48"/>
  <c r="I30" i="48"/>
  <c r="H30" i="48"/>
  <c r="G30" i="48"/>
  <c r="A30" i="48"/>
  <c r="K29" i="48"/>
  <c r="J29" i="48"/>
  <c r="I29" i="48"/>
  <c r="H29" i="48"/>
  <c r="G29" i="48"/>
  <c r="E29" i="48"/>
  <c r="A29" i="48"/>
  <c r="K28" i="48"/>
  <c r="J28" i="48"/>
  <c r="I28" i="48"/>
  <c r="H28" i="48"/>
  <c r="G28" i="48"/>
  <c r="E28" i="48"/>
  <c r="A28" i="48"/>
  <c r="K27" i="48"/>
  <c r="J27" i="48"/>
  <c r="I27" i="48"/>
  <c r="H27" i="48"/>
  <c r="G27" i="48"/>
  <c r="E27" i="48"/>
  <c r="D27" i="48"/>
  <c r="A27" i="48"/>
  <c r="K26" i="48"/>
  <c r="J26" i="48"/>
  <c r="I26" i="48"/>
  <c r="H26" i="48"/>
  <c r="G26" i="48"/>
  <c r="E26" i="48"/>
  <c r="A26" i="48"/>
  <c r="K25" i="48"/>
  <c r="J25" i="48"/>
  <c r="I25" i="48"/>
  <c r="H25" i="48"/>
  <c r="G25" i="48"/>
  <c r="E25" i="48"/>
  <c r="A25" i="48"/>
  <c r="K24" i="48"/>
  <c r="J24" i="48"/>
  <c r="J54" i="48" s="1"/>
  <c r="I24" i="48"/>
  <c r="I54" i="48" s="1"/>
  <c r="H24" i="48"/>
  <c r="H54" i="48" s="1"/>
  <c r="C58" i="48" s="1"/>
  <c r="G24" i="48"/>
  <c r="E24" i="48"/>
  <c r="A24" i="48"/>
  <c r="C21" i="48"/>
  <c r="D20" i="48" s="1"/>
  <c r="K20" i="48"/>
  <c r="J20" i="48"/>
  <c r="I20" i="48"/>
  <c r="H20" i="48"/>
  <c r="G20" i="48"/>
  <c r="E20" i="48"/>
  <c r="A20" i="48"/>
  <c r="K19" i="48"/>
  <c r="J19" i="48"/>
  <c r="I19" i="48"/>
  <c r="H19" i="48"/>
  <c r="G19" i="48"/>
  <c r="E19" i="48"/>
  <c r="D19" i="48"/>
  <c r="A19" i="48"/>
  <c r="K18" i="48"/>
  <c r="J18" i="48"/>
  <c r="I18" i="48"/>
  <c r="H18" i="48"/>
  <c r="G18" i="48"/>
  <c r="E18" i="48"/>
  <c r="A18" i="48"/>
  <c r="K17" i="48"/>
  <c r="J17" i="48"/>
  <c r="I17" i="48"/>
  <c r="H17" i="48"/>
  <c r="G17" i="48"/>
  <c r="E17" i="48"/>
  <c r="D17" i="48"/>
  <c r="A17" i="48"/>
  <c r="K16" i="48"/>
  <c r="J16" i="48"/>
  <c r="I16" i="48"/>
  <c r="H16" i="48"/>
  <c r="G16" i="48"/>
  <c r="E16" i="48"/>
  <c r="D16" i="48"/>
  <c r="A16" i="48"/>
  <c r="K15" i="48"/>
  <c r="J15" i="48"/>
  <c r="I15" i="48"/>
  <c r="H15" i="48"/>
  <c r="G15" i="48"/>
  <c r="E15" i="48"/>
  <c r="A15" i="48"/>
  <c r="K14" i="48"/>
  <c r="J14" i="48"/>
  <c r="I14" i="48"/>
  <c r="H14" i="48"/>
  <c r="G14" i="48"/>
  <c r="E14" i="48"/>
  <c r="D14" i="48"/>
  <c r="A14" i="48"/>
  <c r="K13" i="48"/>
  <c r="J13" i="48"/>
  <c r="I13" i="48"/>
  <c r="H13" i="48"/>
  <c r="G13" i="48"/>
  <c r="E13" i="48"/>
  <c r="D13" i="48"/>
  <c r="A13" i="48"/>
  <c r="K12" i="48"/>
  <c r="J12" i="48"/>
  <c r="I12" i="48"/>
  <c r="H12" i="48"/>
  <c r="G12" i="48"/>
  <c r="E12" i="48"/>
  <c r="A12" i="48"/>
  <c r="K11" i="48"/>
  <c r="K21" i="48" s="1"/>
  <c r="J11" i="48"/>
  <c r="J21" i="48" s="1"/>
  <c r="I11" i="48"/>
  <c r="I21" i="48" s="1"/>
  <c r="H11" i="48"/>
  <c r="H21" i="48" s="1"/>
  <c r="C56" i="48" s="1"/>
  <c r="G11" i="48"/>
  <c r="E11" i="48"/>
  <c r="D11" i="48"/>
  <c r="A11" i="48"/>
  <c r="B2" i="48"/>
  <c r="A1" i="48"/>
  <c r="D32" i="48" l="1"/>
  <c r="D24" i="48"/>
  <c r="D44" i="48"/>
  <c r="D47" i="48"/>
  <c r="K54" i="48" s="1"/>
  <c r="D39" i="48"/>
  <c r="D42" i="48"/>
  <c r="D41" i="48"/>
  <c r="D30" i="48"/>
  <c r="I57" i="48"/>
  <c r="E56" i="48"/>
  <c r="D26" i="48"/>
  <c r="D29" i="48"/>
  <c r="D34" i="48"/>
  <c r="B54" i="48"/>
  <c r="D12" i="48"/>
  <c r="D15" i="48"/>
  <c r="D18" i="48"/>
  <c r="D31" i="48"/>
  <c r="D43" i="48"/>
  <c r="D51" i="48"/>
  <c r="D25" i="48"/>
  <c r="D28" i="48"/>
  <c r="D38" i="48"/>
  <c r="D33" i="48"/>
  <c r="D45" i="48"/>
  <c r="D53" i="48"/>
  <c r="D40" i="48"/>
  <c r="D48" i="48"/>
  <c r="C54" i="25" l="1"/>
  <c r="D49" i="25" s="1"/>
  <c r="K53" i="25"/>
  <c r="J53" i="25"/>
  <c r="I53" i="25"/>
  <c r="H53" i="25"/>
  <c r="G53" i="25"/>
  <c r="E53" i="25"/>
  <c r="K52" i="25"/>
  <c r="J52" i="25"/>
  <c r="I52" i="25"/>
  <c r="H52" i="25"/>
  <c r="G52" i="25"/>
  <c r="E52" i="25"/>
  <c r="K51" i="25"/>
  <c r="J51" i="25"/>
  <c r="I51" i="25"/>
  <c r="H51" i="25"/>
  <c r="G51" i="25"/>
  <c r="E51" i="25"/>
  <c r="K50" i="25"/>
  <c r="J50" i="25"/>
  <c r="I50" i="25"/>
  <c r="H50" i="25"/>
  <c r="G50" i="25"/>
  <c r="E50" i="25"/>
  <c r="K49" i="25"/>
  <c r="J49" i="25"/>
  <c r="I49" i="25"/>
  <c r="H49" i="25"/>
  <c r="G49" i="25"/>
  <c r="E49" i="25"/>
  <c r="K48" i="25"/>
  <c r="J48" i="25"/>
  <c r="I48" i="25"/>
  <c r="H48" i="25"/>
  <c r="G48" i="25"/>
  <c r="E48" i="25"/>
  <c r="K47" i="25"/>
  <c r="J47" i="25"/>
  <c r="I47" i="25"/>
  <c r="H47" i="25"/>
  <c r="G47" i="25"/>
  <c r="E47" i="25"/>
  <c r="K45" i="25"/>
  <c r="J45" i="25"/>
  <c r="I45" i="25"/>
  <c r="H45" i="25"/>
  <c r="G45" i="25"/>
  <c r="A45" i="25"/>
  <c r="K44" i="25"/>
  <c r="J44" i="25"/>
  <c r="I44" i="25"/>
  <c r="H44" i="25"/>
  <c r="G44" i="25"/>
  <c r="A44" i="25"/>
  <c r="K43" i="25"/>
  <c r="J43" i="25"/>
  <c r="I43" i="25"/>
  <c r="H43" i="25"/>
  <c r="G43" i="25"/>
  <c r="A43" i="25"/>
  <c r="K42" i="25"/>
  <c r="J42" i="25"/>
  <c r="I42" i="25"/>
  <c r="H42" i="25"/>
  <c r="G42" i="25"/>
  <c r="A42" i="25"/>
  <c r="K41" i="25"/>
  <c r="J41" i="25"/>
  <c r="I41" i="25"/>
  <c r="H41" i="25"/>
  <c r="G41" i="25"/>
  <c r="K40" i="25"/>
  <c r="J40" i="25"/>
  <c r="I40" i="25"/>
  <c r="H40" i="25"/>
  <c r="G40" i="25"/>
  <c r="K39" i="25"/>
  <c r="J39" i="25"/>
  <c r="I39" i="25"/>
  <c r="H39" i="25"/>
  <c r="G39" i="25"/>
  <c r="K38" i="25"/>
  <c r="J38" i="25"/>
  <c r="I38" i="25"/>
  <c r="H38" i="25"/>
  <c r="G38" i="25"/>
  <c r="K37" i="25"/>
  <c r="J37" i="25"/>
  <c r="I37" i="25"/>
  <c r="H37" i="25"/>
  <c r="G37" i="25"/>
  <c r="K36" i="25"/>
  <c r="J36" i="25"/>
  <c r="I36" i="25"/>
  <c r="H36" i="25"/>
  <c r="G36" i="25"/>
  <c r="K35" i="25"/>
  <c r="J35" i="25"/>
  <c r="I35" i="25"/>
  <c r="H35" i="25"/>
  <c r="G35" i="25"/>
  <c r="K34" i="25"/>
  <c r="J34" i="25"/>
  <c r="I34" i="25"/>
  <c r="H34" i="25"/>
  <c r="G34" i="25"/>
  <c r="K33" i="25"/>
  <c r="J33" i="25"/>
  <c r="I33" i="25"/>
  <c r="H33" i="25"/>
  <c r="G33" i="25"/>
  <c r="K32" i="25"/>
  <c r="J32" i="25"/>
  <c r="I32" i="25"/>
  <c r="H32" i="25"/>
  <c r="G32" i="25"/>
  <c r="K31" i="25"/>
  <c r="J31" i="25"/>
  <c r="I31" i="25"/>
  <c r="H31" i="25"/>
  <c r="G31" i="25"/>
  <c r="K30" i="25"/>
  <c r="J30" i="25"/>
  <c r="I30" i="25"/>
  <c r="H30" i="25"/>
  <c r="G30" i="25"/>
  <c r="K29" i="25"/>
  <c r="J29" i="25"/>
  <c r="I29" i="25"/>
  <c r="H29" i="25"/>
  <c r="G29" i="25"/>
  <c r="E29" i="25"/>
  <c r="K28" i="25"/>
  <c r="J28" i="25"/>
  <c r="I28" i="25"/>
  <c r="H28" i="25"/>
  <c r="G28" i="25"/>
  <c r="E28" i="25"/>
  <c r="K27" i="25"/>
  <c r="J27" i="25"/>
  <c r="I27" i="25"/>
  <c r="H27" i="25"/>
  <c r="G27" i="25"/>
  <c r="E27" i="25"/>
  <c r="D27" i="25"/>
  <c r="K26" i="25"/>
  <c r="J26" i="25"/>
  <c r="I26" i="25"/>
  <c r="H26" i="25"/>
  <c r="G26" i="25"/>
  <c r="E26" i="25"/>
  <c r="K25" i="25"/>
  <c r="J25" i="25"/>
  <c r="I25" i="25"/>
  <c r="H25" i="25"/>
  <c r="G25" i="25"/>
  <c r="E25" i="25"/>
  <c r="K24" i="25"/>
  <c r="J24" i="25"/>
  <c r="I24" i="25"/>
  <c r="H24" i="25"/>
  <c r="G24" i="25"/>
  <c r="E24" i="25"/>
  <c r="C21" i="25"/>
  <c r="D18" i="25" s="1"/>
  <c r="K20" i="25"/>
  <c r="J20" i="25"/>
  <c r="I20" i="25"/>
  <c r="H20" i="25"/>
  <c r="G20" i="25"/>
  <c r="E20" i="25"/>
  <c r="K19" i="25"/>
  <c r="J19" i="25"/>
  <c r="I19" i="25"/>
  <c r="H19" i="25"/>
  <c r="G19" i="25"/>
  <c r="E19" i="25"/>
  <c r="K18" i="25"/>
  <c r="J18" i="25"/>
  <c r="I18" i="25"/>
  <c r="H18" i="25"/>
  <c r="G18" i="25"/>
  <c r="E18" i="25"/>
  <c r="K17" i="25"/>
  <c r="J17" i="25"/>
  <c r="I17" i="25"/>
  <c r="H17" i="25"/>
  <c r="G17" i="25"/>
  <c r="E17" i="25"/>
  <c r="K16" i="25"/>
  <c r="J16" i="25"/>
  <c r="I16" i="25"/>
  <c r="H16" i="25"/>
  <c r="G16" i="25"/>
  <c r="E16" i="25"/>
  <c r="K15" i="25"/>
  <c r="J15" i="25"/>
  <c r="I15" i="25"/>
  <c r="H15" i="25"/>
  <c r="G15" i="25"/>
  <c r="E15" i="25"/>
  <c r="K14" i="25"/>
  <c r="J14" i="25"/>
  <c r="I14" i="25"/>
  <c r="H14" i="25"/>
  <c r="G14" i="25"/>
  <c r="E14" i="25"/>
  <c r="K13" i="25"/>
  <c r="J13" i="25"/>
  <c r="I13" i="25"/>
  <c r="H13" i="25"/>
  <c r="G13" i="25"/>
  <c r="E13" i="25"/>
  <c r="K12" i="25"/>
  <c r="J12" i="25"/>
  <c r="I12" i="25"/>
  <c r="H12" i="25"/>
  <c r="G12" i="25"/>
  <c r="E12" i="25"/>
  <c r="K11" i="25"/>
  <c r="J11" i="25"/>
  <c r="I11" i="25"/>
  <c r="I21" i="25" s="1"/>
  <c r="H11" i="25"/>
  <c r="G11" i="25"/>
  <c r="E11" i="25"/>
  <c r="B2" i="25"/>
  <c r="A1" i="25"/>
  <c r="C54" i="24"/>
  <c r="D47" i="24" s="1"/>
  <c r="K53" i="24"/>
  <c r="J53" i="24"/>
  <c r="I53" i="24"/>
  <c r="H53" i="24"/>
  <c r="G53" i="24"/>
  <c r="E53" i="24"/>
  <c r="K52" i="24"/>
  <c r="J52" i="24"/>
  <c r="I52" i="24"/>
  <c r="H52" i="24"/>
  <c r="G52" i="24"/>
  <c r="E52" i="24"/>
  <c r="K51" i="24"/>
  <c r="J51" i="24"/>
  <c r="I51" i="24"/>
  <c r="H51" i="24"/>
  <c r="G51" i="24"/>
  <c r="E51" i="24"/>
  <c r="K50" i="24"/>
  <c r="J50" i="24"/>
  <c r="I50" i="24"/>
  <c r="H50" i="24"/>
  <c r="G50" i="24"/>
  <c r="E50" i="24"/>
  <c r="K49" i="24"/>
  <c r="J49" i="24"/>
  <c r="I49" i="24"/>
  <c r="H49" i="24"/>
  <c r="G49" i="24"/>
  <c r="E49" i="24"/>
  <c r="K48" i="24"/>
  <c r="J48" i="24"/>
  <c r="I48" i="24"/>
  <c r="H48" i="24"/>
  <c r="G48" i="24"/>
  <c r="E48" i="24"/>
  <c r="K47" i="24"/>
  <c r="J47" i="24"/>
  <c r="I47" i="24"/>
  <c r="H47" i="24"/>
  <c r="G47" i="24"/>
  <c r="E47" i="24"/>
  <c r="K45" i="24"/>
  <c r="J45" i="24"/>
  <c r="I45" i="24"/>
  <c r="H45" i="24"/>
  <c r="G45" i="24"/>
  <c r="A45" i="24"/>
  <c r="K44" i="24"/>
  <c r="J44" i="24"/>
  <c r="I44" i="24"/>
  <c r="H44" i="24"/>
  <c r="G44" i="24"/>
  <c r="A44" i="24"/>
  <c r="K43" i="24"/>
  <c r="J43" i="24"/>
  <c r="I43" i="24"/>
  <c r="H43" i="24"/>
  <c r="G43" i="24"/>
  <c r="A43" i="24"/>
  <c r="K42" i="24"/>
  <c r="J42" i="24"/>
  <c r="I42" i="24"/>
  <c r="H42" i="24"/>
  <c r="G42" i="24"/>
  <c r="A42" i="24"/>
  <c r="K41" i="24"/>
  <c r="J41" i="24"/>
  <c r="I41" i="24"/>
  <c r="H41" i="24"/>
  <c r="G41" i="24"/>
  <c r="K40" i="24"/>
  <c r="J40" i="24"/>
  <c r="I40" i="24"/>
  <c r="H40" i="24"/>
  <c r="G40" i="24"/>
  <c r="K39" i="24"/>
  <c r="J39" i="24"/>
  <c r="I39" i="24"/>
  <c r="H39" i="24"/>
  <c r="G39" i="24"/>
  <c r="K38" i="24"/>
  <c r="J38" i="24"/>
  <c r="I38" i="24"/>
  <c r="H38" i="24"/>
  <c r="G38" i="24"/>
  <c r="K37" i="24"/>
  <c r="J37" i="24"/>
  <c r="I37" i="24"/>
  <c r="H37" i="24"/>
  <c r="G37" i="24"/>
  <c r="K36" i="24"/>
  <c r="J36" i="24"/>
  <c r="I36" i="24"/>
  <c r="H36" i="24"/>
  <c r="G36" i="24"/>
  <c r="K35" i="24"/>
  <c r="J35" i="24"/>
  <c r="I35" i="24"/>
  <c r="H35" i="24"/>
  <c r="G35" i="24"/>
  <c r="K34" i="24"/>
  <c r="J34" i="24"/>
  <c r="I34" i="24"/>
  <c r="H34" i="24"/>
  <c r="G34" i="24"/>
  <c r="K33" i="24"/>
  <c r="J33" i="24"/>
  <c r="I33" i="24"/>
  <c r="H33" i="24"/>
  <c r="G33" i="24"/>
  <c r="K32" i="24"/>
  <c r="J32" i="24"/>
  <c r="I32" i="24"/>
  <c r="H32" i="24"/>
  <c r="G32" i="24"/>
  <c r="K31" i="24"/>
  <c r="J31" i="24"/>
  <c r="I31" i="24"/>
  <c r="H31" i="24"/>
  <c r="G31" i="24"/>
  <c r="K30" i="24"/>
  <c r="J30" i="24"/>
  <c r="I30" i="24"/>
  <c r="H30" i="24"/>
  <c r="G30" i="24"/>
  <c r="K29" i="24"/>
  <c r="J29" i="24"/>
  <c r="I29" i="24"/>
  <c r="H29" i="24"/>
  <c r="G29" i="24"/>
  <c r="E29" i="24"/>
  <c r="K28" i="24"/>
  <c r="J28" i="24"/>
  <c r="I28" i="24"/>
  <c r="H28" i="24"/>
  <c r="G28" i="24"/>
  <c r="E28" i="24"/>
  <c r="K27" i="24"/>
  <c r="J27" i="24"/>
  <c r="I27" i="24"/>
  <c r="H27" i="24"/>
  <c r="G27" i="24"/>
  <c r="E27" i="24"/>
  <c r="K26" i="24"/>
  <c r="J26" i="24"/>
  <c r="I26" i="24"/>
  <c r="H26" i="24"/>
  <c r="G26" i="24"/>
  <c r="E26" i="24"/>
  <c r="K25" i="24"/>
  <c r="J25" i="24"/>
  <c r="I25" i="24"/>
  <c r="H25" i="24"/>
  <c r="G25" i="24"/>
  <c r="E25" i="24"/>
  <c r="K24" i="24"/>
  <c r="J24" i="24"/>
  <c r="I24" i="24"/>
  <c r="H24" i="24"/>
  <c r="G24" i="24"/>
  <c r="E24" i="24"/>
  <c r="C21" i="24"/>
  <c r="D17" i="24" s="1"/>
  <c r="K20" i="24"/>
  <c r="J20" i="24"/>
  <c r="I20" i="24"/>
  <c r="H20" i="24"/>
  <c r="G20" i="24"/>
  <c r="E20" i="24"/>
  <c r="K19" i="24"/>
  <c r="J19" i="24"/>
  <c r="I19" i="24"/>
  <c r="H19" i="24"/>
  <c r="G19" i="24"/>
  <c r="E19" i="24"/>
  <c r="K18" i="24"/>
  <c r="J18" i="24"/>
  <c r="I18" i="24"/>
  <c r="H18" i="24"/>
  <c r="G18" i="24"/>
  <c r="E18" i="24"/>
  <c r="K17" i="24"/>
  <c r="J17" i="24"/>
  <c r="I17" i="24"/>
  <c r="H17" i="24"/>
  <c r="G17" i="24"/>
  <c r="E17" i="24"/>
  <c r="K16" i="24"/>
  <c r="J16" i="24"/>
  <c r="I16" i="24"/>
  <c r="H16" i="24"/>
  <c r="G16" i="24"/>
  <c r="E16" i="24"/>
  <c r="K15" i="24"/>
  <c r="J15" i="24"/>
  <c r="I15" i="24"/>
  <c r="H15" i="24"/>
  <c r="G15" i="24"/>
  <c r="E15" i="24"/>
  <c r="K14" i="24"/>
  <c r="J14" i="24"/>
  <c r="I14" i="24"/>
  <c r="H14" i="24"/>
  <c r="G14" i="24"/>
  <c r="E14" i="24"/>
  <c r="K13" i="24"/>
  <c r="J13" i="24"/>
  <c r="I13" i="24"/>
  <c r="H13" i="24"/>
  <c r="G13" i="24"/>
  <c r="E13" i="24"/>
  <c r="K12" i="24"/>
  <c r="J12" i="24"/>
  <c r="I12" i="24"/>
  <c r="H12" i="24"/>
  <c r="G12" i="24"/>
  <c r="E12" i="24"/>
  <c r="K11" i="24"/>
  <c r="J11" i="24"/>
  <c r="I11" i="24"/>
  <c r="H11" i="24"/>
  <c r="G11" i="24"/>
  <c r="E11" i="24"/>
  <c r="B2" i="24"/>
  <c r="A1" i="24"/>
  <c r="C54" i="45"/>
  <c r="D48" i="45" s="1"/>
  <c r="K53" i="45"/>
  <c r="J53" i="45"/>
  <c r="I53" i="45"/>
  <c r="H53" i="45"/>
  <c r="G53" i="45"/>
  <c r="E53" i="45"/>
  <c r="K52" i="45"/>
  <c r="J52" i="45"/>
  <c r="I52" i="45"/>
  <c r="H52" i="45"/>
  <c r="G52" i="45"/>
  <c r="E52" i="45"/>
  <c r="K51" i="45"/>
  <c r="J51" i="45"/>
  <c r="I51" i="45"/>
  <c r="H51" i="45"/>
  <c r="G51" i="45"/>
  <c r="E51" i="45"/>
  <c r="K50" i="45"/>
  <c r="J50" i="45"/>
  <c r="I50" i="45"/>
  <c r="H50" i="45"/>
  <c r="G50" i="45"/>
  <c r="E50" i="45"/>
  <c r="K49" i="45"/>
  <c r="J49" i="45"/>
  <c r="I49" i="45"/>
  <c r="H49" i="45"/>
  <c r="G49" i="45"/>
  <c r="E49" i="45"/>
  <c r="K48" i="45"/>
  <c r="J48" i="45"/>
  <c r="I48" i="45"/>
  <c r="H48" i="45"/>
  <c r="G48" i="45"/>
  <c r="E48" i="45"/>
  <c r="K47" i="45"/>
  <c r="J47" i="45"/>
  <c r="I47" i="45"/>
  <c r="H47" i="45"/>
  <c r="G47" i="45"/>
  <c r="E47" i="45"/>
  <c r="K45" i="45"/>
  <c r="J45" i="45"/>
  <c r="I45" i="45"/>
  <c r="H45" i="45"/>
  <c r="G45" i="45"/>
  <c r="A45" i="45"/>
  <c r="K44" i="45"/>
  <c r="J44" i="45"/>
  <c r="I44" i="45"/>
  <c r="H44" i="45"/>
  <c r="G44" i="45"/>
  <c r="A44" i="45"/>
  <c r="K43" i="45"/>
  <c r="J43" i="45"/>
  <c r="I43" i="45"/>
  <c r="H43" i="45"/>
  <c r="G43" i="45"/>
  <c r="A43" i="45"/>
  <c r="K42" i="45"/>
  <c r="J42" i="45"/>
  <c r="I42" i="45"/>
  <c r="H42" i="45"/>
  <c r="G42" i="45"/>
  <c r="A42" i="45"/>
  <c r="K41" i="45"/>
  <c r="J41" i="45"/>
  <c r="I41" i="45"/>
  <c r="H41" i="45"/>
  <c r="G41" i="45"/>
  <c r="K40" i="45"/>
  <c r="J40" i="45"/>
  <c r="I40" i="45"/>
  <c r="H40" i="45"/>
  <c r="G40" i="45"/>
  <c r="K39" i="45"/>
  <c r="J39" i="45"/>
  <c r="I39" i="45"/>
  <c r="H39" i="45"/>
  <c r="G39" i="45"/>
  <c r="K38" i="45"/>
  <c r="J38" i="45"/>
  <c r="I38" i="45"/>
  <c r="H38" i="45"/>
  <c r="G38" i="45"/>
  <c r="K37" i="45"/>
  <c r="J37" i="45"/>
  <c r="I37" i="45"/>
  <c r="H37" i="45"/>
  <c r="G37" i="45"/>
  <c r="K36" i="45"/>
  <c r="J36" i="45"/>
  <c r="I36" i="45"/>
  <c r="H36" i="45"/>
  <c r="G36" i="45"/>
  <c r="K35" i="45"/>
  <c r="J35" i="45"/>
  <c r="I35" i="45"/>
  <c r="H35" i="45"/>
  <c r="G35" i="45"/>
  <c r="K34" i="45"/>
  <c r="J34" i="45"/>
  <c r="I34" i="45"/>
  <c r="H34" i="45"/>
  <c r="G34" i="45"/>
  <c r="K33" i="45"/>
  <c r="J33" i="45"/>
  <c r="I33" i="45"/>
  <c r="H33" i="45"/>
  <c r="G33" i="45"/>
  <c r="K32" i="45"/>
  <c r="J32" i="45"/>
  <c r="I32" i="45"/>
  <c r="H32" i="45"/>
  <c r="G32" i="45"/>
  <c r="K31" i="45"/>
  <c r="J31" i="45"/>
  <c r="I31" i="45"/>
  <c r="H31" i="45"/>
  <c r="G31" i="45"/>
  <c r="K30" i="45"/>
  <c r="J30" i="45"/>
  <c r="I30" i="45"/>
  <c r="H30" i="45"/>
  <c r="G30" i="45"/>
  <c r="K29" i="45"/>
  <c r="J29" i="45"/>
  <c r="I29" i="45"/>
  <c r="H29" i="45"/>
  <c r="G29" i="45"/>
  <c r="E29" i="45"/>
  <c r="K28" i="45"/>
  <c r="J28" i="45"/>
  <c r="I28" i="45"/>
  <c r="H28" i="45"/>
  <c r="G28" i="45"/>
  <c r="E28" i="45"/>
  <c r="K27" i="45"/>
  <c r="J27" i="45"/>
  <c r="I27" i="45"/>
  <c r="H27" i="45"/>
  <c r="G27" i="45"/>
  <c r="E27" i="45"/>
  <c r="K26" i="45"/>
  <c r="J26" i="45"/>
  <c r="I26" i="45"/>
  <c r="H26" i="45"/>
  <c r="G26" i="45"/>
  <c r="E26" i="45"/>
  <c r="K25" i="45"/>
  <c r="J25" i="45"/>
  <c r="I25" i="45"/>
  <c r="H25" i="45"/>
  <c r="G25" i="45"/>
  <c r="E25" i="45"/>
  <c r="K24" i="45"/>
  <c r="J24" i="45"/>
  <c r="I24" i="45"/>
  <c r="H24" i="45"/>
  <c r="G24" i="45"/>
  <c r="E24" i="45"/>
  <c r="C21" i="45"/>
  <c r="D20" i="45" s="1"/>
  <c r="K20" i="45"/>
  <c r="J20" i="45"/>
  <c r="I20" i="45"/>
  <c r="H20" i="45"/>
  <c r="G20" i="45"/>
  <c r="E20" i="45"/>
  <c r="K19" i="45"/>
  <c r="J19" i="45"/>
  <c r="I19" i="45"/>
  <c r="H19" i="45"/>
  <c r="G19" i="45"/>
  <c r="E19" i="45"/>
  <c r="K18" i="45"/>
  <c r="J18" i="45"/>
  <c r="I18" i="45"/>
  <c r="H18" i="45"/>
  <c r="G18" i="45"/>
  <c r="E18" i="45"/>
  <c r="K17" i="45"/>
  <c r="J17" i="45"/>
  <c r="I17" i="45"/>
  <c r="H17" i="45"/>
  <c r="G17" i="45"/>
  <c r="E17" i="45"/>
  <c r="K16" i="45"/>
  <c r="J16" i="45"/>
  <c r="I16" i="45"/>
  <c r="H16" i="45"/>
  <c r="G16" i="45"/>
  <c r="E16" i="45"/>
  <c r="K15" i="45"/>
  <c r="J15" i="45"/>
  <c r="I15" i="45"/>
  <c r="H15" i="45"/>
  <c r="G15" i="45"/>
  <c r="E15" i="45"/>
  <c r="K14" i="45"/>
  <c r="J14" i="45"/>
  <c r="I14" i="45"/>
  <c r="H14" i="45"/>
  <c r="G14" i="45"/>
  <c r="E14" i="45"/>
  <c r="K13" i="45"/>
  <c r="J13" i="45"/>
  <c r="I13" i="45"/>
  <c r="H13" i="45"/>
  <c r="G13" i="45"/>
  <c r="E13" i="45"/>
  <c r="K12" i="45"/>
  <c r="J12" i="45"/>
  <c r="I12" i="45"/>
  <c r="H12" i="45"/>
  <c r="G12" i="45"/>
  <c r="E12" i="45"/>
  <c r="K11" i="45"/>
  <c r="J11" i="45"/>
  <c r="I11" i="45"/>
  <c r="H11" i="45"/>
  <c r="G11" i="45"/>
  <c r="E11" i="45"/>
  <c r="B2" i="45"/>
  <c r="A1" i="45"/>
  <c r="C54" i="23"/>
  <c r="D52" i="23" s="1"/>
  <c r="K53" i="23"/>
  <c r="J53" i="23"/>
  <c r="I53" i="23"/>
  <c r="H53" i="23"/>
  <c r="G53" i="23"/>
  <c r="E53" i="23"/>
  <c r="K52" i="23"/>
  <c r="J52" i="23"/>
  <c r="I52" i="23"/>
  <c r="H52" i="23"/>
  <c r="G52" i="23"/>
  <c r="E52" i="23"/>
  <c r="K51" i="23"/>
  <c r="J51" i="23"/>
  <c r="I51" i="23"/>
  <c r="H51" i="23"/>
  <c r="G51" i="23"/>
  <c r="E51" i="23"/>
  <c r="K50" i="23"/>
  <c r="J50" i="23"/>
  <c r="I50" i="23"/>
  <c r="H50" i="23"/>
  <c r="G50" i="23"/>
  <c r="E50" i="23"/>
  <c r="K49" i="23"/>
  <c r="J49" i="23"/>
  <c r="I49" i="23"/>
  <c r="H49" i="23"/>
  <c r="G49" i="23"/>
  <c r="E49" i="23"/>
  <c r="K48" i="23"/>
  <c r="J48" i="23"/>
  <c r="I48" i="23"/>
  <c r="H48" i="23"/>
  <c r="G48" i="23"/>
  <c r="E48" i="23"/>
  <c r="K47" i="23"/>
  <c r="J47" i="23"/>
  <c r="I47" i="23"/>
  <c r="H47" i="23"/>
  <c r="G47" i="23"/>
  <c r="E47" i="23"/>
  <c r="K45" i="23"/>
  <c r="J45" i="23"/>
  <c r="I45" i="23"/>
  <c r="H45" i="23"/>
  <c r="G45" i="23"/>
  <c r="A45" i="23"/>
  <c r="K44" i="23"/>
  <c r="J44" i="23"/>
  <c r="I44" i="23"/>
  <c r="H44" i="23"/>
  <c r="G44" i="23"/>
  <c r="A44" i="23"/>
  <c r="K43" i="23"/>
  <c r="J43" i="23"/>
  <c r="I43" i="23"/>
  <c r="H43" i="23"/>
  <c r="G43" i="23"/>
  <c r="A43" i="23"/>
  <c r="K42" i="23"/>
  <c r="J42" i="23"/>
  <c r="I42" i="23"/>
  <c r="H42" i="23"/>
  <c r="G42" i="23"/>
  <c r="A42" i="23"/>
  <c r="K41" i="23"/>
  <c r="J41" i="23"/>
  <c r="I41" i="23"/>
  <c r="H41" i="23"/>
  <c r="G41" i="23"/>
  <c r="K40" i="23"/>
  <c r="J40" i="23"/>
  <c r="I40" i="23"/>
  <c r="H40" i="23"/>
  <c r="G40" i="23"/>
  <c r="K39" i="23"/>
  <c r="J39" i="23"/>
  <c r="I39" i="23"/>
  <c r="H39" i="23"/>
  <c r="G39" i="23"/>
  <c r="K38" i="23"/>
  <c r="J38" i="23"/>
  <c r="I38" i="23"/>
  <c r="H38" i="23"/>
  <c r="G38" i="23"/>
  <c r="K37" i="23"/>
  <c r="J37" i="23"/>
  <c r="I37" i="23"/>
  <c r="H37" i="23"/>
  <c r="G37" i="23"/>
  <c r="K36" i="23"/>
  <c r="J36" i="23"/>
  <c r="I36" i="23"/>
  <c r="H36" i="23"/>
  <c r="G36" i="23"/>
  <c r="K35" i="23"/>
  <c r="J35" i="23"/>
  <c r="I35" i="23"/>
  <c r="H35" i="23"/>
  <c r="G35" i="23"/>
  <c r="K34" i="23"/>
  <c r="J34" i="23"/>
  <c r="I34" i="23"/>
  <c r="H34" i="23"/>
  <c r="G34" i="23"/>
  <c r="K33" i="23"/>
  <c r="J33" i="23"/>
  <c r="I33" i="23"/>
  <c r="H33" i="23"/>
  <c r="G33" i="23"/>
  <c r="K32" i="23"/>
  <c r="J32" i="23"/>
  <c r="I32" i="23"/>
  <c r="H32" i="23"/>
  <c r="G32" i="23"/>
  <c r="K31" i="23"/>
  <c r="J31" i="23"/>
  <c r="I31" i="23"/>
  <c r="H31" i="23"/>
  <c r="G31" i="23"/>
  <c r="K30" i="23"/>
  <c r="J30" i="23"/>
  <c r="I30" i="23"/>
  <c r="H30" i="23"/>
  <c r="G30" i="23"/>
  <c r="K29" i="23"/>
  <c r="J29" i="23"/>
  <c r="I29" i="23"/>
  <c r="H29" i="23"/>
  <c r="G29" i="23"/>
  <c r="E29" i="23"/>
  <c r="K28" i="23"/>
  <c r="J28" i="23"/>
  <c r="I28" i="23"/>
  <c r="H28" i="23"/>
  <c r="G28" i="23"/>
  <c r="E28" i="23"/>
  <c r="K27" i="23"/>
  <c r="J27" i="23"/>
  <c r="I27" i="23"/>
  <c r="H27" i="23"/>
  <c r="G27" i="23"/>
  <c r="E27" i="23"/>
  <c r="K26" i="23"/>
  <c r="J26" i="23"/>
  <c r="I26" i="23"/>
  <c r="H26" i="23"/>
  <c r="G26" i="23"/>
  <c r="E26" i="23"/>
  <c r="K25" i="23"/>
  <c r="J25" i="23"/>
  <c r="I25" i="23"/>
  <c r="H25" i="23"/>
  <c r="G25" i="23"/>
  <c r="E25" i="23"/>
  <c r="K24" i="23"/>
  <c r="J24" i="23"/>
  <c r="I24" i="23"/>
  <c r="H24" i="23"/>
  <c r="G24" i="23"/>
  <c r="E24" i="23"/>
  <c r="C21" i="23"/>
  <c r="D18" i="23" s="1"/>
  <c r="K20" i="23"/>
  <c r="J20" i="23"/>
  <c r="I20" i="23"/>
  <c r="H20" i="23"/>
  <c r="G20" i="23"/>
  <c r="E20" i="23"/>
  <c r="K19" i="23"/>
  <c r="J19" i="23"/>
  <c r="I19" i="23"/>
  <c r="H19" i="23"/>
  <c r="G19" i="23"/>
  <c r="E19" i="23"/>
  <c r="K18" i="23"/>
  <c r="J18" i="23"/>
  <c r="I18" i="23"/>
  <c r="H18" i="23"/>
  <c r="G18" i="23"/>
  <c r="E18" i="23"/>
  <c r="K17" i="23"/>
  <c r="J17" i="23"/>
  <c r="I17" i="23"/>
  <c r="H17" i="23"/>
  <c r="G17" i="23"/>
  <c r="E17" i="23"/>
  <c r="K16" i="23"/>
  <c r="J16" i="23"/>
  <c r="I16" i="23"/>
  <c r="H16" i="23"/>
  <c r="G16" i="23"/>
  <c r="E16" i="23"/>
  <c r="K15" i="23"/>
  <c r="J15" i="23"/>
  <c r="I15" i="23"/>
  <c r="H15" i="23"/>
  <c r="G15" i="23"/>
  <c r="E15" i="23"/>
  <c r="K14" i="23"/>
  <c r="J14" i="23"/>
  <c r="I14" i="23"/>
  <c r="H14" i="23"/>
  <c r="G14" i="23"/>
  <c r="E14" i="23"/>
  <c r="K13" i="23"/>
  <c r="J13" i="23"/>
  <c r="I13" i="23"/>
  <c r="H13" i="23"/>
  <c r="G13" i="23"/>
  <c r="E13" i="23"/>
  <c r="K12" i="23"/>
  <c r="J12" i="23"/>
  <c r="I12" i="23"/>
  <c r="H12" i="23"/>
  <c r="G12" i="23"/>
  <c r="E12" i="23"/>
  <c r="K11" i="23"/>
  <c r="J11" i="23"/>
  <c r="J21" i="23" s="1"/>
  <c r="I11" i="23"/>
  <c r="H11" i="23"/>
  <c r="G11" i="23"/>
  <c r="E11" i="23"/>
  <c r="B2" i="23"/>
  <c r="A1" i="23"/>
  <c r="C54" i="22"/>
  <c r="D48" i="22" s="1"/>
  <c r="K53" i="22"/>
  <c r="J53" i="22"/>
  <c r="I53" i="22"/>
  <c r="H53" i="22"/>
  <c r="G53" i="22"/>
  <c r="E53" i="22"/>
  <c r="K52" i="22"/>
  <c r="J52" i="22"/>
  <c r="I52" i="22"/>
  <c r="H52" i="22"/>
  <c r="G52" i="22"/>
  <c r="E52" i="22"/>
  <c r="K51" i="22"/>
  <c r="J51" i="22"/>
  <c r="I51" i="22"/>
  <c r="H51" i="22"/>
  <c r="G51" i="22"/>
  <c r="E51" i="22"/>
  <c r="K50" i="22"/>
  <c r="J50" i="22"/>
  <c r="I50" i="22"/>
  <c r="H50" i="22"/>
  <c r="G50" i="22"/>
  <c r="E50" i="22"/>
  <c r="K49" i="22"/>
  <c r="J49" i="22"/>
  <c r="I49" i="22"/>
  <c r="H49" i="22"/>
  <c r="G49" i="22"/>
  <c r="E49" i="22"/>
  <c r="K48" i="22"/>
  <c r="J48" i="22"/>
  <c r="I48" i="22"/>
  <c r="H48" i="22"/>
  <c r="G48" i="22"/>
  <c r="E48" i="22"/>
  <c r="K47" i="22"/>
  <c r="J47" i="22"/>
  <c r="I47" i="22"/>
  <c r="H47" i="22"/>
  <c r="G47" i="22"/>
  <c r="E47" i="22"/>
  <c r="K45" i="22"/>
  <c r="J45" i="22"/>
  <c r="I45" i="22"/>
  <c r="H45" i="22"/>
  <c r="G45" i="22"/>
  <c r="A45" i="22"/>
  <c r="K44" i="22"/>
  <c r="J44" i="22"/>
  <c r="I44" i="22"/>
  <c r="H44" i="22"/>
  <c r="G44" i="22"/>
  <c r="A44" i="22"/>
  <c r="K43" i="22"/>
  <c r="J43" i="22"/>
  <c r="I43" i="22"/>
  <c r="H43" i="22"/>
  <c r="G43" i="22"/>
  <c r="A43" i="22"/>
  <c r="K42" i="22"/>
  <c r="J42" i="22"/>
  <c r="I42" i="22"/>
  <c r="H42" i="22"/>
  <c r="G42" i="22"/>
  <c r="A42" i="22"/>
  <c r="K41" i="22"/>
  <c r="J41" i="22"/>
  <c r="I41" i="22"/>
  <c r="H41" i="22"/>
  <c r="G41" i="22"/>
  <c r="K40" i="22"/>
  <c r="J40" i="22"/>
  <c r="I40" i="22"/>
  <c r="H40" i="22"/>
  <c r="G40" i="22"/>
  <c r="K39" i="22"/>
  <c r="J39" i="22"/>
  <c r="I39" i="22"/>
  <c r="H39" i="22"/>
  <c r="G39" i="22"/>
  <c r="K38" i="22"/>
  <c r="J38" i="22"/>
  <c r="I38" i="22"/>
  <c r="H38" i="22"/>
  <c r="G38" i="22"/>
  <c r="K37" i="22"/>
  <c r="J37" i="22"/>
  <c r="I37" i="22"/>
  <c r="H37" i="22"/>
  <c r="G37" i="22"/>
  <c r="K36" i="22"/>
  <c r="J36" i="22"/>
  <c r="I36" i="22"/>
  <c r="H36" i="22"/>
  <c r="G36" i="22"/>
  <c r="K35" i="22"/>
  <c r="J35" i="22"/>
  <c r="I35" i="22"/>
  <c r="H35" i="22"/>
  <c r="G35" i="22"/>
  <c r="K34" i="22"/>
  <c r="J34" i="22"/>
  <c r="I34" i="22"/>
  <c r="H34" i="22"/>
  <c r="G34" i="22"/>
  <c r="K33" i="22"/>
  <c r="J33" i="22"/>
  <c r="I33" i="22"/>
  <c r="H33" i="22"/>
  <c r="G33" i="22"/>
  <c r="K32" i="22"/>
  <c r="J32" i="22"/>
  <c r="I32" i="22"/>
  <c r="H32" i="22"/>
  <c r="G32" i="22"/>
  <c r="K31" i="22"/>
  <c r="J31" i="22"/>
  <c r="I31" i="22"/>
  <c r="H31" i="22"/>
  <c r="G31" i="22"/>
  <c r="K30" i="22"/>
  <c r="J30" i="22"/>
  <c r="I30" i="22"/>
  <c r="H30" i="22"/>
  <c r="G30" i="22"/>
  <c r="K29" i="22"/>
  <c r="J29" i="22"/>
  <c r="I29" i="22"/>
  <c r="H29" i="22"/>
  <c r="G29" i="22"/>
  <c r="E29" i="22"/>
  <c r="K28" i="22"/>
  <c r="J28" i="22"/>
  <c r="I28" i="22"/>
  <c r="H28" i="22"/>
  <c r="G28" i="22"/>
  <c r="E28" i="22"/>
  <c r="K27" i="22"/>
  <c r="J27" i="22"/>
  <c r="I27" i="22"/>
  <c r="H27" i="22"/>
  <c r="G27" i="22"/>
  <c r="E27" i="22"/>
  <c r="K26" i="22"/>
  <c r="J26" i="22"/>
  <c r="I26" i="22"/>
  <c r="H26" i="22"/>
  <c r="G26" i="22"/>
  <c r="E26" i="22"/>
  <c r="K25" i="22"/>
  <c r="J25" i="22"/>
  <c r="I25" i="22"/>
  <c r="H25" i="22"/>
  <c r="G25" i="22"/>
  <c r="E25" i="22"/>
  <c r="J24" i="22"/>
  <c r="I24" i="22"/>
  <c r="H24" i="22"/>
  <c r="G24" i="22"/>
  <c r="E24" i="22"/>
  <c r="C21" i="22"/>
  <c r="D14" i="22" s="1"/>
  <c r="K20" i="22"/>
  <c r="J20" i="22"/>
  <c r="I20" i="22"/>
  <c r="H20" i="22"/>
  <c r="G20" i="22"/>
  <c r="E20" i="22"/>
  <c r="K19" i="22"/>
  <c r="J19" i="22"/>
  <c r="I19" i="22"/>
  <c r="H19" i="22"/>
  <c r="G19" i="22"/>
  <c r="E19" i="22"/>
  <c r="K18" i="22"/>
  <c r="J18" i="22"/>
  <c r="I18" i="22"/>
  <c r="H18" i="22"/>
  <c r="G18" i="22"/>
  <c r="E18" i="22"/>
  <c r="K17" i="22"/>
  <c r="J17" i="22"/>
  <c r="I17" i="22"/>
  <c r="H17" i="22"/>
  <c r="G17" i="22"/>
  <c r="E17" i="22"/>
  <c r="K16" i="22"/>
  <c r="J16" i="22"/>
  <c r="I16" i="22"/>
  <c r="H16" i="22"/>
  <c r="G16" i="22"/>
  <c r="E16" i="22"/>
  <c r="K15" i="22"/>
  <c r="J15" i="22"/>
  <c r="I15" i="22"/>
  <c r="H15" i="22"/>
  <c r="G15" i="22"/>
  <c r="E15" i="22"/>
  <c r="K14" i="22"/>
  <c r="J14" i="22"/>
  <c r="I14" i="22"/>
  <c r="H14" i="22"/>
  <c r="G14" i="22"/>
  <c r="E14" i="22"/>
  <c r="K13" i="22"/>
  <c r="J13" i="22"/>
  <c r="I13" i="22"/>
  <c r="H13" i="22"/>
  <c r="G13" i="22"/>
  <c r="E13" i="22"/>
  <c r="K12" i="22"/>
  <c r="J12" i="22"/>
  <c r="I12" i="22"/>
  <c r="H12" i="22"/>
  <c r="G12" i="22"/>
  <c r="E12" i="22"/>
  <c r="K11" i="22"/>
  <c r="J11" i="22"/>
  <c r="I11" i="22"/>
  <c r="H11" i="22"/>
  <c r="G11" i="22"/>
  <c r="E11" i="22"/>
  <c r="B2" i="22"/>
  <c r="A1" i="22"/>
  <c r="D34" i="25" l="1"/>
  <c r="D24" i="25"/>
  <c r="D37" i="25"/>
  <c r="J21" i="25"/>
  <c r="D53" i="25"/>
  <c r="D17" i="25"/>
  <c r="D19" i="25"/>
  <c r="D14" i="25"/>
  <c r="D16" i="25"/>
  <c r="D20" i="25"/>
  <c r="I21" i="24"/>
  <c r="H21" i="45"/>
  <c r="D33" i="45"/>
  <c r="D19" i="24"/>
  <c r="D12" i="24"/>
  <c r="D14" i="24"/>
  <c r="D20" i="24"/>
  <c r="D13" i="24"/>
  <c r="D31" i="45"/>
  <c r="D24" i="45"/>
  <c r="D30" i="45"/>
  <c r="I54" i="45"/>
  <c r="D53" i="45"/>
  <c r="D45" i="22"/>
  <c r="D39" i="22"/>
  <c r="D28" i="22"/>
  <c r="D24" i="22"/>
  <c r="D47" i="22"/>
  <c r="D31" i="22"/>
  <c r="D29" i="22"/>
  <c r="H21" i="22"/>
  <c r="B54" i="22"/>
  <c r="D19" i="23"/>
  <c r="D19" i="22"/>
  <c r="D32" i="25"/>
  <c r="D39" i="25"/>
  <c r="D47" i="25"/>
  <c r="K54" i="25" s="1"/>
  <c r="D40" i="25"/>
  <c r="D51" i="25"/>
  <c r="H21" i="25"/>
  <c r="D11" i="25"/>
  <c r="D13" i="25"/>
  <c r="D25" i="24"/>
  <c r="D29" i="24"/>
  <c r="B54" i="24"/>
  <c r="D24" i="24"/>
  <c r="K54" i="24" s="1"/>
  <c r="D26" i="24"/>
  <c r="D28" i="24"/>
  <c r="D38" i="24"/>
  <c r="D34" i="24"/>
  <c r="D51" i="24"/>
  <c r="D42" i="24"/>
  <c r="D53" i="24"/>
  <c r="D27" i="24"/>
  <c r="D43" i="24"/>
  <c r="D37" i="24"/>
  <c r="D45" i="24"/>
  <c r="D50" i="24"/>
  <c r="D30" i="24"/>
  <c r="D35" i="24"/>
  <c r="H21" i="24"/>
  <c r="D18" i="24"/>
  <c r="D16" i="24"/>
  <c r="D11" i="24"/>
  <c r="K21" i="24" s="1"/>
  <c r="D15" i="24"/>
  <c r="D51" i="45"/>
  <c r="D41" i="45"/>
  <c r="D26" i="45"/>
  <c r="D42" i="45"/>
  <c r="D38" i="45"/>
  <c r="D49" i="45"/>
  <c r="D34" i="45"/>
  <c r="D45" i="45"/>
  <c r="D27" i="45"/>
  <c r="D37" i="45"/>
  <c r="D50" i="45"/>
  <c r="D47" i="45"/>
  <c r="K54" i="45" s="1"/>
  <c r="D18" i="45"/>
  <c r="D15" i="45"/>
  <c r="D12" i="45"/>
  <c r="D48" i="23"/>
  <c r="D34" i="23"/>
  <c r="D28" i="23"/>
  <c r="D25" i="23"/>
  <c r="D40" i="23"/>
  <c r="D29" i="23"/>
  <c r="I21" i="23"/>
  <c r="D16" i="23"/>
  <c r="D13" i="23"/>
  <c r="D50" i="22"/>
  <c r="D25" i="22"/>
  <c r="D38" i="22"/>
  <c r="D34" i="22"/>
  <c r="D27" i="22"/>
  <c r="I21" i="22"/>
  <c r="D20" i="22"/>
  <c r="D13" i="22"/>
  <c r="D16" i="22"/>
  <c r="D11" i="22"/>
  <c r="K21" i="22" s="1"/>
  <c r="D18" i="22"/>
  <c r="D15" i="22"/>
  <c r="D17" i="22"/>
  <c r="D12" i="22"/>
  <c r="J54" i="22"/>
  <c r="D33" i="23"/>
  <c r="D45" i="23"/>
  <c r="H54" i="45"/>
  <c r="D31" i="25"/>
  <c r="D50" i="25"/>
  <c r="D37" i="22"/>
  <c r="D53" i="22"/>
  <c r="D11" i="23"/>
  <c r="D14" i="23"/>
  <c r="D17" i="23"/>
  <c r="D20" i="23"/>
  <c r="H54" i="23"/>
  <c r="D35" i="23"/>
  <c r="D39" i="45"/>
  <c r="D42" i="25"/>
  <c r="I54" i="23"/>
  <c r="D26" i="23"/>
  <c r="D30" i="23"/>
  <c r="D19" i="45"/>
  <c r="D35" i="25"/>
  <c r="B54" i="25"/>
  <c r="D42" i="23"/>
  <c r="D50" i="23"/>
  <c r="I21" i="45"/>
  <c r="D13" i="45"/>
  <c r="D16" i="45"/>
  <c r="J54" i="23"/>
  <c r="D37" i="23"/>
  <c r="J21" i="45"/>
  <c r="H54" i="22"/>
  <c r="H54" i="25"/>
  <c r="I54" i="22"/>
  <c r="D26" i="22"/>
  <c r="D30" i="22"/>
  <c r="H21" i="23"/>
  <c r="K54" i="23"/>
  <c r="D32" i="23"/>
  <c r="D44" i="23"/>
  <c r="D25" i="45"/>
  <c r="D28" i="45"/>
  <c r="D29" i="45"/>
  <c r="J54" i="45"/>
  <c r="D43" i="45"/>
  <c r="H54" i="24"/>
  <c r="D26" i="25"/>
  <c r="D30" i="25"/>
  <c r="D39" i="23"/>
  <c r="D47" i="23"/>
  <c r="B54" i="23"/>
  <c r="I54" i="24"/>
  <c r="I54" i="25"/>
  <c r="J21" i="24"/>
  <c r="D25" i="25"/>
  <c r="D28" i="25"/>
  <c r="D29" i="25"/>
  <c r="J54" i="25"/>
  <c r="D43" i="25"/>
  <c r="K54" i="22"/>
  <c r="D41" i="23"/>
  <c r="D49" i="23"/>
  <c r="D15" i="23"/>
  <c r="D43" i="23"/>
  <c r="J54" i="24"/>
  <c r="D45" i="25"/>
  <c r="J21" i="22"/>
  <c r="D36" i="23"/>
  <c r="D12" i="23"/>
  <c r="D31" i="23"/>
  <c r="D51" i="23"/>
  <c r="D42" i="22"/>
  <c r="D24" i="23"/>
  <c r="D27" i="23"/>
  <c r="D38" i="23"/>
  <c r="D53" i="23"/>
  <c r="D11" i="45"/>
  <c r="K21" i="45" s="1"/>
  <c r="D14" i="45"/>
  <c r="D17" i="45"/>
  <c r="D35" i="45"/>
  <c r="B54" i="45"/>
  <c r="D12" i="25"/>
  <c r="K21" i="25" s="1"/>
  <c r="D15" i="25"/>
  <c r="D38" i="25"/>
  <c r="D48" i="25"/>
  <c r="D36" i="25"/>
  <c r="D44" i="25"/>
  <c r="D52" i="25"/>
  <c r="D33" i="25"/>
  <c r="D41" i="25"/>
  <c r="D36" i="24"/>
  <c r="D44" i="24"/>
  <c r="D52" i="24"/>
  <c r="D33" i="24"/>
  <c r="D41" i="24"/>
  <c r="D49" i="24"/>
  <c r="D32" i="24"/>
  <c r="D40" i="24"/>
  <c r="D48" i="24"/>
  <c r="D31" i="24"/>
  <c r="D39" i="24"/>
  <c r="D36" i="45"/>
  <c r="D44" i="45"/>
  <c r="D52" i="45"/>
  <c r="D32" i="45"/>
  <c r="D40" i="45"/>
  <c r="D36" i="22"/>
  <c r="D44" i="22"/>
  <c r="D52" i="22"/>
  <c r="D35" i="22"/>
  <c r="D43" i="22"/>
  <c r="D51" i="22"/>
  <c r="D33" i="22"/>
  <c r="D41" i="22"/>
  <c r="D49" i="22"/>
  <c r="D32" i="22"/>
  <c r="D40" i="22"/>
  <c r="C58" i="25" l="1"/>
  <c r="C56" i="25"/>
  <c r="E56" i="25" s="1"/>
  <c r="C58" i="24"/>
  <c r="C56" i="24"/>
  <c r="C56" i="45"/>
  <c r="E56" i="45" s="1"/>
  <c r="C56" i="22"/>
  <c r="C58" i="23"/>
  <c r="K21" i="23"/>
  <c r="C56" i="23" s="1"/>
  <c r="C58" i="45"/>
  <c r="C58" i="22"/>
  <c r="C19" i="28"/>
  <c r="C18" i="28"/>
  <c r="C17" i="28"/>
  <c r="C16" i="28"/>
  <c r="I57" i="24" l="1"/>
  <c r="I57" i="25"/>
  <c r="E56" i="24"/>
  <c r="I57" i="45"/>
  <c r="I57" i="22"/>
  <c r="E56" i="22"/>
  <c r="A14" i="45"/>
  <c r="A14" i="24"/>
  <c r="A14" i="22"/>
  <c r="A14" i="25"/>
  <c r="A14" i="23"/>
  <c r="I57" i="23"/>
  <c r="E56" i="23"/>
  <c r="A15" i="24"/>
  <c r="A15" i="22"/>
  <c r="A15" i="23"/>
  <c r="A15" i="25"/>
  <c r="A15" i="45"/>
  <c r="A16" i="24"/>
  <c r="A16" i="25"/>
  <c r="A16" i="23"/>
  <c r="A16" i="45"/>
  <c r="A16" i="22"/>
  <c r="A11" i="45"/>
  <c r="A11" i="22"/>
  <c r="A11" i="24"/>
  <c r="A11" i="23"/>
  <c r="A11" i="25"/>
  <c r="A12" i="24"/>
  <c r="A12" i="22"/>
  <c r="A12" i="23"/>
  <c r="A12" i="25"/>
  <c r="A12" i="45"/>
  <c r="A13" i="22"/>
  <c r="A13" i="24"/>
  <c r="A13" i="25"/>
  <c r="A13" i="23"/>
  <c r="A13" i="45"/>
  <c r="B22" i="28"/>
  <c r="C22" i="28"/>
  <c r="B23" i="28"/>
  <c r="C23" i="28"/>
  <c r="B24" i="28"/>
  <c r="C24" i="28"/>
  <c r="B25" i="28"/>
  <c r="C25" i="28"/>
  <c r="A19" i="24" l="1"/>
  <c r="A19" i="25"/>
  <c r="A19" i="23"/>
  <c r="A19" i="45"/>
  <c r="A19" i="22"/>
  <c r="A17" i="45"/>
  <c r="A17" i="24"/>
  <c r="A17" i="22"/>
  <c r="A17" i="25"/>
  <c r="A17" i="23"/>
  <c r="A18" i="24"/>
  <c r="A18" i="22"/>
  <c r="A18" i="25"/>
  <c r="A18" i="23"/>
  <c r="A18" i="45"/>
  <c r="A20" i="45"/>
  <c r="A20" i="22"/>
  <c r="A20" i="24"/>
  <c r="A20" i="25"/>
  <c r="A20" i="23"/>
  <c r="B16" i="47"/>
  <c r="B15" i="47"/>
  <c r="B14" i="47"/>
  <c r="C3" i="47"/>
  <c r="C2" i="47"/>
  <c r="D19" i="28" l="1"/>
  <c r="D17" i="28"/>
  <c r="D18" i="28"/>
  <c r="D16" i="28"/>
  <c r="S20" i="1"/>
  <c r="L20" i="1"/>
  <c r="T20" i="1" s="1"/>
  <c r="S19" i="1"/>
  <c r="L19" i="1"/>
  <c r="S18" i="1"/>
  <c r="L18" i="1"/>
  <c r="S17" i="1"/>
  <c r="L17" i="1"/>
  <c r="S16" i="1"/>
  <c r="L16" i="1"/>
  <c r="T16" i="1" s="1"/>
  <c r="S15" i="1"/>
  <c r="L15" i="1"/>
  <c r="S14" i="1"/>
  <c r="L14" i="1"/>
  <c r="S13" i="1"/>
  <c r="L13" i="1"/>
  <c r="S12" i="1"/>
  <c r="L12" i="1"/>
  <c r="S11" i="1"/>
  <c r="L11" i="1"/>
  <c r="D33" i="28"/>
  <c r="D34" i="28"/>
  <c r="D35" i="28"/>
  <c r="D36" i="28"/>
  <c r="D37" i="28"/>
  <c r="D38" i="28"/>
  <c r="D39" i="28"/>
  <c r="D40" i="28"/>
  <c r="D41" i="28"/>
  <c r="D42" i="28"/>
  <c r="D43" i="28"/>
  <c r="D44" i="28"/>
  <c r="D45" i="28"/>
  <c r="D46" i="28"/>
  <c r="D47" i="28"/>
  <c r="D48" i="28"/>
  <c r="D49" i="28"/>
  <c r="D32" i="28"/>
  <c r="C34" i="28"/>
  <c r="C35" i="28"/>
  <c r="C36" i="28"/>
  <c r="C37" i="28"/>
  <c r="C38" i="28"/>
  <c r="C39" i="28"/>
  <c r="C40" i="28"/>
  <c r="C41" i="28"/>
  <c r="C42" i="28"/>
  <c r="C43" i="28"/>
  <c r="C44" i="28"/>
  <c r="C45" i="28"/>
  <c r="C46" i="28"/>
  <c r="C47" i="28"/>
  <c r="C48" i="28"/>
  <c r="C49" i="28"/>
  <c r="C33" i="28"/>
  <c r="B36" i="28"/>
  <c r="B39" i="28"/>
  <c r="B43" i="28"/>
  <c r="B47" i="28"/>
  <c r="B33" i="28"/>
  <c r="B49" i="28"/>
  <c r="B48" i="28"/>
  <c r="B46" i="28"/>
  <c r="B45" i="28"/>
  <c r="B44" i="28"/>
  <c r="B42" i="28"/>
  <c r="B41" i="28"/>
  <c r="B40" i="28"/>
  <c r="B38" i="28"/>
  <c r="B37" i="28"/>
  <c r="B35" i="28"/>
  <c r="B34" i="28"/>
  <c r="A33" i="23" l="1"/>
  <c r="A33" i="45"/>
  <c r="A33" i="25"/>
  <c r="A33" i="24"/>
  <c r="A33" i="22"/>
  <c r="A34" i="22"/>
  <c r="A34" i="25"/>
  <c r="A34" i="24"/>
  <c r="A34" i="23"/>
  <c r="A34" i="45"/>
  <c r="A36" i="23"/>
  <c r="A36" i="25"/>
  <c r="A36" i="24"/>
  <c r="A36" i="45"/>
  <c r="A36" i="22"/>
  <c r="A37" i="45"/>
  <c r="A37" i="22"/>
  <c r="A37" i="23"/>
  <c r="A37" i="25"/>
  <c r="A37" i="24"/>
  <c r="A38" i="25"/>
  <c r="A38" i="23"/>
  <c r="A38" i="24"/>
  <c r="A38" i="45"/>
  <c r="A38" i="22"/>
  <c r="A28" i="24"/>
  <c r="A28" i="25"/>
  <c r="A28" i="22"/>
  <c r="A28" i="23"/>
  <c r="A28" i="45"/>
  <c r="A40" i="22"/>
  <c r="A40" i="24"/>
  <c r="A40" i="45"/>
  <c r="A40" i="25"/>
  <c r="A40" i="23"/>
  <c r="A27" i="23"/>
  <c r="A27" i="45"/>
  <c r="A27" i="24"/>
  <c r="A27" i="25"/>
  <c r="A27" i="22"/>
  <c r="A29" i="24"/>
  <c r="A29" i="22"/>
  <c r="A29" i="25"/>
  <c r="A29" i="23"/>
  <c r="A29" i="45"/>
  <c r="A25" i="24"/>
  <c r="A25" i="25"/>
  <c r="A25" i="23"/>
  <c r="A25" i="45"/>
  <c r="A25" i="22"/>
  <c r="A35" i="45"/>
  <c r="A35" i="22"/>
  <c r="A35" i="24"/>
  <c r="A35" i="23"/>
  <c r="A35" i="25"/>
  <c r="A30" i="24"/>
  <c r="A30" i="25"/>
  <c r="A30" i="22"/>
  <c r="A30" i="23"/>
  <c r="A30" i="45"/>
  <c r="A31" i="25"/>
  <c r="A31" i="22"/>
  <c r="A31" i="23"/>
  <c r="A31" i="45"/>
  <c r="A31" i="24"/>
  <c r="A26" i="24"/>
  <c r="A26" i="25"/>
  <c r="A26" i="22"/>
  <c r="A26" i="23"/>
  <c r="A26" i="45"/>
  <c r="A41" i="23"/>
  <c r="A41" i="25"/>
  <c r="A41" i="24"/>
  <c r="A41" i="22"/>
  <c r="A41" i="45"/>
  <c r="A39" i="25"/>
  <c r="A39" i="23"/>
  <c r="A39" i="24"/>
  <c r="A39" i="45"/>
  <c r="A39" i="22"/>
  <c r="A32" i="25"/>
  <c r="A32" i="24"/>
  <c r="A32" i="23"/>
  <c r="A32" i="45"/>
  <c r="A32" i="22"/>
  <c r="T19" i="1"/>
  <c r="T18" i="1"/>
  <c r="T12" i="1"/>
  <c r="E17" i="28" s="1"/>
  <c r="T13" i="1"/>
  <c r="E18" i="28" s="1"/>
  <c r="T17" i="1"/>
  <c r="L21" i="1"/>
  <c r="S21" i="1"/>
  <c r="T15" i="1"/>
  <c r="T14" i="1"/>
  <c r="E19" i="28" s="1"/>
  <c r="T11" i="1"/>
  <c r="E16" i="28" s="1"/>
  <c r="B4" i="1" l="1"/>
  <c r="G39" i="28" l="1"/>
  <c r="M39" i="28" s="1"/>
  <c r="G40" i="28"/>
  <c r="I40" i="28" s="1"/>
  <c r="G41" i="28"/>
  <c r="K41" i="28" s="1"/>
  <c r="G42" i="28"/>
  <c r="J42" i="28" s="1"/>
  <c r="G43" i="28"/>
  <c r="I43" i="28" s="1"/>
  <c r="G44" i="28"/>
  <c r="L44" i="28" s="1"/>
  <c r="G45" i="28"/>
  <c r="K45" i="28" s="1"/>
  <c r="G46" i="28"/>
  <c r="J46" i="28" s="1"/>
  <c r="G47" i="28"/>
  <c r="M47" i="28" s="1"/>
  <c r="G48" i="28"/>
  <c r="L48" i="28" s="1"/>
  <c r="G49" i="28"/>
  <c r="K49" i="28" s="1"/>
  <c r="G50" i="28"/>
  <c r="J50" i="28" s="1"/>
  <c r="G51" i="28"/>
  <c r="I51" i="28" s="1"/>
  <c r="G52" i="28"/>
  <c r="L52" i="28" s="1"/>
  <c r="G53" i="28"/>
  <c r="K53" i="28" s="1"/>
  <c r="M53" i="28" l="1"/>
  <c r="J52" i="28"/>
  <c r="J45" i="28"/>
  <c r="I53" i="28"/>
  <c r="M52" i="28"/>
  <c r="K48" i="28"/>
  <c r="J48" i="28"/>
  <c r="L46" i="28"/>
  <c r="M41" i="28"/>
  <c r="K40" i="28"/>
  <c r="M46" i="28"/>
  <c r="I50" i="28"/>
  <c r="I45" i="28"/>
  <c r="M49" i="28"/>
  <c r="I42" i="28"/>
  <c r="J53" i="28"/>
  <c r="I48" i="28"/>
  <c r="J40" i="28"/>
  <c r="K52" i="28"/>
  <c r="M50" i="28"/>
  <c r="J49" i="28"/>
  <c r="L47" i="28"/>
  <c r="I46" i="28"/>
  <c r="K44" i="28"/>
  <c r="M42" i="28"/>
  <c r="J41" i="28"/>
  <c r="L39" i="28"/>
  <c r="L50" i="28"/>
  <c r="I49" i="28"/>
  <c r="K47" i="28"/>
  <c r="M45" i="28"/>
  <c r="J44" i="28"/>
  <c r="L42" i="28"/>
  <c r="I41" i="28"/>
  <c r="K39" i="28"/>
  <c r="L51" i="28"/>
  <c r="L43" i="28"/>
  <c r="K43" i="28"/>
  <c r="L53" i="28"/>
  <c r="I52" i="28"/>
  <c r="K50" i="28"/>
  <c r="M48" i="28"/>
  <c r="J47" i="28"/>
  <c r="L45" i="28"/>
  <c r="I44" i="28"/>
  <c r="K42" i="28"/>
  <c r="M40" i="28"/>
  <c r="J39" i="28"/>
  <c r="M51" i="28"/>
  <c r="I47" i="28"/>
  <c r="M43" i="28"/>
  <c r="L40" i="28"/>
  <c r="I39" i="28"/>
  <c r="K51" i="28"/>
  <c r="J51" i="28"/>
  <c r="L49" i="28"/>
  <c r="K46" i="28"/>
  <c r="M44" i="28"/>
  <c r="J43" i="28"/>
  <c r="L41" i="28"/>
  <c r="C19" i="12"/>
  <c r="C18" i="12"/>
  <c r="B68" i="28"/>
  <c r="C22" i="12"/>
  <c r="C23" i="12"/>
  <c r="C24" i="12"/>
  <c r="C25" i="12"/>
  <c r="C26" i="12"/>
  <c r="C27" i="12"/>
  <c r="C28" i="12"/>
  <c r="C29" i="12"/>
  <c r="C30" i="12"/>
  <c r="B22" i="12"/>
  <c r="B23" i="12"/>
  <c r="B30" i="12"/>
  <c r="C32" i="28"/>
  <c r="B32" i="28"/>
  <c r="A24" i="23" l="1"/>
  <c r="A24" i="24"/>
  <c r="A24" i="25"/>
  <c r="A24" i="22"/>
  <c r="A24" i="45"/>
  <c r="B21" i="12"/>
  <c r="B27" i="12"/>
  <c r="B26" i="12"/>
  <c r="B25" i="12"/>
  <c r="B24" i="12"/>
  <c r="B29" i="12"/>
  <c r="B28" i="12"/>
  <c r="C61" i="28"/>
  <c r="C62" i="28"/>
  <c r="C63" i="28"/>
  <c r="C64" i="28"/>
  <c r="C65" i="28"/>
  <c r="C66" i="28"/>
  <c r="C67" i="28"/>
  <c r="C60" i="28"/>
  <c r="B61" i="28"/>
  <c r="B62" i="28"/>
  <c r="B63" i="28"/>
  <c r="B64" i="28"/>
  <c r="B65" i="28"/>
  <c r="B66" i="28"/>
  <c r="B67" i="28"/>
  <c r="B60" i="28"/>
  <c r="C3" i="12" l="1"/>
  <c r="C2" i="12"/>
  <c r="C40" i="38"/>
  <c r="J39" i="38"/>
  <c r="I39" i="38"/>
  <c r="H39" i="38"/>
  <c r="G39" i="38"/>
  <c r="F39" i="38"/>
  <c r="D39" i="38"/>
  <c r="J38" i="38"/>
  <c r="I38" i="38"/>
  <c r="H38" i="38"/>
  <c r="G38" i="38"/>
  <c r="F38" i="38"/>
  <c r="D38" i="38"/>
  <c r="J37" i="38"/>
  <c r="I37" i="38"/>
  <c r="H37" i="38"/>
  <c r="G37" i="38"/>
  <c r="F37" i="38"/>
  <c r="D37" i="38"/>
  <c r="J36" i="38"/>
  <c r="I36" i="38"/>
  <c r="H36" i="38"/>
  <c r="G36" i="38"/>
  <c r="F36" i="38"/>
  <c r="D36" i="38"/>
  <c r="J35" i="38"/>
  <c r="I35" i="38"/>
  <c r="H35" i="38"/>
  <c r="G35" i="38"/>
  <c r="F35" i="38"/>
  <c r="D35" i="38"/>
  <c r="J34" i="38"/>
  <c r="I34" i="38"/>
  <c r="H34" i="38"/>
  <c r="G34" i="38"/>
  <c r="F34" i="38"/>
  <c r="D34" i="38"/>
  <c r="J33" i="38"/>
  <c r="I33" i="38"/>
  <c r="H33" i="38"/>
  <c r="G33" i="38"/>
  <c r="F33" i="38"/>
  <c r="D33" i="38"/>
  <c r="J31" i="38"/>
  <c r="I31" i="38"/>
  <c r="H31" i="38"/>
  <c r="G31" i="38"/>
  <c r="F31" i="38"/>
  <c r="D31" i="38"/>
  <c r="J30" i="38"/>
  <c r="I30" i="38"/>
  <c r="H30" i="38"/>
  <c r="G30" i="38"/>
  <c r="F30" i="38"/>
  <c r="D30" i="38"/>
  <c r="J29" i="38"/>
  <c r="I29" i="38"/>
  <c r="H29" i="38"/>
  <c r="G29" i="38"/>
  <c r="F29" i="38"/>
  <c r="D29" i="38"/>
  <c r="J28" i="38"/>
  <c r="I28" i="38"/>
  <c r="H28" i="38"/>
  <c r="G28" i="38"/>
  <c r="F28" i="38"/>
  <c r="D28" i="38"/>
  <c r="J27" i="38"/>
  <c r="I27" i="38"/>
  <c r="H27" i="38"/>
  <c r="G27" i="38"/>
  <c r="F27" i="38"/>
  <c r="D27" i="38"/>
  <c r="J26" i="38"/>
  <c r="I26" i="38"/>
  <c r="I40" i="38" s="1"/>
  <c r="H26" i="38"/>
  <c r="G26" i="38"/>
  <c r="F26" i="38"/>
  <c r="D26" i="38"/>
  <c r="J25" i="38"/>
  <c r="I25" i="38"/>
  <c r="H25" i="38"/>
  <c r="G25" i="38"/>
  <c r="F25" i="38"/>
  <c r="D25" i="38"/>
  <c r="J24" i="38"/>
  <c r="I24" i="38"/>
  <c r="H24" i="38"/>
  <c r="G24" i="38"/>
  <c r="G40" i="38" s="1"/>
  <c r="F24" i="38"/>
  <c r="D24" i="38"/>
  <c r="C21" i="38"/>
  <c r="J20" i="38"/>
  <c r="I20" i="38"/>
  <c r="H20" i="38"/>
  <c r="G20" i="38"/>
  <c r="F20" i="38"/>
  <c r="D20" i="38"/>
  <c r="A20" i="38"/>
  <c r="J19" i="38"/>
  <c r="I19" i="38"/>
  <c r="H19" i="38"/>
  <c r="G19" i="38"/>
  <c r="F19" i="38"/>
  <c r="D19" i="38"/>
  <c r="A19" i="38"/>
  <c r="J18" i="38"/>
  <c r="I18" i="38"/>
  <c r="H18" i="38"/>
  <c r="G18" i="38"/>
  <c r="F18" i="38"/>
  <c r="D18" i="38"/>
  <c r="A18" i="38"/>
  <c r="J17" i="38"/>
  <c r="I17" i="38"/>
  <c r="H17" i="38"/>
  <c r="G17" i="38"/>
  <c r="F17" i="38"/>
  <c r="D17" i="38"/>
  <c r="J16" i="38"/>
  <c r="I16" i="38"/>
  <c r="H16" i="38"/>
  <c r="G16" i="38"/>
  <c r="F16" i="38"/>
  <c r="D16" i="38"/>
  <c r="J15" i="38"/>
  <c r="I15" i="38"/>
  <c r="H15" i="38"/>
  <c r="G15" i="38"/>
  <c r="F15" i="38"/>
  <c r="D15" i="38"/>
  <c r="J14" i="38"/>
  <c r="I14" i="38"/>
  <c r="H14" i="38"/>
  <c r="G14" i="38"/>
  <c r="F14" i="38"/>
  <c r="D14" i="38"/>
  <c r="J13" i="38"/>
  <c r="I13" i="38"/>
  <c r="H13" i="38"/>
  <c r="G13" i="38"/>
  <c r="F13" i="38"/>
  <c r="D13" i="38"/>
  <c r="J12" i="38"/>
  <c r="I12" i="38"/>
  <c r="H12" i="38"/>
  <c r="G12" i="38"/>
  <c r="F12" i="38"/>
  <c r="D12" i="38"/>
  <c r="J11" i="38"/>
  <c r="I11" i="38"/>
  <c r="H11" i="38"/>
  <c r="H21" i="38" s="1"/>
  <c r="G11" i="38"/>
  <c r="F11" i="38"/>
  <c r="D11" i="38"/>
  <c r="B2" i="38"/>
  <c r="A1" i="38"/>
  <c r="C40" i="37"/>
  <c r="J39" i="37"/>
  <c r="I39" i="37"/>
  <c r="H39" i="37"/>
  <c r="G39" i="37"/>
  <c r="F39" i="37"/>
  <c r="D39" i="37"/>
  <c r="J38" i="37"/>
  <c r="I38" i="37"/>
  <c r="H38" i="37"/>
  <c r="G38" i="37"/>
  <c r="F38" i="37"/>
  <c r="D38" i="37"/>
  <c r="J37" i="37"/>
  <c r="I37" i="37"/>
  <c r="H37" i="37"/>
  <c r="G37" i="37"/>
  <c r="F37" i="37"/>
  <c r="D37" i="37"/>
  <c r="J36" i="37"/>
  <c r="I36" i="37"/>
  <c r="H36" i="37"/>
  <c r="G36" i="37"/>
  <c r="F36" i="37"/>
  <c r="D36" i="37"/>
  <c r="J35" i="37"/>
  <c r="I35" i="37"/>
  <c r="H35" i="37"/>
  <c r="G35" i="37"/>
  <c r="F35" i="37"/>
  <c r="D35" i="37"/>
  <c r="J34" i="37"/>
  <c r="I34" i="37"/>
  <c r="H34" i="37"/>
  <c r="G34" i="37"/>
  <c r="F34" i="37"/>
  <c r="D34" i="37"/>
  <c r="J33" i="37"/>
  <c r="I33" i="37"/>
  <c r="H33" i="37"/>
  <c r="G33" i="37"/>
  <c r="F33" i="37"/>
  <c r="D33" i="37"/>
  <c r="J31" i="37"/>
  <c r="I31" i="37"/>
  <c r="H31" i="37"/>
  <c r="G31" i="37"/>
  <c r="F31" i="37"/>
  <c r="D31" i="37"/>
  <c r="J30" i="37"/>
  <c r="I30" i="37"/>
  <c r="H30" i="37"/>
  <c r="G30" i="37"/>
  <c r="F30" i="37"/>
  <c r="D30" i="37"/>
  <c r="J29" i="37"/>
  <c r="I29" i="37"/>
  <c r="H29" i="37"/>
  <c r="G29" i="37"/>
  <c r="F29" i="37"/>
  <c r="D29" i="37"/>
  <c r="J28" i="37"/>
  <c r="I28" i="37"/>
  <c r="H28" i="37"/>
  <c r="G28" i="37"/>
  <c r="F28" i="37"/>
  <c r="D28" i="37"/>
  <c r="J27" i="37"/>
  <c r="I27" i="37"/>
  <c r="H27" i="37"/>
  <c r="G27" i="37"/>
  <c r="F27" i="37"/>
  <c r="D27" i="37"/>
  <c r="J26" i="37"/>
  <c r="I26" i="37"/>
  <c r="H26" i="37"/>
  <c r="G26" i="37"/>
  <c r="F26" i="37"/>
  <c r="D26" i="37"/>
  <c r="J25" i="37"/>
  <c r="I25" i="37"/>
  <c r="H25" i="37"/>
  <c r="G25" i="37"/>
  <c r="F25" i="37"/>
  <c r="D25" i="37"/>
  <c r="J24" i="37"/>
  <c r="I24" i="37"/>
  <c r="H24" i="37"/>
  <c r="H40" i="37" s="1"/>
  <c r="G24" i="37"/>
  <c r="F24" i="37"/>
  <c r="D24" i="37"/>
  <c r="C21" i="37"/>
  <c r="B21" i="37" s="1"/>
  <c r="J20" i="37"/>
  <c r="I20" i="37"/>
  <c r="H20" i="37"/>
  <c r="G20" i="37"/>
  <c r="F20" i="37"/>
  <c r="D20" i="37"/>
  <c r="A20" i="37"/>
  <c r="J19" i="37"/>
  <c r="I19" i="37"/>
  <c r="H19" i="37"/>
  <c r="G19" i="37"/>
  <c r="F19" i="37"/>
  <c r="D19" i="37"/>
  <c r="A19" i="37"/>
  <c r="J18" i="37"/>
  <c r="I18" i="37"/>
  <c r="H18" i="37"/>
  <c r="G18" i="37"/>
  <c r="F18" i="37"/>
  <c r="D18" i="37"/>
  <c r="A18" i="37"/>
  <c r="J17" i="37"/>
  <c r="I17" i="37"/>
  <c r="H17" i="37"/>
  <c r="G17" i="37"/>
  <c r="F17" i="37"/>
  <c r="D17" i="37"/>
  <c r="J16" i="37"/>
  <c r="I16" i="37"/>
  <c r="H16" i="37"/>
  <c r="G16" i="37"/>
  <c r="F16" i="37"/>
  <c r="D16" i="37"/>
  <c r="J15" i="37"/>
  <c r="I15" i="37"/>
  <c r="H15" i="37"/>
  <c r="G15" i="37"/>
  <c r="F15" i="37"/>
  <c r="D15" i="37"/>
  <c r="J14" i="37"/>
  <c r="I14" i="37"/>
  <c r="H14" i="37"/>
  <c r="G14" i="37"/>
  <c r="F14" i="37"/>
  <c r="D14" i="37"/>
  <c r="J13" i="37"/>
  <c r="I13" i="37"/>
  <c r="H13" i="37"/>
  <c r="G13" i="37"/>
  <c r="F13" i="37"/>
  <c r="D13" i="37"/>
  <c r="J12" i="37"/>
  <c r="I12" i="37"/>
  <c r="H12" i="37"/>
  <c r="G12" i="37"/>
  <c r="F12" i="37"/>
  <c r="D12" i="37"/>
  <c r="J11" i="37"/>
  <c r="I11" i="37"/>
  <c r="H11" i="37"/>
  <c r="H21" i="37" s="1"/>
  <c r="G11" i="37"/>
  <c r="G21" i="37" s="1"/>
  <c r="F11" i="37"/>
  <c r="D11" i="37"/>
  <c r="B2" i="37"/>
  <c r="A1" i="37"/>
  <c r="C6" i="28"/>
  <c r="C5" i="28"/>
  <c r="B2" i="1"/>
  <c r="I21" i="37" l="1"/>
  <c r="G21" i="38"/>
  <c r="G40" i="37"/>
  <c r="J21" i="38"/>
  <c r="I40" i="37"/>
  <c r="E40" i="37" s="1"/>
  <c r="H40" i="38"/>
  <c r="J40" i="37"/>
  <c r="J40" i="38"/>
  <c r="E40" i="38" s="1"/>
  <c r="J21" i="37"/>
  <c r="C42" i="37" s="1"/>
  <c r="I21" i="38"/>
  <c r="E21" i="38" s="1"/>
  <c r="B21" i="38"/>
  <c r="B40" i="38"/>
  <c r="C44" i="37"/>
  <c r="B40" i="37"/>
  <c r="C44" i="38" l="1"/>
  <c r="E21" i="37"/>
  <c r="C42" i="38"/>
  <c r="H43" i="37"/>
  <c r="D42" i="37"/>
  <c r="B20" i="12"/>
  <c r="B18" i="12"/>
  <c r="B17" i="12"/>
  <c r="B16" i="12"/>
  <c r="B15" i="12"/>
  <c r="H43" i="38" l="1"/>
  <c r="D42" i="38"/>
  <c r="B19" i="12"/>
  <c r="A13" i="37"/>
  <c r="A13" i="38"/>
  <c r="A14" i="37"/>
  <c r="A14" i="38"/>
  <c r="A15" i="37"/>
  <c r="A15" i="38"/>
  <c r="A16" i="38"/>
  <c r="A16" i="37"/>
  <c r="A17" i="38"/>
  <c r="A17" i="37"/>
  <c r="A11" i="38"/>
  <c r="A11" i="37"/>
  <c r="A12" i="37"/>
  <c r="A12" i="38"/>
  <c r="R32" i="39"/>
  <c r="K32" i="39"/>
  <c r="R31" i="39"/>
  <c r="K31" i="39"/>
  <c r="S31" i="39" s="1"/>
  <c r="E52" i="28" s="1"/>
  <c r="R30" i="39"/>
  <c r="K30" i="39"/>
  <c r="S30" i="39" s="1"/>
  <c r="E51" i="28" s="1"/>
  <c r="R29" i="39"/>
  <c r="K29" i="39"/>
  <c r="R28" i="39"/>
  <c r="K28" i="39"/>
  <c r="S28" i="39" s="1"/>
  <c r="E49" i="28" s="1"/>
  <c r="R27" i="39"/>
  <c r="K27" i="39"/>
  <c r="R26" i="39"/>
  <c r="K26" i="39"/>
  <c r="R25" i="39"/>
  <c r="K25" i="39"/>
  <c r="S25" i="39" s="1"/>
  <c r="E46" i="28" s="1"/>
  <c r="R24" i="39"/>
  <c r="K24" i="39"/>
  <c r="S24" i="39" s="1"/>
  <c r="E45" i="28" s="1"/>
  <c r="R23" i="39"/>
  <c r="K23" i="39"/>
  <c r="R22" i="39"/>
  <c r="K22" i="39"/>
  <c r="S22" i="39" s="1"/>
  <c r="E43" i="28" s="1"/>
  <c r="R21" i="39"/>
  <c r="K21" i="39"/>
  <c r="R20" i="39"/>
  <c r="K20" i="39"/>
  <c r="S20" i="39" s="1"/>
  <c r="E41" i="28" s="1"/>
  <c r="R19" i="39"/>
  <c r="K19" i="39"/>
  <c r="S19" i="39" s="1"/>
  <c r="E40" i="28" s="1"/>
  <c r="R18" i="39"/>
  <c r="K18" i="39"/>
  <c r="S18" i="39" s="1"/>
  <c r="E39" i="28" s="1"/>
  <c r="R17" i="39"/>
  <c r="K17" i="39"/>
  <c r="R16" i="39"/>
  <c r="K16" i="39"/>
  <c r="R15" i="39"/>
  <c r="K15" i="39"/>
  <c r="R14" i="39"/>
  <c r="K14" i="39"/>
  <c r="R13" i="39"/>
  <c r="K13" i="39"/>
  <c r="R12" i="39"/>
  <c r="K12" i="39"/>
  <c r="R11" i="39"/>
  <c r="K11" i="39"/>
  <c r="S16" i="39" l="1"/>
  <c r="E37" i="28" s="1"/>
  <c r="S14" i="39"/>
  <c r="E35" i="28" s="1"/>
  <c r="S15" i="39"/>
  <c r="E36" i="28" s="1"/>
  <c r="S12" i="39"/>
  <c r="E33" i="28" s="1"/>
  <c r="S26" i="39"/>
  <c r="E47" i="28" s="1"/>
  <c r="S32" i="39"/>
  <c r="E53" i="28" s="1"/>
  <c r="S11" i="39"/>
  <c r="S21" i="39"/>
  <c r="E42" i="28" s="1"/>
  <c r="S27" i="39"/>
  <c r="E48" i="28" s="1"/>
  <c r="S13" i="39"/>
  <c r="E34" i="28" s="1"/>
  <c r="S17" i="39"/>
  <c r="E38" i="28" s="1"/>
  <c r="S23" i="39"/>
  <c r="E44" i="28" s="1"/>
  <c r="S29" i="39"/>
  <c r="E50" i="28" s="1"/>
  <c r="A26" i="37"/>
  <c r="A26" i="38"/>
  <c r="A31" i="38"/>
  <c r="A31" i="37"/>
  <c r="A29" i="37"/>
  <c r="A29" i="38"/>
  <c r="A28" i="38"/>
  <c r="A28" i="37"/>
  <c r="A30" i="38"/>
  <c r="A30" i="37"/>
  <c r="A27" i="37"/>
  <c r="A27" i="38"/>
  <c r="A25" i="38"/>
  <c r="A25" i="37"/>
  <c r="A24" i="37"/>
  <c r="A24" i="38"/>
  <c r="R33" i="39"/>
  <c r="K33" i="39"/>
  <c r="S33" i="39" l="1"/>
  <c r="E32" i="28"/>
  <c r="E55" i="28" s="1"/>
  <c r="E27" i="28" l="1"/>
  <c r="F16" i="28" s="1"/>
  <c r="J2" i="30" l="1"/>
  <c r="I2" i="30"/>
  <c r="H2" i="30"/>
  <c r="G2" i="30"/>
  <c r="F2" i="30"/>
  <c r="E2" i="30"/>
  <c r="J1" i="30"/>
  <c r="I1" i="30"/>
  <c r="H1" i="30"/>
  <c r="G1" i="30"/>
  <c r="F1" i="30"/>
  <c r="E1" i="30" l="1"/>
  <c r="D1" i="30"/>
  <c r="C1" i="30"/>
  <c r="B1" i="30"/>
  <c r="A1" i="30"/>
  <c r="D2" i="30"/>
  <c r="C2" i="30"/>
  <c r="B2" i="30"/>
  <c r="C21" i="12"/>
  <c r="C20" i="12"/>
  <c r="C15" i="12"/>
  <c r="C16" i="12"/>
  <c r="C17" i="12"/>
  <c r="C14" i="12"/>
  <c r="B14" i="12"/>
  <c r="G78" i="28" l="1"/>
  <c r="K78" i="28" s="1"/>
  <c r="G77" i="28"/>
  <c r="J77" i="28" s="1"/>
  <c r="G76" i="28"/>
  <c r="I76" i="28" s="1"/>
  <c r="G75" i="28"/>
  <c r="L75" i="28" s="1"/>
  <c r="G74" i="28"/>
  <c r="K74" i="28" s="1"/>
  <c r="G73" i="28"/>
  <c r="M73" i="28" s="1"/>
  <c r="G72" i="28"/>
  <c r="M72" i="28" s="1"/>
  <c r="G71" i="28"/>
  <c r="M71" i="28" s="1"/>
  <c r="G70" i="28"/>
  <c r="K70" i="28" s="1"/>
  <c r="G69" i="28"/>
  <c r="J69" i="28" s="1"/>
  <c r="G68" i="28"/>
  <c r="I68" i="28" s="1"/>
  <c r="G67" i="28"/>
  <c r="I67" i="28" s="1"/>
  <c r="G66" i="28"/>
  <c r="K66" i="28" s="1"/>
  <c r="G65" i="28"/>
  <c r="M65" i="28" s="1"/>
  <c r="G64" i="28"/>
  <c r="K64" i="28" s="1"/>
  <c r="G63" i="28"/>
  <c r="I63" i="28" s="1"/>
  <c r="G62" i="28"/>
  <c r="K62" i="28" s="1"/>
  <c r="G61" i="28"/>
  <c r="M61" i="28" s="1"/>
  <c r="G60" i="28"/>
  <c r="K60" i="28" s="1"/>
  <c r="G38" i="28"/>
  <c r="I38" i="28" s="1"/>
  <c r="G37" i="28"/>
  <c r="K37" i="28" s="1"/>
  <c r="G36" i="28"/>
  <c r="I36" i="28" s="1"/>
  <c r="G35" i="28"/>
  <c r="K35" i="28" s="1"/>
  <c r="G34" i="28"/>
  <c r="M34" i="28" s="1"/>
  <c r="G33" i="28"/>
  <c r="K33" i="28" s="1"/>
  <c r="G32" i="28"/>
  <c r="K32" i="28" s="1"/>
  <c r="N29" i="28"/>
  <c r="N57" i="28" s="1"/>
  <c r="H29" i="28"/>
  <c r="G29" i="28"/>
  <c r="F29" i="28"/>
  <c r="E29" i="28"/>
  <c r="F24" i="28"/>
  <c r="G25" i="28"/>
  <c r="L25" i="28" s="1"/>
  <c r="G24" i="28"/>
  <c r="K24" i="28" s="1"/>
  <c r="G23" i="28"/>
  <c r="J23" i="28" s="1"/>
  <c r="G22" i="28"/>
  <c r="M22" i="28" s="1"/>
  <c r="P21" i="28"/>
  <c r="G21" i="28"/>
  <c r="M21" i="28" s="1"/>
  <c r="G20" i="28"/>
  <c r="K20" i="28" s="1"/>
  <c r="G19" i="28"/>
  <c r="I19" i="28" s="1"/>
  <c r="G18" i="28"/>
  <c r="I18" i="28" s="1"/>
  <c r="P17" i="28"/>
  <c r="G17" i="28"/>
  <c r="M17" i="28" s="1"/>
  <c r="G16" i="28"/>
  <c r="I16" i="28" s="1"/>
  <c r="J34" i="28" l="1"/>
  <c r="M64" i="28"/>
  <c r="K34" i="28"/>
  <c r="L34" i="28"/>
  <c r="I32" i="28"/>
  <c r="L60" i="28"/>
  <c r="M33" i="28"/>
  <c r="K17" i="28"/>
  <c r="J65" i="28"/>
  <c r="L61" i="28"/>
  <c r="K18" i="28"/>
  <c r="I70" i="28"/>
  <c r="L74" i="28"/>
  <c r="M74" i="28"/>
  <c r="J72" i="28"/>
  <c r="K72" i="28"/>
  <c r="M75" i="28"/>
  <c r="L72" i="28"/>
  <c r="L73" i="28"/>
  <c r="I71" i="28"/>
  <c r="J71" i="28"/>
  <c r="J75" i="28"/>
  <c r="K71" i="28"/>
  <c r="K68" i="28"/>
  <c r="L71" i="28"/>
  <c r="I74" i="28"/>
  <c r="K76" i="28"/>
  <c r="J74" i="28"/>
  <c r="K21" i="28"/>
  <c r="I24" i="28"/>
  <c r="L24" i="28"/>
  <c r="M24" i="28"/>
  <c r="K63" i="28"/>
  <c r="I66" i="28"/>
  <c r="J64" i="28"/>
  <c r="I64" i="28"/>
  <c r="L64" i="28"/>
  <c r="K65" i="28"/>
  <c r="L65" i="28"/>
  <c r="I62" i="28"/>
  <c r="M62" i="28"/>
  <c r="J60" i="28"/>
  <c r="K61" i="28"/>
  <c r="M60" i="28"/>
  <c r="I60" i="28"/>
  <c r="J61" i="28"/>
  <c r="K67" i="28"/>
  <c r="M78" i="28"/>
  <c r="I78" i="28"/>
  <c r="I35" i="28"/>
  <c r="K36" i="28"/>
  <c r="I37" i="28"/>
  <c r="K38" i="28"/>
  <c r="I33" i="28"/>
  <c r="L33" i="28"/>
  <c r="J33" i="28"/>
  <c r="J16" i="28"/>
  <c r="K16" i="28"/>
  <c r="L16" i="28"/>
  <c r="J22" i="28"/>
  <c r="K23" i="28"/>
  <c r="J25" i="28"/>
  <c r="I21" i="28"/>
  <c r="K22" i="28"/>
  <c r="L23" i="28"/>
  <c r="K25" i="28"/>
  <c r="J21" i="28"/>
  <c r="L22" i="28"/>
  <c r="M25" i="28"/>
  <c r="I22" i="28"/>
  <c r="L21" i="28"/>
  <c r="J24" i="28"/>
  <c r="F19" i="28"/>
  <c r="F18" i="28"/>
  <c r="F17" i="28"/>
  <c r="M23" i="28"/>
  <c r="J32" i="28"/>
  <c r="J37" i="28"/>
  <c r="J62" i="28"/>
  <c r="M16" i="28"/>
  <c r="I17" i="28"/>
  <c r="J19" i="28"/>
  <c r="J17" i="28"/>
  <c r="J18" i="28"/>
  <c r="K19" i="28"/>
  <c r="L20" i="28"/>
  <c r="F23" i="28"/>
  <c r="I25" i="28"/>
  <c r="L32" i="28"/>
  <c r="L35" i="28"/>
  <c r="J36" i="28"/>
  <c r="L37" i="28"/>
  <c r="J38" i="28"/>
  <c r="L62" i="28"/>
  <c r="J63" i="28"/>
  <c r="L66" i="28"/>
  <c r="J67" i="28"/>
  <c r="J68" i="28"/>
  <c r="K69" i="28"/>
  <c r="L70" i="28"/>
  <c r="I75" i="28"/>
  <c r="J76" i="28"/>
  <c r="K77" i="28"/>
  <c r="L78" i="28"/>
  <c r="M20" i="28"/>
  <c r="M66" i="28"/>
  <c r="L69" i="28"/>
  <c r="M70" i="28"/>
  <c r="L77" i="28"/>
  <c r="I20" i="28"/>
  <c r="L19" i="28"/>
  <c r="M37" i="28"/>
  <c r="L18" i="28"/>
  <c r="F21" i="28"/>
  <c r="F22" i="28"/>
  <c r="I23" i="28"/>
  <c r="L38" i="28"/>
  <c r="L63" i="28"/>
  <c r="L67" i="28"/>
  <c r="L68" i="28"/>
  <c r="M69" i="28"/>
  <c r="I73" i="28"/>
  <c r="K75" i="28"/>
  <c r="L76" i="28"/>
  <c r="M77" i="28"/>
  <c r="E79" i="28"/>
  <c r="M32" i="28"/>
  <c r="M35" i="28"/>
  <c r="L17" i="28"/>
  <c r="M19" i="28"/>
  <c r="L36" i="28"/>
  <c r="M18" i="28"/>
  <c r="F20" i="28"/>
  <c r="I34" i="28"/>
  <c r="M36" i="28"/>
  <c r="M38" i="28"/>
  <c r="I61" i="28"/>
  <c r="M63" i="28"/>
  <c r="I65" i="28"/>
  <c r="M67" i="28"/>
  <c r="M68" i="28"/>
  <c r="I72" i="28"/>
  <c r="J73" i="28"/>
  <c r="M76" i="28"/>
  <c r="K73" i="28"/>
  <c r="J35" i="28"/>
  <c r="J66" i="28"/>
  <c r="I69" i="28"/>
  <c r="J70" i="28"/>
  <c r="I77" i="28"/>
  <c r="J78" i="28"/>
  <c r="J20" i="28"/>
  <c r="F25" i="28"/>
  <c r="K55" i="28" l="1"/>
  <c r="M55" i="28"/>
  <c r="J55" i="28"/>
  <c r="L55" i="28"/>
  <c r="M27" i="28"/>
  <c r="L27" i="28"/>
  <c r="K27" i="28"/>
  <c r="J27" i="28"/>
  <c r="E80" i="28"/>
  <c r="L80" i="28"/>
  <c r="K80" i="28"/>
  <c r="F27" i="28"/>
  <c r="J80" i="28"/>
  <c r="F32" i="28" l="1"/>
  <c r="F53" i="28"/>
  <c r="F40" i="28"/>
  <c r="F37" i="28"/>
  <c r="F42" i="28"/>
  <c r="F34" i="28"/>
  <c r="F52" i="28"/>
  <c r="F36" i="28"/>
  <c r="F47" i="28"/>
  <c r="F49" i="28"/>
  <c r="F39" i="28"/>
  <c r="F45" i="28"/>
  <c r="F41" i="28"/>
  <c r="F33" i="28"/>
  <c r="F44" i="28"/>
  <c r="F35" i="28"/>
  <c r="F46" i="28"/>
  <c r="F51" i="28"/>
  <c r="F50" i="28"/>
  <c r="F38" i="28"/>
  <c r="F43" i="28"/>
  <c r="F48" i="28"/>
  <c r="F67" i="28"/>
  <c r="F65" i="28"/>
  <c r="F72" i="28"/>
  <c r="F61" i="28"/>
  <c r="F78" i="28"/>
  <c r="F69" i="28"/>
  <c r="F73" i="28"/>
  <c r="F71" i="28"/>
  <c r="F68" i="28"/>
  <c r="F74" i="28"/>
  <c r="F63" i="28"/>
  <c r="F70" i="28"/>
  <c r="F60" i="28"/>
  <c r="F62" i="28"/>
  <c r="F76" i="28"/>
  <c r="F66" i="28"/>
  <c r="F75" i="28"/>
  <c r="F64" i="28"/>
  <c r="F77" i="28"/>
  <c r="N27" i="28"/>
  <c r="I83" i="28" s="1"/>
  <c r="I87" i="28" s="1"/>
  <c r="N55" i="28"/>
  <c r="I90" i="28" s="1"/>
  <c r="M80" i="28" l="1"/>
  <c r="N80" i="28" s="1"/>
  <c r="I92" i="28" s="1"/>
  <c r="K90" i="28" s="1"/>
  <c r="F55" i="28"/>
  <c r="F80" i="28" s="1"/>
  <c r="K83" i="28"/>
  <c r="E13" i="21" l="1"/>
  <c r="E13" i="20"/>
  <c r="E13" i="19"/>
  <c r="S4" i="19"/>
  <c r="AI3" i="21"/>
  <c r="AI3" i="20"/>
  <c r="AI3" i="19"/>
  <c r="B218" i="21"/>
  <c r="B217" i="21"/>
  <c r="B216" i="21"/>
  <c r="B215" i="21"/>
  <c r="B214" i="21"/>
  <c r="B213" i="21"/>
  <c r="B212" i="21"/>
  <c r="B211" i="21"/>
  <c r="B210" i="21"/>
  <c r="B209" i="21"/>
  <c r="B208" i="21"/>
  <c r="B207" i="21"/>
  <c r="B206" i="21"/>
  <c r="B205" i="21"/>
  <c r="B204" i="21"/>
  <c r="B203" i="21"/>
  <c r="B202" i="21"/>
  <c r="B201" i="21"/>
  <c r="B200" i="21"/>
  <c r="B199" i="21"/>
  <c r="B198" i="21"/>
  <c r="B197" i="21"/>
  <c r="B196" i="21"/>
  <c r="B195" i="21"/>
  <c r="B194" i="21"/>
  <c r="B193" i="21"/>
  <c r="B192" i="21"/>
  <c r="B191" i="21"/>
  <c r="B190" i="21"/>
  <c r="B189" i="21"/>
  <c r="B188" i="21"/>
  <c r="B187" i="21"/>
  <c r="B186" i="21"/>
  <c r="B185" i="21"/>
  <c r="B184" i="21"/>
  <c r="B183" i="21"/>
  <c r="B182" i="21"/>
  <c r="B181" i="21"/>
  <c r="B180" i="21"/>
  <c r="B179" i="21"/>
  <c r="B178" i="21"/>
  <c r="B177" i="21"/>
  <c r="B176" i="21"/>
  <c r="B175" i="21"/>
  <c r="B174" i="21"/>
  <c r="B173" i="21"/>
  <c r="B172" i="21"/>
  <c r="B171" i="21"/>
  <c r="B170" i="21"/>
  <c r="B169" i="21"/>
  <c r="B168" i="21"/>
  <c r="B167" i="21"/>
  <c r="B166" i="21"/>
  <c r="B165" i="21"/>
  <c r="B164" i="21"/>
  <c r="B163" i="21"/>
  <c r="B162" i="21"/>
  <c r="B161" i="21"/>
  <c r="B160" i="21"/>
  <c r="B159" i="21"/>
  <c r="B158" i="21"/>
  <c r="B157" i="21"/>
  <c r="B156" i="21"/>
  <c r="B153" i="21"/>
  <c r="B152" i="21"/>
  <c r="B151" i="21"/>
  <c r="B150" i="21"/>
  <c r="B149" i="21"/>
  <c r="B148" i="21"/>
  <c r="B147" i="21"/>
  <c r="B146" i="21"/>
  <c r="B145" i="21"/>
  <c r="B144" i="21"/>
  <c r="B143" i="21"/>
  <c r="B142" i="21"/>
  <c r="B141" i="21"/>
  <c r="B140" i="21"/>
  <c r="B139" i="21"/>
  <c r="B138" i="21"/>
  <c r="B137" i="21"/>
  <c r="B136" i="21"/>
  <c r="B135" i="21"/>
  <c r="B134" i="21"/>
  <c r="B133" i="21"/>
  <c r="B132" i="21"/>
  <c r="B131" i="21"/>
  <c r="AF35" i="21"/>
  <c r="X30" i="21"/>
  <c r="J63" i="21" s="1"/>
  <c r="S4" i="21"/>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AF35" i="20"/>
  <c r="X30" i="20"/>
  <c r="J93" i="20" s="1"/>
  <c r="S4" i="20"/>
  <c r="B218" i="19"/>
  <c r="B217" i="19"/>
  <c r="B216" i="19"/>
  <c r="B215" i="19"/>
  <c r="B214" i="19"/>
  <c r="B213" i="19"/>
  <c r="B212" i="19"/>
  <c r="B211" i="19"/>
  <c r="B210" i="19"/>
  <c r="B209" i="19"/>
  <c r="B208" i="19"/>
  <c r="B207"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J93" i="19"/>
  <c r="J81" i="19"/>
  <c r="J45" i="19"/>
  <c r="AF35" i="19"/>
  <c r="X30" i="19"/>
  <c r="J69" i="19" s="1"/>
  <c r="J51" i="21"/>
  <c r="J75" i="21"/>
  <c r="J99" i="21"/>
  <c r="J57" i="21"/>
  <c r="J81" i="21"/>
  <c r="J51" i="20"/>
  <c r="J57" i="20"/>
  <c r="J81" i="20"/>
  <c r="J105" i="20"/>
  <c r="J99" i="20"/>
  <c r="J69" i="20"/>
  <c r="J51" i="19"/>
  <c r="J75" i="19"/>
  <c r="J99" i="19"/>
  <c r="J39" i="19"/>
  <c r="J63" i="19"/>
  <c r="J63" i="20" l="1"/>
  <c r="J87" i="20"/>
  <c r="J39" i="20"/>
  <c r="J45" i="20"/>
  <c r="J75" i="20"/>
  <c r="J87" i="19"/>
  <c r="J57" i="19"/>
  <c r="J105" i="19"/>
  <c r="J69" i="21"/>
  <c r="J39" i="21"/>
  <c r="J87" i="21"/>
  <c r="J105" i="21"/>
  <c r="J45" i="21"/>
  <c r="J93" i="21"/>
  <c r="A2" i="30" l="1"/>
  <c r="T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2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1A55A0A9-3DA9-4984-8798-2362A0A9EB53}">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BC8E4EDD-8A19-4712-AF10-DA26A7201C79}">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5AC46C3B-9EB1-4FD2-A627-021900C77C7B}">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4D9D6946-AEA7-4D04-A7B6-F16977418BD1}">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61B2CD95-0C8B-40FE-9A43-610E0C6F86D7}">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112A6A37-03AF-47B4-BD89-CB20D83C1B58}">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11F3E8DB-9F1F-466C-9D7F-40BAACBAF6D9}">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4943DA9F-9D4C-461E-B3C2-EEE2B72750F8}">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24A9C05E-FAD1-489C-AE46-92646207C1C4}">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DE588382-00F9-4DCB-AF01-D5BFEF8CF356}">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679CE962-CD6F-4DEB-B6C9-DD46F676C96E}">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A173F708-2E20-49F3-BDFE-619E7050F0B5}">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0F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0F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0F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0F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0F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0F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0F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0F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0F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0F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0F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10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10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10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10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10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10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10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10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10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10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10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3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4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2" authorId="0" shapeId="0" xr:uid="{00000000-0006-0000-0500-000001000000}">
      <text>
        <r>
          <rPr>
            <sz val="9"/>
            <color indexed="81"/>
            <rFont val="Tahoma"/>
            <family val="2"/>
          </rPr>
          <t xml:space="preserve">
Su questa scheda i collegamenti si devono fare manuali, perché i valori attesi possono sempre cambiare in base al CDR coinvolto</t>
        </r>
      </text>
    </comment>
    <comment ref="B54" authorId="1" shapeId="0" xr:uid="{00000000-0006-0000-0500-000002000000}">
      <text>
        <r>
          <rPr>
            <b/>
            <sz val="9"/>
            <color indexed="81"/>
            <rFont val="Tahoma"/>
            <charset val="1"/>
          </rPr>
          <t>deidda:</t>
        </r>
        <r>
          <rPr>
            <sz val="9"/>
            <color indexed="81"/>
            <rFont val="Tahoma"/>
            <charset val="1"/>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600-000001000000}">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00000000-0006-0000-06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6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6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6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6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6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6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6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6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6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6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700-000001000000}">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00000000-0006-0000-07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7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7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7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7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7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7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7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7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7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7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800-000001000000}">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00000000-0006-0000-08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8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8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8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8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8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8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8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8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8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8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900-000001000000}">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00000000-0006-0000-09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9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9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9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9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9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9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9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9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9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9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A00-000001000000}">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00000000-0006-0000-0A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A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A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A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A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A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A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A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A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A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A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sharedStrings.xml><?xml version="1.0" encoding="utf-8"?>
<sst xmlns="http://schemas.openxmlformats.org/spreadsheetml/2006/main" count="2097" uniqueCount="556">
  <si>
    <t>Unità Organizzativa</t>
  </si>
  <si>
    <t>Descrizione</t>
  </si>
  <si>
    <t>Cod.</t>
  </si>
  <si>
    <t>PERFORMANCE ORGANIZZATIVA</t>
  </si>
  <si>
    <t>N.</t>
  </si>
  <si>
    <t>COMUNE DI</t>
  </si>
  <si>
    <t>CDR</t>
  </si>
  <si>
    <t>AREA FINANZIARIA</t>
  </si>
  <si>
    <t>RESPONSABILE PRIMARIO:</t>
  </si>
  <si>
    <t>ALTRI CDR COINVOLTI</t>
  </si>
  <si>
    <t>TUTTI</t>
  </si>
  <si>
    <t>Programmi</t>
  </si>
  <si>
    <t>INDIRIZZO STRATEGICO</t>
  </si>
  <si>
    <t>MISSIONE</t>
  </si>
  <si>
    <t>PROGRAMMA</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</si>
  <si>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</si>
  <si>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</si>
  <si>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</si>
  <si>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</si>
  <si>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</si>
  <si>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</si>
  <si>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</si>
  <si>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</si>
  <si>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</si>
  <si>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</si>
  <si>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</si>
  <si>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</si>
  <si>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</si>
  <si>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</si>
  <si>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</si>
  <si>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</si>
  <si>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</si>
  <si>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</si>
  <si>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 O RESPONSABILE PRIMARIO</t>
  </si>
  <si>
    <t>PIANIFICAZIONE ESECUTIVA</t>
  </si>
  <si>
    <t>CONTRIBUTO</t>
  </si>
  <si>
    <t xml:space="preserve">MISURAZIONE </t>
  </si>
  <si>
    <t>Area/Settore</t>
  </si>
  <si>
    <t>% di contribuzione</t>
  </si>
  <si>
    <t>peso assoluto in capo all'Area</t>
  </si>
  <si>
    <t>valore atteso</t>
  </si>
  <si>
    <t>indicatori di misurazione</t>
  </si>
  <si>
    <t>esito atteso</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</si>
  <si>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</si>
  <si>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</si>
  <si>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</si>
  <si>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</si>
  <si>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</si>
  <si>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</si>
  <si>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</si>
  <si>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</si>
  <si>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</si>
  <si>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</si>
  <si>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</si>
  <si>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</si>
  <si>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</si>
  <si>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</si>
  <si>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</si>
  <si>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</si>
  <si>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</si>
  <si>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</si>
  <si>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</si>
  <si>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</si>
  <si>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</si>
  <si>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 xml:space="preserve">0.1 </t>
  </si>
  <si>
    <t>Servizi istituzionali, generali e di gestione</t>
  </si>
  <si>
    <t xml:space="preserve">0.2 </t>
  </si>
  <si>
    <t>Giustizia</t>
  </si>
  <si>
    <t xml:space="preserve">0.3 </t>
  </si>
  <si>
    <t>Ordine pubblico e sicurezza</t>
  </si>
  <si>
    <t xml:space="preserve">0.4 </t>
  </si>
  <si>
    <t>Istruzione e diritto allo studio</t>
  </si>
  <si>
    <t xml:space="preserve">0.5 </t>
  </si>
  <si>
    <t>Tutela e valorizzazione dei beni e delle attività culturali</t>
  </si>
  <si>
    <t xml:space="preserve">0.6 </t>
  </si>
  <si>
    <t>Politiche giovanili, sport e tempo libero</t>
  </si>
  <si>
    <t xml:space="preserve">0.7 </t>
  </si>
  <si>
    <t>Turismo</t>
  </si>
  <si>
    <t xml:space="preserve">0.8 </t>
  </si>
  <si>
    <t>Assetto del territorio ed edilizia abitativa</t>
  </si>
  <si>
    <t>0.9</t>
  </si>
  <si>
    <t>Sviluppo sostenibile e tutela del territorio e dell'ambiente</t>
  </si>
  <si>
    <t xml:space="preserve">10   </t>
  </si>
  <si>
    <t>Trasporti e diritto alla mobilità</t>
  </si>
  <si>
    <t xml:space="preserve">11    </t>
  </si>
  <si>
    <t>Soccorso civile</t>
  </si>
  <si>
    <t xml:space="preserve">12   </t>
  </si>
  <si>
    <t>Diritti sociali, politiche sociali e famiglia</t>
  </si>
  <si>
    <t xml:space="preserve">13   </t>
  </si>
  <si>
    <t>Tutela della salute</t>
  </si>
  <si>
    <t xml:space="preserve">14   </t>
  </si>
  <si>
    <t>Sviluppo economico e competitività</t>
  </si>
  <si>
    <t xml:space="preserve">15   </t>
  </si>
  <si>
    <t>Politiche per il lavoro e la formazione professionale</t>
  </si>
  <si>
    <t xml:space="preserve">16   </t>
  </si>
  <si>
    <t>Agricoltura, politiche agroalimentari e pesca</t>
  </si>
  <si>
    <t xml:space="preserve">17  </t>
  </si>
  <si>
    <t>Energia e diversificazione delle fonti energetiche</t>
  </si>
  <si>
    <t xml:space="preserve">18   </t>
  </si>
  <si>
    <t>Relazioni con le altre autonomie territoriali e locali</t>
  </si>
  <si>
    <t xml:space="preserve">19  </t>
  </si>
  <si>
    <t>Relazioni internazionali</t>
  </si>
  <si>
    <t xml:space="preserve">20   </t>
  </si>
  <si>
    <t>Fondi e accantonamenti</t>
  </si>
  <si>
    <t xml:space="preserve">50   </t>
  </si>
  <si>
    <t>Debito pubblico</t>
  </si>
  <si>
    <t xml:space="preserve">60   </t>
  </si>
  <si>
    <t>Anticipazioni finanziarie</t>
  </si>
  <si>
    <t xml:space="preserve">99  </t>
  </si>
  <si>
    <t>Servizi per conto terzi</t>
  </si>
  <si>
    <t>programmmi</t>
  </si>
  <si>
    <t xml:space="preserve">0.1   </t>
  </si>
  <si>
    <t>Organi istituzionali</t>
  </si>
  <si>
    <t xml:space="preserve">0.2   </t>
  </si>
  <si>
    <t>Segreteria generale</t>
  </si>
  <si>
    <t>Gestione economica, finanziaria, programmazione e provveditorato</t>
  </si>
  <si>
    <t>Gestione delle entrate tributarie e servizi fiscal</t>
  </si>
  <si>
    <t>Gestione dei beni demaniali e patrimo</t>
  </si>
  <si>
    <t>Ufficio tecnico</t>
  </si>
  <si>
    <t xml:space="preserve">0.7  </t>
  </si>
  <si>
    <t>Elezioni e consultazioni popolari - Anagrafe e stato civile</t>
  </si>
  <si>
    <t>Statistica e sistemi informativi</t>
  </si>
  <si>
    <t xml:space="preserve">0.9 </t>
  </si>
  <si>
    <t>Assistenza tecnico-amministrativa agli enti locali</t>
  </si>
  <si>
    <t xml:space="preserve">10 </t>
  </si>
  <si>
    <t>Risorse umane</t>
  </si>
  <si>
    <t xml:space="preserve">11 </t>
  </si>
  <si>
    <t>Altri servizi generali</t>
  </si>
  <si>
    <t xml:space="preserve">0.1  </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</si>
  <si>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</si>
  <si>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</si>
  <si>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</si>
  <si>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</si>
  <si>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</si>
  <si>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</si>
  <si>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</si>
  <si>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</si>
  <si>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</si>
  <si>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</si>
  <si>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</si>
  <si>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</si>
  <si>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</si>
  <si>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</si>
  <si>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</si>
  <si>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</si>
  <si>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</si>
  <si>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</si>
  <si>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</si>
  <si>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</si>
  <si>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</si>
  <si>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</si>
  <si>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</si>
  <si>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</si>
  <si>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</si>
  <si>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</si>
  <si>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</si>
  <si>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</si>
  <si>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</si>
  <si>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 xml:space="preserve">0.5  </t>
  </si>
  <si>
    <t>Viabilità e infrastrutture stradali</t>
  </si>
  <si>
    <t>Sistema di protezione civile</t>
  </si>
  <si>
    <t>Interventi a seguito di calamità naturali</t>
  </si>
  <si>
    <t>Interventi per l'infanzia e i minori e per asili nido</t>
  </si>
  <si>
    <t xml:space="preserve">0.2  </t>
  </si>
  <si>
    <t>Interventi per la disabilità</t>
  </si>
  <si>
    <t xml:space="preserve">0.3  </t>
  </si>
  <si>
    <t>Interventi per gli anziani</t>
  </si>
  <si>
    <t xml:space="preserve">0.4  </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</si>
  <si>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</si>
  <si>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</si>
  <si>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</si>
  <si>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</si>
  <si>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</si>
  <si>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</si>
  <si>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</si>
  <si>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</si>
  <si>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</si>
  <si>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</si>
  <si>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</si>
  <si>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0.2</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</si>
  <si>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</si>
  <si>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</si>
  <si>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</si>
  <si>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</si>
  <si>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</si>
  <si>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</si>
  <si>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</si>
  <si>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</si>
  <si>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</si>
  <si>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</si>
  <si>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</si>
  <si>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</si>
  <si>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</si>
  <si>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</si>
  <si>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</si>
  <si>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</si>
  <si>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</si>
  <si>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</si>
  <si>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</si>
  <si>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</si>
  <si>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</si>
  <si>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</si>
  <si>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</si>
  <si>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</si>
  <si>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</si>
  <si>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</si>
  <si>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</si>
  <si>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</si>
  <si>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</si>
  <si>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</si>
  <si>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</si>
  <si>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</si>
  <si>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</si>
  <si>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</si>
  <si>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</si>
  <si>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</si>
  <si>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</si>
  <si>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</si>
  <si>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</si>
  <si>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indicatore</t>
  </si>
  <si>
    <t>descrizione</t>
  </si>
  <si>
    <t>formula</t>
  </si>
  <si>
    <t>target</t>
  </si>
  <si>
    <t>OBIETTIVO DELL'ORGANO POLITICO - AMMINISTRATIVO 2019</t>
  </si>
  <si>
    <t>CAT.</t>
  </si>
  <si>
    <t>POS. EC.</t>
  </si>
  <si>
    <t>ANNO</t>
  </si>
  <si>
    <t>Responsabile/ Dirigente</t>
  </si>
  <si>
    <t>Dipendente</t>
  </si>
  <si>
    <t>LA PERFORMANCE  INDIVIDUALE DEL PERSONALE DIPENDENTE</t>
  </si>
  <si>
    <t xml:space="preserve">Scala di valutazione del risultato ottenuto </t>
  </si>
  <si>
    <t>0% ÷ 20%</t>
  </si>
  <si>
    <t>21% ÷ 50%</t>
  </si>
  <si>
    <t xml:space="preserve"> 51% ÷ 70%</t>
  </si>
  <si>
    <t xml:space="preserve"> 71% ÷ 90%</t>
  </si>
  <si>
    <t>91% ÷ 100%</t>
  </si>
  <si>
    <t>Obiettivo Performance Organizzativa</t>
  </si>
  <si>
    <t>Fasi/Sub obiettivi assegnati al Dipendente</t>
  </si>
  <si>
    <t xml:space="preserve">Peso attribuito </t>
  </si>
  <si>
    <t>Formule risultato</t>
  </si>
  <si>
    <t>% Risultato</t>
  </si>
  <si>
    <t>Non avviato</t>
  </si>
  <si>
    <t>Perseguito</t>
  </si>
  <si>
    <t>Parzialmente Raggiunto</t>
  </si>
  <si>
    <t>Pienamente Raggiunto</t>
  </si>
  <si>
    <t>Totale Peso Obiettivi =60</t>
  </si>
  <si>
    <t>Obiettivo Specifico del CdR ( Centro di Responsabilità)</t>
  </si>
  <si>
    <t>Comportamenti  Professionali</t>
  </si>
  <si>
    <t>Comportamento Atteso</t>
  </si>
  <si>
    <t>Comportamento Inadeguato</t>
  </si>
  <si>
    <t>Comportamento Insoddisfacente</t>
  </si>
  <si>
    <t>Comportamento Migliorabile</t>
  </si>
  <si>
    <t>Comportamento Buono</t>
  </si>
  <si>
    <t>Comportamento Eccellente</t>
  </si>
  <si>
    <t>Totale Peso Obj gestionali + Comportamenti Professionali =40</t>
  </si>
  <si>
    <t>su base 100</t>
  </si>
  <si>
    <t>CONTRIBUTO PERFORMANCE ORGANIZZATIVA/60</t>
  </si>
  <si>
    <t>ESITO FINALE PERFORMANCE</t>
  </si>
  <si>
    <t>FASCIA</t>
  </si>
  <si>
    <t>ESITO OBJ ESECUTIVI + COMPORTAMENTI/40</t>
  </si>
  <si>
    <t>Esito obiettivo di Performance Organizzativa</t>
  </si>
  <si>
    <t>Indicatore sintetico di Performance Organizzativa</t>
  </si>
  <si>
    <t xml:space="preserve">Contributo individuale dato alla Performance Organizzativa dell'ente </t>
  </si>
  <si>
    <t>Peso Assoluto Obiettivo</t>
  </si>
  <si>
    <t>Peso % Obiettivo</t>
  </si>
  <si>
    <t>Fornule</t>
  </si>
  <si>
    <t>Risultato (%)</t>
  </si>
  <si>
    <t>Valutazione del risultato ottenuto - Percentuali di conseguimento</t>
  </si>
  <si>
    <t>NOTE</t>
  </si>
  <si>
    <t xml:space="preserve"> 71%÷90%</t>
  </si>
  <si>
    <t>91% ÷100%</t>
  </si>
  <si>
    <t>M -  Realizzazione</t>
  </si>
  <si>
    <t xml:space="preserve">M -   Capacità di raggiungere gli obiettivi predisponendo i processi di lavoro e controllandone l’andamento;
 Capacità di rispettare e far rispettare le scadenze concordate; 
 Capacità di realizzare gli obiettivi rispettando i criteri quali-quantitativi;
</t>
  </si>
  <si>
    <t>P -  Autonomia e Sviluppo</t>
  </si>
  <si>
    <t xml:space="preserve">P -  Capacità di produrre idee e progetti di sviluppo dei servizi della propria unità organizzativa
 Capacità di anticipare ed attuare cambiamenti organizzativi che comportino modificazioni e modernizzazioni con ricadute sull’operatività , sui procedimenti, sulle relazioni
 Capacità di sviluppare e controllare i flussi informativi circa i cambiamenti attuati 
 Capacità nell’identificazione e proposizione di obiettivi e progetti strategici 
 Capacità di pianificare il proprio lavoro al fine di garantire un corretto funzionamento dell’ente anche durante i periodi di sua assenza
</t>
  </si>
  <si>
    <t xml:space="preserve">Q - Gestione Risorse Umane </t>
  </si>
  <si>
    <t xml:space="preserve">Q -  Capacità di informare, comunicare e coinvolgere le risorse umane nel raggiungimento degli obiettivi individuali e di gruppo Capacità di motivare, coinvolgere, far crescere professionalmente il personale affidato stimolando un clima organizzativo favorevole alla produttività 
 Capacità assegnare ruoli, responsabilità ed obiettivi secondo la competenza e la maturità professionale del personale
 Capacità di definire programmi e flussi di lavoro, controllandone l’andamento 
 Capacità di valorizzare i propri collaboratori 
 Gestire le riunioni di lavoro finalizzandole all’obiettivo, alla crescita personale ed all’autonomia decisionale del personale Capacità di prevenire e mediare rispetto ad eventuali conflitti fra il personale
 Capacità di predisporre piani di carriera ed azioni formative per lo sviluppo del personale 
 Capacità di valutare i risultati raggiunti rispetto agli obiettivi assegnati e concordare i necessari correttivi
 Capacità di coordinare e di gestire con efficacia le riunioni di gruppo finalizzandole alla condivisione, alla crescita professionale ed alla autonomia decisionale e operativa dei collaboratori nell’ambito del loro ruolo
 Capacità di distribuire equamente i compiti e i carichi di lavoro fra i collaboratori
 Capacità di valutare in modo equo ed efficace le prestazioni dei propri collaboratori 
 Capacità di differenziare in maniera significativa le valutazioni dei collaboratori; 
 Capacità di individuare percorsi di sviluppo dei collaboratori ad alto potenziale
</t>
  </si>
  <si>
    <t>R -  Rapporti con l’utenza</t>
  </si>
  <si>
    <t xml:space="preserve">R -  Capacità di ascolto dei destinatari e di sviluppare orientamenti all’utente
 Capacità di gestire i rapporti, anche contrattuali, con interlocutori esterni
 Organizzazione e gestione dell’orario di servizio in relazione alle esigenza dell’utenza
 Gestione del feedback (risposte) verso gli utenti esterni rispetto alla presa in carico delle loro richieste
 Gestione delle richieste esterne in modo diretto o indiretto tramite il coordinamento dei propri collaboratori
 Disponibilità ad incontrare l’utenza esterna, prendendone in carico le richieste coerenti col ruolo e la funzione ricoperti e instaurando relazioni corrette e positive
 Disponibilità ad organizzare le informazioni circa il servizio erogato dalla propria struttura per orientare l’utenza esterna (es. segnaletica interna, volantini illustrativi, esposizione di orari di ricevimento 
 Disponibilità ad organizzare in modo comprensibile e fruibile le informazioni richieste o spontaneamente erogate 
 Capacità di riconoscere ed attivarsi in modo coerente e tempestivo per la soddisfazione del bisogno espresso dall’utenza, curando anche le fasi del feedback
</t>
  </si>
  <si>
    <t xml:space="preserve">S -  Gestione del tempo Lavoro </t>
  </si>
  <si>
    <t xml:space="preserve">S -  Gestione efficace del tempo di lavoro rispetto agli obiettivi ricevuti 
 Supervisione dei propri collaboratori rispetto alla gestione del loro tempo di lavoro
</t>
  </si>
  <si>
    <t xml:space="preserve">T -  Utilizzo della dotazione Tecnologica </t>
  </si>
  <si>
    <t xml:space="preserve">T -  Individuare e reperire la strumentazione tecnologica necessaria agli obiettivi e ai processi di lavoro dell’ organizzazione Predisporre la manutenzione e l’aggiornamento della strumentazione in relazione a mutamenti intervenuti su obiettivi e processi di lavoro 
 Autonomia nel utilizzo diretto della strumentazione tecnologica
</t>
  </si>
  <si>
    <t>Totale Peso Obiettivi  di Performance Organizzativa</t>
  </si>
  <si>
    <t>Assoluto</t>
  </si>
  <si>
    <t>Peso Relativo</t>
  </si>
  <si>
    <t>Valutazione</t>
  </si>
  <si>
    <t>ESITO</t>
  </si>
  <si>
    <t>OBIETTIVI SPECIFICI DI PERFORMANCE INDIVIDUALE</t>
  </si>
  <si>
    <t>Totale Peso Obiettivi  specifici di Performance Individuale</t>
  </si>
  <si>
    <t>COMPORTAMENTI PROFESSIONALI</t>
  </si>
  <si>
    <t>Peso assoluto</t>
  </si>
  <si>
    <t>Peso %</t>
  </si>
  <si>
    <t>Formule</t>
  </si>
  <si>
    <t>Valori Rilevati (%)</t>
  </si>
  <si>
    <t>Valutazione del comportamento - Valori rilevati</t>
  </si>
  <si>
    <t>Comportamenti Professionali</t>
  </si>
  <si>
    <t>Oggetto della misurazione</t>
  </si>
  <si>
    <t>Inadeguato</t>
  </si>
  <si>
    <t>Non soddisfacente</t>
  </si>
  <si>
    <t>Migliorabile</t>
  </si>
  <si>
    <t>Buono</t>
  </si>
  <si>
    <t>Eccellente</t>
  </si>
  <si>
    <t>Capacità di differenziare la valutazione dei collaboratori</t>
  </si>
  <si>
    <t>Capacità di differenziare la valutazione dei propri collaboratori Capacità di cogliere i diversi contributi dati da ciascun collaboratore</t>
  </si>
  <si>
    <t>Totale  peso  comportamenti professionali</t>
  </si>
  <si>
    <t>Relativo</t>
  </si>
  <si>
    <t>Totale  peso  obiettivi specifici e comportamenti professionali</t>
  </si>
  <si>
    <t>Esito Contributo dato alla Performance Organizzativa</t>
  </si>
  <si>
    <t>Contributo Performance Organizzativa</t>
  </si>
  <si>
    <t>Esito   Performance Individuale</t>
  </si>
  <si>
    <t>Obiettivi Specifici</t>
  </si>
  <si>
    <t>Fascia</t>
  </si>
  <si>
    <t>Comportamenti</t>
  </si>
  <si>
    <t>SCHEDA DI VALUTAZIONE PERFORMANCE DEL RESPONSABILE</t>
  </si>
  <si>
    <t>RESPONSABILE</t>
  </si>
  <si>
    <t>C - Tempestività</t>
  </si>
  <si>
    <t>C - Si valuta il rispetto dei tempi assegnati per l'esecuzione della prestazione e di intervento nei tempi opportuni anche in assenza di istruzioni specifiche</t>
  </si>
  <si>
    <t>Peso Assegnato</t>
  </si>
  <si>
    <t>Giunta</t>
  </si>
  <si>
    <t>Dirigenti/Responsabili</t>
  </si>
  <si>
    <t>Esito</t>
  </si>
  <si>
    <t>Obiettivo Operativo: giunta</t>
  </si>
  <si>
    <t>Obiettivo Gestionale Dirigenti</t>
  </si>
  <si>
    <t>Indicatore</t>
  </si>
  <si>
    <t>Alta</t>
  </si>
  <si>
    <t>Media</t>
  </si>
  <si>
    <t>Bassa</t>
  </si>
  <si>
    <t>Responsabili</t>
  </si>
  <si>
    <t>Obiettivo Operativo: Giunta</t>
  </si>
  <si>
    <t>Performance Attesa</t>
  </si>
  <si>
    <t>Comportamento Osservato</t>
  </si>
  <si>
    <t>Valore Atteso</t>
  </si>
  <si>
    <t>A - Relazione e integrazione</t>
  </si>
  <si>
    <t>A - Si valutano le capacità comunicative e di apporto concreto nel gruppo di lavoro – di relazione con i colleghi e di partecipazione alla vita organizzativa – di collaborazione ed integrazione nei processi di servizio – di propensione a trasmette le proprie competenze ai colleghi</t>
  </si>
  <si>
    <t>B - Assunzione di iniziativa</t>
  </si>
  <si>
    <t>B - Si valuta il comportamento tenuto in rapporto a situazioni che richiedono, nell’ambito delle proprie competenze, di intraprendere un’azione con un intervento immediato</t>
  </si>
  <si>
    <t>D - Rapporti con l’unità operativa di appartenenza</t>
  </si>
  <si>
    <t>D- Si valuta la correttezza dei rapporti intrattenuti con i responsabili/ con eventuali altri vertici direzionali</t>
  </si>
  <si>
    <t xml:space="preserve">F- Analisi e soluzione dei problemi. </t>
  </si>
  <si>
    <t>F - Si valuta la capacità di affrontare situazioni critiche e di risolvere problemi imprevisti, proponendo possibili alternative ed utilizzando le proprie conoscenze. Propensioni intellettuali ed emotive nel superare gli ostacoli</t>
  </si>
  <si>
    <t>F - Capacità di formulare proposte per il miglioramento del servizio</t>
  </si>
  <si>
    <t>F - Si valuta la capacità di presentare ai soggetti competenti proposte di miglioramento del servizio, volte sia al conseguimento di specifici risultati, sia al miglioramento organizzativo dell’ambiente di lavoro.</t>
  </si>
  <si>
    <t>G - Accuratezza e diligenza</t>
  </si>
  <si>
    <t xml:space="preserve">G - Si valuta l'attenzione, la precisione, l’accuratezza e la diligenza nell’assolvere i compiti e le mansioni collegate al ruolo assegnato. </t>
  </si>
  <si>
    <t>H - Flessibilità e disponibilità a sostenere impegni di lavoro aggiuntivi</t>
  </si>
  <si>
    <t xml:space="preserve">H - Si valuta la disponibilità ad adeguarsi alle esigenze dell'incarico ricoperto e a garantire il proprio contributo anche in materie che non sono di specifica competenza, nell'interesse dell'Organizzazione. </t>
  </si>
  <si>
    <t>I - Rapporti con l’utenza</t>
  </si>
  <si>
    <t>I - Si valutano gli atteggiamenti tenuti con i diretti destinatari dei servizi, la predisposizione a prendere in carico le esigenze degli utenti. La capacità di promuovere l’immagine dell’Ente verso l’esterno tramite i comportamenti assunti dai dipendenti.</t>
  </si>
  <si>
    <t>Allegato A - Comportamenti Professionali -</t>
  </si>
  <si>
    <t>Catalogo dei Comportamenti</t>
  </si>
  <si>
    <t>Comportamento</t>
  </si>
  <si>
    <t>Descrittore</t>
  </si>
  <si>
    <t>Coinvolge il gruppo di lavoro, promuove la comunicazione, la collaborazione e la partecipazione. Adotta azioni volte ad implementare le competenze professionali dei dipendenti. Valorizza il personale dipendente favorendo l’autonomia e delegando responsabilità.</t>
  </si>
  <si>
    <t>-N° _ incontri dedicati con il personale funzionalmente dipendente;</t>
  </si>
  <si>
    <t>-N°_ interventi di formazione e/o focus interni volti ad implementare le competenze dei dipendenti;</t>
  </si>
  <si>
    <t>-N° _ di attribuzioni di competenze specifiche (inizio/fine) assegnate al personale dipendente</t>
  </si>
  <si>
    <t>Monitora i tempi e le scadenze da rispettare da parte del personale?</t>
  </si>
  <si>
    <t>Giudizio da parte del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</si>
  <si>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</si>
  <si>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</si>
  <si>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</si>
  <si>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</si>
  <si>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</si>
  <si>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 xml:space="preserve">                  </t>
    </r>
    <r>
      <rPr>
        <sz val="10"/>
        <color theme="1"/>
        <rFont val="Garamond"/>
        <family val="1"/>
      </rPr>
      <t>Non so</t>
    </r>
  </si>
  <si>
    <r>
      <t>-</t>
    </r>
    <r>
      <rPr>
        <sz val="7"/>
        <color theme="1"/>
        <rFont val="Times New Roman"/>
        <family val="1"/>
      </rPr>
      <t xml:space="preserve">                      </t>
    </r>
    <r>
      <rPr>
        <sz val="10"/>
        <color theme="1"/>
        <rFont val="Garamond"/>
        <family val="1"/>
      </rPr>
      <t> </t>
    </r>
  </si>
  <si>
    <r>
      <t>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</si>
  <si>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Durante le riunioni partecipa attivamente avanzando proposte e/o suggerimenti?</t>
  </si>
  <si>
    <t>Giudizio da parte degli Amministratori:</t>
  </si>
  <si>
    <t>Giudizio da parte dei Colleghi</t>
  </si>
  <si>
    <t>Se sono presenti: Segnala delle eventuali criticità nel funzionamento delle relazioni operative interorganizzative?</t>
  </si>
  <si>
    <r>
      <t xml:space="preserve">                  </t>
    </r>
    <r>
      <rPr>
        <sz val="10"/>
        <color theme="1"/>
        <rFont val="Garamond"/>
        <family val="1"/>
      </rPr>
      <t xml:space="preserve">Sempre </t>
    </r>
  </si>
  <si>
    <t>Le informazioni rilasciate agli utenti sono sempre chiare? Adotta uno stile di comunicazione adeguato all’interlocutore?</t>
  </si>
  <si>
    <t>Quando sono presenti conflitti riesce comunque ad accogliere il punto di vista dell’altro cercando di proporre soluzioni che ne tengono conto?</t>
  </si>
  <si>
    <t>Orientamento alla qualità dei servizi</t>
  </si>
  <si>
    <t>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</si>
  <si>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 xml:space="preserve">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</si>
  <si>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r>
      <t>-</t>
    </r>
    <r>
      <rPr>
        <sz val="7"/>
        <color theme="1"/>
        <rFont val="Times New Roman"/>
        <family val="1"/>
      </rPr>
      <t xml:space="preserve">                     </t>
    </r>
    <r>
      <rPr>
        <sz val="10"/>
        <color theme="1"/>
        <rFont val="Garamond"/>
        <family val="1"/>
      </rPr>
      <t>N°_ procedimenti gestiti nel rispetto dei termini fissati sul totale dei procedimenti gestiti;</t>
    </r>
  </si>
  <si>
    <r>
      <t>-</t>
    </r>
    <r>
      <rPr>
        <sz val="7"/>
        <color theme="1"/>
        <rFont val="Times New Roman"/>
        <family val="1"/>
      </rPr>
      <t xml:space="preserve">                     </t>
    </r>
    <r>
      <rPr>
        <sz val="10"/>
        <color theme="1"/>
        <rFont val="Garamond"/>
        <family val="1"/>
      </rPr>
      <t>N°_ dei casi di respingimento/restituzione degli atti per carenza istruttoria;</t>
    </r>
  </si>
  <si>
    <r>
      <t>-</t>
    </r>
    <r>
      <rPr>
        <sz val="7"/>
        <color theme="1"/>
        <rFont val="Times New Roman"/>
        <family val="1"/>
      </rPr>
      <t xml:space="preserve">                     </t>
    </r>
    <r>
      <rPr>
        <sz val="10"/>
        <color theme="1"/>
        <rFont val="Garamond"/>
        <family val="1"/>
      </rPr>
      <t>N°_ dei servizi sui cui sono stati fissati standard di qualità secondo i parametri previsti in termini di tempestività; accessibilità; etc.</t>
    </r>
  </si>
  <si>
    <r>
      <t>-</t>
    </r>
    <r>
      <rPr>
        <sz val="7"/>
        <color theme="1"/>
        <rFont val="Times New Roman"/>
        <family val="1"/>
      </rPr>
      <t xml:space="preserve">                     </t>
    </r>
    <r>
      <rPr>
        <sz val="10"/>
        <color theme="1"/>
        <rFont val="Garamond"/>
        <family val="1"/>
      </rPr>
      <t>Monitora i tempi e le scadenze da rispettare?</t>
    </r>
  </si>
  <si>
    <t>Giudizio da parte degli Amministratori e/o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</si>
  <si>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</si>
  <si>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</si>
  <si>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</si>
  <si>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</si>
  <si>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</si>
  <si>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t>
    </r>
    <r>
      <rPr>
        <sz val="7"/>
        <color theme="1"/>
        <rFont val="Times New Roman"/>
        <family val="1"/>
      </rPr>
      <t xml:space="preserve">                     </t>
    </r>
    <r>
      <rPr>
        <sz val="10"/>
        <color theme="1"/>
        <rFont val="Garamond"/>
        <family val="1"/>
      </rPr>
      <t>Propone degli interventi finalizzati ad eliminare eventuali criticità nell’erogazione dei servizi ai cittadini?</t>
    </r>
  </si>
  <si>
    <t>Giudizio da parte degli Amministratori</t>
  </si>
  <si>
    <r>
      <t xml:space="preserve">Integrazione con gli amministratori su obiettivi assegnati. </t>
    </r>
    <r>
      <rPr>
        <sz val="10"/>
        <color theme="1"/>
        <rFont val="Garamond"/>
        <family val="1"/>
      </rPr>
      <t>Capacità di tradurre in azioni concrete i piani e i programmi della politica.</t>
    </r>
  </si>
  <si>
    <t>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</si>
  <si>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Giudizio da parte dei Colleghi limitatamente all’attenzione rivolta alle altre aree (CdR)</t>
  </si>
  <si>
    <r>
      <t>Analisi e soluzione dei problemi</t>
    </r>
    <r>
      <rPr>
        <sz val="10"/>
        <color theme="1"/>
        <rFont val="Garamond"/>
        <family val="1"/>
      </rPr>
      <t>. Capacità di individuare e comprendere gli aspetti essenziali dei problemi, proporre soluzioni e verificarne gli esiti.</t>
    </r>
  </si>
  <si>
    <t xml:space="preserve">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</si>
  <si>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Rapporti con l’utenza</t>
  </si>
  <si>
    <t>Capacità di cogliere le esigenze dei clienti interni ed esterni orientando costantemente la propria attività al soddisfacimento delle loro esigenze, coerentemente con l’ organizzazione dei servizi.</t>
  </si>
  <si>
    <t xml:space="preserve">Adotta una modalità di ascolto attivo e garantisce adeguata accoglienza dell’utenza; </t>
  </si>
  <si>
    <t xml:space="preserve">Organizza e gestisce l’orario di servizio in relazione alle esigenze dell’utenza. Gestisce il feedback. Presidia sull’ adeguata gestione dei rapporti con l’utenza da parte dei propri collaboratori. </t>
  </si>
  <si>
    <t xml:space="preserve">Organizza le informazioni circa il servizio erogato dalla propria struttura per orientare l’utenza esterna (es. segnaletica interna, accessibilità, portali on line per il cittadino). </t>
  </si>
  <si>
    <t>Si attiva in modo coerente e tempestivo per la soddisfazione del bisogno espresso dall’utenza.</t>
  </si>
  <si>
    <r>
      <t>Orientamento al risultato</t>
    </r>
    <r>
      <rPr>
        <sz val="10"/>
        <color theme="1"/>
        <rFont val="Garamond"/>
        <family val="1"/>
      </rPr>
      <t>:</t>
    </r>
    <r>
      <rPr>
        <b/>
        <sz val="12"/>
        <color theme="1"/>
        <rFont val="Times New Roman"/>
        <family val="1"/>
      </rPr>
      <t xml:space="preserve"> </t>
    </r>
    <r>
      <rPr>
        <sz val="10"/>
        <color theme="1"/>
        <rFont val="Garamond"/>
        <family val="1"/>
      </rPr>
      <t>Capacità di lavorare per il perseguimento di obiettivi, anche attraverso la autodete</t>
    </r>
    <r>
      <rPr>
        <u/>
        <sz val="10"/>
        <color theme="1"/>
        <rFont val="Garamond"/>
        <family val="1"/>
      </rPr>
      <t>r</t>
    </r>
    <r>
      <rPr>
        <sz val="10"/>
        <color theme="1"/>
        <rFont val="Garamond"/>
        <family val="1"/>
      </rPr>
      <t xml:space="preserve"> minazione degli stessi, definendo livelli di prestazione sfidanti. Applic</t>
    </r>
    <r>
      <rPr>
        <u/>
        <sz val="10"/>
        <color theme="1"/>
        <rFont val="Garamond"/>
        <family val="1"/>
      </rPr>
      <t>a</t>
    </r>
    <r>
      <rPr>
        <sz val="10"/>
        <color theme="1"/>
        <rFont val="Garamond"/>
        <family val="1"/>
      </rPr>
      <t xml:space="preserve"> zione costante al raggiungimento dei risultati di competenza. Capacità di essere efficace finalizzando con continuità le proprie e altrui attività al conseguimento dei risultati</t>
    </r>
  </si>
  <si>
    <t>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</si>
  <si>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r>
      <t xml:space="preserve">                 </t>
    </r>
    <r>
      <rPr>
        <sz val="10"/>
        <color theme="1"/>
        <rFont val="Garamond"/>
        <family val="1"/>
      </rPr>
      <t xml:space="preserve">Spesso </t>
    </r>
  </si>
  <si>
    <t>Giudizio da parte dei Colleghi limitatamente a “sollecita o promuove la collaborazione con gli altri Responsabili coinvolti nel proprio obiettivo”</t>
  </si>
  <si>
    <r>
      <t xml:space="preserve">Iniziativa: </t>
    </r>
    <r>
      <rPr>
        <sz val="10"/>
        <color theme="1"/>
        <rFont val="Garamond"/>
        <family val="1"/>
      </rPr>
      <t xml:space="preserve">Capacità di attivarsi in modo autonomo nell'ambito delle proprie responsabilità e dei propri compiti, senza attendere indicazioni dagli altri e senza subire gli eventi. </t>
    </r>
  </si>
  <si>
    <t>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</si>
  <si>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r>
      <t>Capacità di gestire efficacemente le risorse umane.:Capacità di guidare, coinvolgere e motivare le persone in maniera efficace, per il raggiungimento degli obiettivi assegnati, cons</t>
    </r>
    <r>
      <rPr>
        <u/>
        <sz val="10"/>
        <color theme="1"/>
        <rFont val="Garamond"/>
        <family val="1"/>
      </rPr>
      <t>i</t>
    </r>
    <r>
      <rPr>
        <sz val="10"/>
        <color theme="1"/>
        <rFont val="Garamond"/>
        <family val="1"/>
      </rPr>
      <t xml:space="preserve"> derandoli come valore e risorsa in sé, ottenendo il meglio da ciascuno di loro. Capacità di delegare obiettivi e attività.</t>
    </r>
  </si>
  <si>
    <r>
      <t>Relazione, integrazione, comunicazione:Capacità di relazionarsi nel gruppo di lavoro e con i  colleghi, partecipazione alla vita organizzativa, collabor</t>
    </r>
    <r>
      <rPr>
        <u/>
        <sz val="10"/>
        <color theme="1"/>
        <rFont val="Garamond"/>
        <family val="1"/>
      </rPr>
      <t>a</t>
    </r>
    <r>
      <rPr>
        <sz val="10"/>
        <color theme="1"/>
        <rFont val="Garamond"/>
        <family val="1"/>
      </rPr>
      <t xml:space="preserve"> zione ed integrazione nei processi di servizio</t>
    </r>
  </si>
  <si>
    <t>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</si>
  <si>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Rapporti con l’utenza:Capacità di cogliere le esigenze dei clienti interni ed esterni orientando costantemente la propria attività al soddisfacimento delle loro esigenze, coerentemente con l’ organizzazione dei servizi.</t>
  </si>
  <si>
    <t>Il Responsabile: Coinvolge il gruppo di lavoro, promuove la comunicazione, la collaborazione e la partecipazione. Adotta azioni volte ad implementare le competenze professionali dei dipendenti. Valorizza il personale dipendente favorendo l’autonomia e delegando responsabilità.</t>
  </si>
  <si>
    <r>
      <t>Il Responsabile: 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</si>
  <si>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</si>
  <si>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t>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</si>
  <si>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</si>
  <si>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t>
  </si>
  <si>
    <t>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</si>
  <si>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t>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</si>
  <si>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t>Indicatori</t>
  </si>
  <si>
    <t>Esito valutazione</t>
  </si>
  <si>
    <t>LINEE DI MANDATO</t>
  </si>
  <si>
    <t>OBIETTIVI STRATEGICI</t>
  </si>
  <si>
    <t>OBIETTIVI OPERATIVI</t>
  </si>
  <si>
    <t>STRUTTURA DI RIFERIMENTO</t>
  </si>
  <si>
    <t>URBANISTICA  E DECORO URBANO</t>
  </si>
  <si>
    <t>Presupposto imprescindibile per lo sviluppo e la crescita del nostro Paese è l'adozione di strumenti quali Piano Urbanistico Comunale, Piano particolareggiato del centro storico, Piano di utilizzo dei litorali, Piano del traffico, Piano commerciale e Piano Energetico, Piano di valorizzazione degli usi civici, senza i quali il Paese continuerebbe a vivere in una situazione di stallo in qualsiasi iniziativa si voglia intraprendere. L’obiettivo comune è: migliorare gli spazi verdi, mantenere pulite e ordinate le strade, rendere chiari ed efficaci i cartelli con le indicazioni stradali, riparare e riprogettare i marciapiedi, riposizionare le linee aeree (elettriche e telefoniche), incentivare il completamento delle facciate delle case ed agevolare chi si impegna nel recupero di fabbricati all’interno del centro urbano. Uno sviluppo turistico deve anche passare attraverso il decoro urbano. Non dimentichiamo le campagne: è importante migliorare l’accesso ai fondi con una maggiore cura delle strade rurali.  </t>
  </si>
  <si>
    <t>Riadozione del Piano per l’Utilizzo dei litorali (PUL)</t>
  </si>
  <si>
    <t>Servizio tecnico</t>
  </si>
  <si>
    <t>Dare seguito al programma di adozione delle aree verdi</t>
  </si>
  <si>
    <t>Servizio finanziario</t>
  </si>
  <si>
    <t>Elaborare e proporre l’approvazione del piano per le insegne pubblicitarie</t>
  </si>
  <si>
    <t>Servizio Tecnico</t>
  </si>
  <si>
    <t>Proposta realizzazione due aree aggiuntive di sosta a pagamento (una al mare ed una nel centro urbano)</t>
  </si>
  <si>
    <t>Polizia Locale</t>
  </si>
  <si>
    <t>Appalto lavori (pubblicazione bando) di interventi di consolidamento e  messa in sicurezza</t>
  </si>
  <si>
    <t>Pubblicazione bando appalto lavori condotta acque bianche</t>
  </si>
  <si>
    <t>Pubblicazione appalto lavori realizzazione pista ciclabile</t>
  </si>
  <si>
    <t>Avvio lavori di interventi di efficientamento impianto di illuminazione pubblica “Loc Torre”</t>
  </si>
  <si>
    <t>SOCIALE  E  SERVIZI AL CITTADINO</t>
  </si>
  <si>
    <t>Vogliamo migliorare la vivibilità del nostro Paese partendo dalla vita di tutti i giorni: creare nuovi spazi per l’aggregazione sociale, migliorare quelli già esistenti, senza trascurare le esigenze dei cittadini di tutte le età. Ci piacerebbe che gli anziani fossero parte più attiva nella comunità. Tutto questo deve necessariamente avvenire attraverso la collaborazione dell'Amministrazione con chi opera in questo settore da anni: dalle associazioni del territorio alle cooperative sociali, della cui importanza siamo profondamente convinti. Vogliamo favorire la collaborazione tra le associazioni attraverso la programmazione coordinata e programmata degli eventi e delle iniziative assegnando a ciascuna la sede più idonea.</t>
  </si>
  <si>
    <t xml:space="preserve">Ci proponiamo anche di riattivare la ludoteca ed istituire la ‘’banca del tempo’’ per dare l’opportunità ai cittadini di mettere a disposizione la loro professione/professionalità/competenze, le loro conoscenze ed il loro tempo, creando uno scambio. Avere un paese a misura di bambino è un obiettivo per noi imprescindibile: ecco perché riteniamo prioritario l'abbattimento delle barriere architettoniche presenti nel paese (marciapiedi, locali pubblici, aree pedonali, etc.). </t>
  </si>
  <si>
    <t>Formalizzare la programmazione di tutte le attività delegate all’Unione attraverso l’elaborazione del piano triennale delle attività</t>
  </si>
  <si>
    <t>Servizio Amministrativo</t>
  </si>
  <si>
    <t>Potenziale e adeguare la struttura destinata ad ospitare l’asilo nido prevedendo interventi di suo ampliamento e miglioramento</t>
  </si>
  <si>
    <t>Gestire ogni attività straordinaria connessa all’emergenza epidemiologica da Covid-19 e la relativa campagna di vaccinazione</t>
  </si>
  <si>
    <t>Servizio Amministrativo e Tecnico</t>
  </si>
  <si>
    <t>Sistemazione contratti case popolari : definizione rapporti con assegnatari e AREA</t>
  </si>
  <si>
    <t>Servizio Finanziario</t>
  </si>
  <si>
    <t>Realizzazione progetto gestione terre civiche : avvio e definizione contenuti nuovi contratti</t>
  </si>
  <si>
    <t>TRASPARENZA, QUALITÀ DEI SERVIZI E RAPPORTI CON IL CITTADINO</t>
  </si>
  <si>
    <t>Pensiamo che tutti i nostri concittadini debbano essere soddisfatti nelle loro richieste, pienamente informati e messi in condizione di valutare attivamente l’operato dell’amministrazione comunale, collaborando con essa. Vogliamo seguire questa strada con l’ausilio, sia della tecnologia (aggiornamenti costanti del sito internet, uso di SMS, e-mail, app), sia dei mezzi tradizionali, con l'uso delle bacheche distribuite nel paese per l’affissione di avvisi e manifesti. Vogliamo favorire la partecipazione rendendo facilmente consultabili tutti gli atti e le iniziative portati avanti, facilitando la segnalazione di guasti e problemi, ma anche di proposte, idee e suggerimenti. Sarà importante snellire il procedimento burocratico, la ricerca dei dati, aumentare la velocita nel disbrigo delle pratiche.</t>
  </si>
  <si>
    <t>Aggiornamento costante e delle sezione amministrazione trasparente</t>
  </si>
  <si>
    <t>Tutti gli uffici</t>
  </si>
  <si>
    <t xml:space="preserve">Pubblicazione almeno mensile di tutte le determinazioni del servizio </t>
  </si>
  <si>
    <t>Completamento piano annuale delle assunzioni e avvio piano assunzioni riferito all’anno 2022</t>
  </si>
  <si>
    <t>Attivazione servizi di E.Gov per i servizi anagrafici favorendo sia l’autenticazione dell’utente attraverso l’utilizzo dello Spid sia la possibilità di ottenere certificazioni ANPR dal proprio domicilio digitale</t>
  </si>
  <si>
    <t>Servizi Anagrafici</t>
  </si>
  <si>
    <t>Attivazione del servizio E.Gov riferito al servizio TARI prevedendo sia la possibilità di consultare il fascicolo digitale di ogni utente sia la possibilità di effettuare il pagamento attraverso l’utilizzo della piattaforma PagoPA.</t>
  </si>
  <si>
    <t xml:space="preserve">Messa a regime del sistema per il monitoraggio puntuale dello stato dei pagamenti dei titoli abilitativi edilizi e dei diritti di segreteria riferiti a detti titoli </t>
  </si>
  <si>
    <t>CULTURA  E SCUOLA</t>
  </si>
  <si>
    <t>Crediamo in un Paese culturalmente  formato,  vivace e protagonista, consapevole delle proprie risorse uniche e inimitabili. Riteniamo sia fondamentale supportare fortemente l'istituzione scolastica e i progetti extra-curriculari. Occorre individuare gli spazi più adatti alle attività culturali e crearne di nuovi che possano accogliere attività di spettacoli teatrali, musicali o quant’altro anche al chiuso, che ora non esistono. Mappare le risorse umane, artistiche, i beni ambientali, storici, archeologici, linguistici, toponomastici, della tradizione, documentaristici, studiare e creare percorsi ad hoc e organizzare eventi di grande respiro e scambi culturali.</t>
  </si>
  <si>
    <t xml:space="preserve">Dovrà essere predisposto un archivio in cui custodire tutto il patrimonio, librario  e non, in modo organico e razionale: filmati, foto, testi, rimandi digitali, audio, beni mobili artistici e quant’altro. La conoscenza dovrà essere incrementata da ricerche storiche e scientifiche. La nostra comunità dovrà essere messa nelle condizioni di accedere a questo materiale in modo semplice e gratuito per poter diventare noi i primi attori di sviluppo e trasmissione della conoscenza, anche rielaborata e diffusa in tutto il pianeta. </t>
  </si>
  <si>
    <t xml:space="preserve">Le molteplici forme di espressione, attraverso corsi, concorsi e convegni, dovranno potersi avvalersi dei linguaggi del teatro, musica, danza, cinema, film, documentari, fotografia, scrittura, scultura e arti visive in genere. </t>
  </si>
  <si>
    <t>La consapevolezza, e quindi la cultura, sarà  anche l’elemento fondante di una vera democrazia partecipata e propositiva.</t>
  </si>
  <si>
    <t xml:space="preserve">SVILUPPO </t>
  </si>
  <si>
    <t xml:space="preserve">ED </t>
  </si>
  <si>
    <t>IMPRESA</t>
  </si>
  <si>
    <t>Vogliamo aiutare i nostri concittadini a sviluppare le caratteristiche d’eccellenza del nostro territorio, coinvolgendo tutti gli operatori economici nella creazione di progetti di sviluppo: imprenditori agricoli, allevatori, commercianti, artigiani, operatori turistici e tutti i portatori di interesse. Vorremmo  stimolare il turismo attraverso la promozione di B&amp;B e del cosiddetto albergo diffuso e identificare spazi appositi per la vendita dei nostri prodotti tipici (mercatini ortofrutticoli, artigianali, artistici). In quest’ottica, ci piacerebbe promuovere il riconoscimento di un marchio DOP che garantisca e faccia riconoscere i nostri prodotti.</t>
  </si>
  <si>
    <t xml:space="preserve">Rivedere il regolamento per l’attribuzione delle aree P.I.P. (piano degli insediamenti produttivi)  è doveroso ed è nostra intenzione rendere la zona industriale operativa quanto prima e incentivare e promuovere l’insediamento delle attività produttive e commerciali che rappresentano il vero futuro economico di un paese lungimirante. </t>
  </si>
  <si>
    <t>Contrattualizzare le aree PIP</t>
  </si>
  <si>
    <t xml:space="preserve">AGRICOLTURA </t>
  </si>
  <si>
    <t xml:space="preserve">E </t>
  </si>
  <si>
    <t>ALLEVAMENTO</t>
  </si>
  <si>
    <t>Bari Sardo è da sempre un Paese a forte vocazione pastorale e un punto di riferimento importante del settore ortofrutticolo nel panorama agricolo ogliastrino.</t>
  </si>
  <si>
    <t xml:space="preserve">Il settore primario rappresenta da tempo una realtà capace di creare economia. La mancanza di  una condotta di irrigazione a supporto delle colture rappresenta un forte limite per il comparto agricolo. </t>
  </si>
  <si>
    <t xml:space="preserve">Tuttavia, gli elevati costi di produzione, spesso, non consentono di affrontare agevolmente gli oneri di smaltimento dei rifiuti speciali derivanti dalle lavorazioni agricole. Sarà nostro dovere creare un centro di " conferimento agevolato" per rifiuti speciali agricoli (pacciamature, contenitori di fitofarmaci, tubi in polietilene etc.). Il nostro impegno sarà inoltre rivolto alla manutenzione dei canali di scolo e cunette, ed alla pulizia e messa in sicurezza del Rio Mannu e affluenti secondari. </t>
  </si>
  <si>
    <t>Individuazione area nella quale far collocare uno  scarrabile per raccolta rifiuti agricoli polietilene</t>
  </si>
  <si>
    <t>Ufficio Tecnico</t>
  </si>
  <si>
    <t>Regolamentazione forme di collaborazione con i privati proprietari di appezzamenti agricoli finalizzate ad incentivare il miglior utilizzo e valorizzazione economica delle terre. In particolare disciplinare la possibilità per i privati frontisti rispetto ad una strada di penetrazione agraria di vedere migliorata l’accessibilità ai propri fondi, e pertanto la loro potenzialità economica, rinunciando volontariamente ed in accordo tra più privati a piccole porzioni di proprietà utili ai fini della realizzazione di una strada idonea all’accesso di mezzi meccanici anche di protezione civile e di prevenzione degli incendi.</t>
  </si>
  <si>
    <t>Azioni di prevenzione incendio: elaborazione ordinanza di pulizia dei terreni e verifica del rispetto della stessa.</t>
  </si>
  <si>
    <t>TURISMO</t>
  </si>
  <si>
    <t>Il nostro è un Paese che può puntare sul turismo tutto l’anno e non solo durante la stagione estiva; non possiamo dunque limitarci a sfruttare il mare, ma dobbiamo valorizzare tutto ciò che si trova nel nostro territorio. Per fare questo oggi è fondamentale essere presenti e visibili su internet e quindi istituire un portale turistico con applicazioni e indicazioni scaricabili anche sui dispositivi mobili dedicato a tutto ciò che possiamo offrire ai visitatori.</t>
  </si>
  <si>
    <t xml:space="preserve">Sara quindi necessario: </t>
  </si>
  <si>
    <t>Creazione, in collaborazione con l’Unione dei Comuni, del portale turistico</t>
  </si>
  <si>
    <t>Servizio amministrativo</t>
  </si>
  <si>
    <t>Pubblicazione manifestazione di interesse per attivazione “presidio turistico”</t>
  </si>
  <si>
    <t>Area di tutela : completamento allestimento centro servizi e acquisto cartellonistica</t>
  </si>
  <si>
    <t>Programma “percorsi di lunga vita” in collaborazione con l’Unione dei comuni della Valle del Pardu e dei Tacchi: definizione e rispetto del cronoprogramma.</t>
  </si>
  <si>
    <t>Sistemazione aree parcheggi ed attivazione pagamento con POS prima dell’avvio della stagione estiva</t>
  </si>
  <si>
    <t>SPORT</t>
  </si>
  <si>
    <t>Pensiamo allo sport come fonte di educazione e prevenzione per i giovani, in stretta collaborazione e continuo dialogo con le società sportive del territorio, proponendo attività collettive, mirando a trovare un equilibrio tra costi di gestione degli impianti e contributi proposti alle società, fornendo attrezzature pubbliche fruibili a tutti e decorose. Crediamo nella bontà di un progetto di riqualificazione, ristrutturazione, completamento, efficientamento delle numerose strutture sportive esistenti, dal campo sportivo Circillai, ai campetti da calcetto, da tennis, da pallacanestro e da pallavolo.</t>
  </si>
  <si>
    <t>La pista ciclabile in zona Circillai, perché possa garantire comodità e sicurezza, ha bisogno di essere estesa e illuminata e, vista la propensione alla vita attiva diffusa nella nostra comunità, vorremmo creare anche altri percorsi ciclabili e pedonali che permettano di percorre in lungo e in largo e in sicurezza il nostro territorio.</t>
  </si>
  <si>
    <t>Chiusura lavori completamento strutture sportive</t>
  </si>
  <si>
    <t xml:space="preserve">Ricognizione stato dei pregressi e Contrattualizzare impianto sportivo da calcio Circillai </t>
  </si>
  <si>
    <t>Ricognizione stato dei pregressi Contrattualizzazione impianti sportivi tennis (Campo Sa Marina e Circillai)</t>
  </si>
  <si>
    <t>Pubblicazione avviso per concessione nuovi campetti “circillai” : calcetto e beach volley/tennis</t>
  </si>
  <si>
    <t>AMBIENTE E TERRITORIO</t>
  </si>
  <si>
    <t xml:space="preserve">Non vorremmo mai più vedere nessun tipo di rifiuto ai lati delle nostre strade né in qualsiasi altra parte del nostro territorio. E’ necessario che il servizio di raccolta differenziata sia cucito addosso al paese, e che sia perciò meno oneroso e più efficace; inoltre, per quelli già differenziati e risultanti da lavori di piccola entità, attiveremo un servizio con “cassoni scarrabili”. </t>
  </si>
  <si>
    <t xml:space="preserve">Vogliamo recuperare aree di pregio dal punto di vista ambientale (zone umide, laghetti) e incentivare lo sfruttamento di fonti non inquinanti e rinnovabili, monitorando d’altro canto il depuratore di Campu Moru affinché funzioni come deve. </t>
  </si>
  <si>
    <t>Vorremmo inoltre ristrutturare il Centro di Educazione Ambientale di Sa Marina, nell’ambito di un progetto ad ampio spettro di rivalutazione della zona a mare dell’Altopiano di Teccu che preveda l'attivazione dell'Area di Rilevante Interesse Naturalistico. Si farà un incremento del controllo territorio adeguando un nuovo sistema di video sorveglianza.</t>
  </si>
  <si>
    <t>Bari Sardo è anche il paese con il tasso più alto di abbandoni e randagismo di cani e gatti in Ogliastra. Questo costituisce, oltre che un problema sociale, anche una spesa ingente per la comunità. Promuoveremo le adozioni dal canile, le vaccinazioni, la microchippatura (obbligatoria per legge) e le sterilizzazioni. Miglioreremo l’utilizzo delle spiagge per cani .Uno dei nostri obiettivi è rendere il nostro un paese anche a misura di cani e proprietari.</t>
  </si>
  <si>
    <t>Contrattualizzazione concessione “area Galoppatoio”</t>
  </si>
  <si>
    <t>Servizio Finanziario e Tecnico</t>
  </si>
  <si>
    <t>Sistemazione dell’assetto proprietario delle aree occupate dal comune per la realizzazione del galoppatoio</t>
  </si>
  <si>
    <t xml:space="preserve">Messa a regime degli impianti di video sorveglianza </t>
  </si>
  <si>
    <t>Servizio Polizia Locale</t>
  </si>
  <si>
    <t>Disciplina dell’utilizzo degli impianti di videosorveglianza con l’approvazione del corrispondente regolamento</t>
  </si>
  <si>
    <t>Servizio Vigilanza</t>
  </si>
  <si>
    <t>Rinnovo della convenzione con l’associazione per il controllo del territorio rispetto al randagismo</t>
  </si>
  <si>
    <t>Realizzazione e messa in funzione delle “isole ecologiche”</t>
  </si>
  <si>
    <t xml:space="preserve">Contrattualizzazione area adiacente ecocentro comunale </t>
  </si>
  <si>
    <t xml:space="preserve">Indicatore Boleano: Formula =[Azione Attuata/Azione Programmata ]*100   -  Indicatore Temporale: Formula =[Tempo Realizzato _____/_____/2021 /Tempo Programmato _____/_____/2021]*100  </t>
  </si>
  <si>
    <t>Totale</t>
  </si>
  <si>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_____/_____/2021]*100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</si>
  <si>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</si>
  <si>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_____/_____/2021]*113</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</si>
  <si>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_____/_____/2021]*114</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</si>
  <si>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_____/_____/2021]*115</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</si>
  <si>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</si>
  <si>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_____/_____/2021]*121</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</si>
  <si>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_____/_____/2021]*122</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</si>
  <si>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_____/_____/2021]*123</t>
    </r>
    <r>
      <rPr>
        <sz val="11"/>
        <color theme="1"/>
        <rFont val="Calibri"/>
        <family val="2"/>
        <scheme val="minor"/>
      </rPr>
      <t/>
    </r>
  </si>
  <si>
    <t xml:space="preserve">Area:  </t>
  </si>
  <si>
    <t>Peso%</t>
  </si>
  <si>
    <t>ANTONIETTA COSSEDDU</t>
  </si>
  <si>
    <t>X</t>
  </si>
  <si>
    <t>Pianificazione preventiva del controllo effettivo da parte della stazione appaltante sull'esecuzione delle prestazioni. Effettuare il censimento dei lavori e opere, servizi e forniture monitoraggio sulla corretta realizzazione delle prestazioni mediante la predisposizione di una scheda delle prestazioni su cui registrare le attività di controllo. Predisporre relazione conclusiva sullo stato di attuazione del monitoraggio. Condivisione di una scheda da utilizzare per tutti i settori.</t>
  </si>
  <si>
    <t>Garantire agli utenti un servizio più celere nel rilascio delle certificazioni di matrimonio attraverso l'utilizzo del programma dello stato civile</t>
  </si>
  <si>
    <t xml:space="preserve">Con questo progetto vi è l'idea di trasmettere quante più informazioni possibili su varie tematiche specifiche a seconda della tipologia di età, al fine di far emergere le criticità causate dalla pademia e rassicurare le fasce interessate attraverso consigli da parte di esperti nel settore. </t>
  </si>
  <si>
    <t>Vedi scheda di programmazione</t>
  </si>
  <si>
    <t>Programmazione Performance Organizzativa 2022</t>
  </si>
  <si>
    <t>Comune di Golfo Aranci</t>
  </si>
  <si>
    <t>Programmazione Performance  Obiettivi Specifici dell'Area sociale</t>
  </si>
  <si>
    <t xml:space="preserve">Prevenzione della Corruzione e della Trasparenza –  Revisione struttura del PTPCT. </t>
  </si>
  <si>
    <t>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t>
  </si>
  <si>
    <t>Indicatori della condizione dell'Ente</t>
  </si>
  <si>
    <t>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t>
  </si>
  <si>
    <t>Romina Duca</t>
  </si>
  <si>
    <t>Chiara Pes</t>
  </si>
  <si>
    <t>Gisella Padre</t>
  </si>
  <si>
    <t>Appalto nuovo servizio scuolabus</t>
  </si>
  <si>
    <t>Inserimento nel programma di Stato Civile degli Atti di Matrimonio dall'anno 1970 al 1984</t>
  </si>
  <si>
    <t>Informatizzazione archivio cartaceo atti stato civile attraverso digitalizzazione di tutti gli atti di matrimonio tra il 1970 ed il 1984</t>
  </si>
  <si>
    <t>Attivazione iscrizione mensa scolastica on line</t>
  </si>
  <si>
    <t>Consentire l'iscrizione on line al servizio di mensa scolastica, rafforzando la digitalizzazione dell'Ente ed evitando ai genitori l'accesso presso gli uffici comunali</t>
  </si>
  <si>
    <t>Rivisitazione modulistica stato civile</t>
  </si>
  <si>
    <t>Si intende rivedere ed aggiornare la modulistica dello stato civile in modo da renderla disponibile on line ed evitare accessi per conseguirla</t>
  </si>
  <si>
    <t>Bonus bambini nati nell'anno 2022/2023</t>
  </si>
  <si>
    <t xml:space="preserve">Al fine di combattere lo spopolamento l'Ente è destinatario di un finanziamento utile a destinare € 600,00 mensili in favore dei nuclei familiari residenti incrementati a seguito della nascita di un bambino nell'anno 2022/2023. Dovranno essere saldati i contributi dei beneficiari anno 2022 ed approvata la graduatoria dei beneficiari anno 2023  </t>
  </si>
  <si>
    <t>Domenica Mannoni (fino al 28.02.2023)</t>
  </si>
  <si>
    <t>Margherita Adani</t>
  </si>
  <si>
    <t>Nuovo servizio con mezzo sostitutivo e maggior numero di viaggi mensili (sia studio che extra scuola) con manifestazione interesse entro 31.03; gara entro 31.07; aggiudicazione entro 16.09</t>
  </si>
  <si>
    <t>Antonietta Cosseddu</t>
  </si>
  <si>
    <t>C</t>
  </si>
  <si>
    <t>Salvatore Zizi (dal 01.03.2023)</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</si>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</sst>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 _€_-;\-* #,##0\ _€_-;_-* &quot;-&quot;\ _€_-;_-@_-"/>
    <numFmt numFmtId="165" formatCode="_-&quot;€&quot;\ * #,##0.00_-;\-&quot;€&quot;\ * #,##0.00_-;_-&quot;€&quot;\ * &quot;-&quot;??_-;_-@_-"/>
    <numFmt numFmtId="166" formatCode="0.0"/>
    <numFmt numFmtId="167" formatCode="_-* #,##0_-;\-* #,##0_-;_-* &quot;-&quot;??_-;_-@_-"/>
    <numFmt numFmtId="168" formatCode="_-* #,##0.0_-;\-* #,##0.0_-;_-* &quot;-&quot;??_-;_-@_-"/>
  </numFmts>
  <fonts count="62" x14ac:knownFonts="1">
    <font>
      <sz val="11"/>
      <color theme="1"/>
      <name val="Calibri"/>
      <family val="2"/>
      <scheme val="minor"/>
    </font>
    <font>
      <sz val="11"/>
      <color indexed="8"/>
      <name val="Calibri"/>
      <family val="2"/>
    </font>
    <font>
      <b/>
      <sz val="11"/>
      <color indexed="8"/>
      <name val="Calibri"/>
      <family val="2"/>
    </font>
    <font>
      <sz val="11"/>
      <name val="Calibri"/>
      <family val="2"/>
    </font>
    <font>
      <sz val="11"/>
      <name val="Garamond"/>
      <family val="1"/>
    </font>
    <font>
      <b/>
      <sz val="11"/>
      <name val="Calibri"/>
      <family val="2"/>
    </font>
    <font>
      <sz val="12"/>
      <name val="Garamond"/>
      <family val="1"/>
    </font>
    <font>
      <sz val="12"/>
      <name val="Calibri"/>
      <family val="2"/>
    </font>
    <font>
      <sz val="10"/>
      <name val="Garamond"/>
      <family val="1"/>
    </font>
    <font>
      <sz val="10"/>
      <name val="Calibri"/>
      <family val="2"/>
    </font>
    <font>
      <b/>
      <sz val="12"/>
      <name val="Garamond"/>
      <family val="1"/>
    </font>
    <font>
      <b/>
      <sz val="36"/>
      <name val="Calibri"/>
      <family val="2"/>
    </font>
    <font>
      <sz val="11"/>
      <color indexed="8"/>
      <name val="Garamond"/>
      <family val="1"/>
    </font>
    <font>
      <u/>
      <sz val="11"/>
      <name val="Calibri"/>
      <family val="2"/>
    </font>
    <font>
      <b/>
      <sz val="9"/>
      <color indexed="81"/>
      <name val="Tahoma"/>
      <family val="2"/>
    </font>
    <font>
      <sz val="9"/>
      <color indexed="81"/>
      <name val="Tahoma"/>
      <family val="2"/>
    </font>
    <font>
      <sz val="10"/>
      <name val="Arial"/>
      <family val="2"/>
    </font>
    <font>
      <b/>
      <i/>
      <sz val="12"/>
      <name val="Garamond"/>
      <family val="1"/>
    </font>
    <font>
      <b/>
      <i/>
      <sz val="16"/>
      <name val="Garamond"/>
      <family val="1"/>
    </font>
    <font>
      <b/>
      <sz val="14"/>
      <name val="Garamond"/>
      <family val="1"/>
    </font>
    <font>
      <b/>
      <i/>
      <sz val="14"/>
      <name val="Garamond"/>
      <family val="1"/>
    </font>
    <font>
      <b/>
      <i/>
      <sz val="18"/>
      <name val="Garamond"/>
      <family val="1"/>
    </font>
    <font>
      <u/>
      <sz val="11"/>
      <color theme="10"/>
      <name val="Calibri"/>
      <family val="2"/>
      <scheme val="minor"/>
    </font>
    <font>
      <sz val="11"/>
      <color theme="1"/>
      <name val="Calibri"/>
      <family val="2"/>
      <scheme val="minor"/>
    </font>
    <font>
      <sz val="14"/>
      <name val="Garamond"/>
      <family val="1"/>
    </font>
    <font>
      <b/>
      <sz val="8"/>
      <name val="Garamond"/>
      <family val="1"/>
    </font>
    <font>
      <b/>
      <sz val="9"/>
      <name val="Garamond"/>
      <family val="1"/>
    </font>
    <font>
      <sz val="9"/>
      <name val="Garamond"/>
      <family val="1"/>
    </font>
    <font>
      <i/>
      <sz val="9"/>
      <name val="Garamond"/>
      <family val="1"/>
    </font>
    <font>
      <b/>
      <sz val="10"/>
      <name val="Garamond"/>
      <family val="1"/>
    </font>
    <font>
      <b/>
      <i/>
      <sz val="10"/>
      <name val="Garamond"/>
      <family val="1"/>
    </font>
    <font>
      <i/>
      <sz val="10"/>
      <name val="Garamond"/>
      <family val="1"/>
    </font>
    <font>
      <b/>
      <sz val="8"/>
      <color indexed="81"/>
      <name val="Tahoma"/>
      <family val="2"/>
    </font>
    <font>
      <sz val="8"/>
      <color indexed="81"/>
      <name val="Tahoma"/>
      <family val="2"/>
    </font>
    <font>
      <b/>
      <i/>
      <sz val="12"/>
      <color rgb="FFFF0000"/>
      <name val="Garamond"/>
      <family val="1"/>
    </font>
    <font>
      <b/>
      <sz val="18"/>
      <name val="Garamond"/>
      <family val="1"/>
    </font>
    <font>
      <sz val="11"/>
      <color theme="1"/>
      <name val="Garamond"/>
      <family val="1"/>
    </font>
    <font>
      <sz val="12"/>
      <color rgb="FFFF0000"/>
      <name val="Garamond"/>
      <family val="1"/>
    </font>
    <font>
      <b/>
      <i/>
      <sz val="11"/>
      <name val="Garamond"/>
      <family val="1"/>
    </font>
    <font>
      <b/>
      <sz val="28"/>
      <name val="Garamond"/>
      <family val="1"/>
    </font>
    <font>
      <b/>
      <i/>
      <sz val="28"/>
      <name val="Garamond"/>
      <family val="1"/>
    </font>
    <font>
      <b/>
      <i/>
      <sz val="22"/>
      <name val="Garamond"/>
      <family val="1"/>
    </font>
    <font>
      <b/>
      <sz val="12"/>
      <color theme="1"/>
      <name val="Garamond"/>
      <family val="1"/>
    </font>
    <font>
      <b/>
      <sz val="8"/>
      <color theme="1"/>
      <name val="Garamond"/>
      <family val="1"/>
    </font>
    <font>
      <sz val="8"/>
      <color theme="1"/>
      <name val="Garamond"/>
      <family val="1"/>
    </font>
    <font>
      <b/>
      <sz val="11"/>
      <color theme="1"/>
      <name val="Garamond"/>
      <family val="1"/>
    </font>
    <font>
      <sz val="12"/>
      <color theme="1"/>
      <name val="Times New Roman"/>
      <family val="1"/>
    </font>
    <font>
      <b/>
      <sz val="12"/>
      <color theme="1"/>
      <name val="Times New Roman"/>
      <family val="1"/>
    </font>
    <font>
      <sz val="12"/>
      <color theme="1"/>
      <name val="Garamond"/>
      <family val="1"/>
    </font>
    <font>
      <b/>
      <sz val="10"/>
      <color theme="1"/>
      <name val="Garamond"/>
      <family val="1"/>
    </font>
    <font>
      <sz val="10"/>
      <color theme="1"/>
      <name val="Garamond"/>
      <family val="1"/>
    </font>
    <font>
      <u/>
      <sz val="10"/>
      <color theme="1"/>
      <name val="Garamond"/>
      <family val="1"/>
    </font>
    <font>
      <sz val="7"/>
      <color theme="1"/>
      <name val="Times New Roman"/>
      <family val="1"/>
    </font>
    <font>
      <i/>
      <sz val="10"/>
      <color theme="1"/>
      <name val="Garamond"/>
      <family val="1"/>
    </font>
    <font>
      <sz val="9"/>
      <color indexed="81"/>
      <name val="Tahoma"/>
      <charset val="1"/>
    </font>
    <font>
      <b/>
      <sz val="9"/>
      <color indexed="81"/>
      <name val="Tahoma"/>
      <charset val="1"/>
    </font>
    <font>
      <sz val="10"/>
      <color theme="1"/>
      <name val="Times New Roman"/>
      <family val="1"/>
    </font>
    <font>
      <sz val="10.5"/>
      <color theme="1"/>
      <name val="Times New Roman"/>
      <family val="1"/>
    </font>
    <font>
      <sz val="10"/>
      <color rgb="FF000000"/>
      <name val="Times New Roman"/>
      <family val="1"/>
    </font>
    <font>
      <sz val="8"/>
      <color theme="1"/>
      <name val="Times New Roman"/>
      <family val="1"/>
    </font>
    <font>
      <sz val="9"/>
      <color theme="1"/>
      <name val="Times New Roman"/>
      <family val="1"/>
    </font>
    <font>
      <sz val="11"/>
      <color rgb="FFFF0000"/>
      <name val="Garamond"/>
      <family val="1"/>
    </font>
  </fonts>
  <fills count="21">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53"/>
        <bgColor indexed="64"/>
      </patternFill>
    </fill>
    <fill>
      <patternFill patternType="solid">
        <fgColor indexed="51"/>
        <bgColor indexed="64"/>
      </patternFill>
    </fill>
    <fill>
      <patternFill patternType="gray06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gray0625">
        <bgColor theme="9"/>
      </patternFill>
    </fill>
    <fill>
      <patternFill patternType="solid">
        <fgColor indexed="13"/>
        <bgColor indexed="64"/>
      </patternFill>
    </fill>
    <fill>
      <patternFill patternType="solid">
        <fgColor rgb="FFF79646"/>
        <bgColor indexed="64"/>
      </patternFill>
    </fill>
    <fill>
      <patternFill patternType="solid">
        <fgColor rgb="FFFDE4D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diagonal/>
    </border>
    <border>
      <left/>
      <right/>
      <top/>
      <bottom style="thin">
        <color theme="3" tint="0.39997558519241921"/>
      </bottom>
      <diagonal/>
    </border>
    <border>
      <left/>
      <right style="thin">
        <color theme="3" tint="0.39997558519241921"/>
      </right>
      <top/>
      <bottom/>
      <diagonal/>
    </border>
    <border>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style="thin">
        <color theme="3" tint="0.39997558519241921"/>
      </right>
      <top style="thin">
        <color theme="3" tint="0.39997558519241921"/>
      </top>
      <bottom style="thin">
        <color theme="3"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diagonal/>
    </border>
    <border>
      <left style="thin">
        <color theme="3" tint="0.39997558519241921"/>
      </left>
      <right style="thin">
        <color theme="3" tint="0.39997558519241921"/>
      </right>
      <top/>
      <bottom/>
      <diagonal/>
    </border>
    <border>
      <left/>
      <right style="thin">
        <color theme="3" tint="0.59999389629810485"/>
      </right>
      <top style="thin">
        <color theme="3" tint="0.59999389629810485"/>
      </top>
      <bottom/>
      <diagonal/>
    </border>
    <border>
      <left style="thin">
        <color theme="3" tint="0.59999389629810485"/>
      </left>
      <right style="thin">
        <color theme="3" tint="0.59999389629810485"/>
      </right>
      <top style="thin">
        <color theme="3" tint="0.59999389629810485"/>
      </top>
      <bottom/>
      <diagonal/>
    </border>
    <border>
      <left/>
      <right style="thin">
        <color theme="3" tint="0.59999389629810485"/>
      </right>
      <top/>
      <bottom/>
      <diagonal/>
    </border>
    <border>
      <left style="thin">
        <color theme="3" tint="0.59999389629810485"/>
      </left>
      <right style="thin">
        <color theme="3" tint="0.59999389629810485"/>
      </right>
      <top/>
      <bottom/>
      <diagonal/>
    </border>
    <border>
      <left/>
      <right style="thin">
        <color theme="3" tint="0.59999389629810485"/>
      </right>
      <top/>
      <bottom style="thin">
        <color theme="3" tint="0.59999389629810485"/>
      </bottom>
      <diagonal/>
    </border>
    <border>
      <left style="thin">
        <color theme="3" tint="0.59999389629810485"/>
      </left>
      <right style="thin">
        <color theme="3" tint="0.59999389629810485"/>
      </right>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3" tint="0.39997558519241921"/>
      </left>
      <right/>
      <top style="double">
        <color indexed="64"/>
      </top>
      <bottom style="thin">
        <color theme="3" tint="0.39997558519241921"/>
      </bottom>
      <diagonal/>
    </border>
    <border>
      <left/>
      <right/>
      <top style="double">
        <color indexed="64"/>
      </top>
      <bottom style="thin">
        <color theme="3" tint="0.39997558519241921"/>
      </bottom>
      <diagonal/>
    </border>
    <border>
      <left style="thin">
        <color indexed="64"/>
      </left>
      <right style="thin">
        <color indexed="64"/>
      </right>
      <top style="thin">
        <color theme="3" tint="0.39997558519241921"/>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style="thin">
        <color theme="3" tint="0.59999389629810485"/>
      </top>
      <bottom/>
      <diagonal/>
    </border>
    <border>
      <left/>
      <right/>
      <top style="thin">
        <color theme="3" tint="0.59999389629810485"/>
      </top>
      <bottom/>
      <diagonal/>
    </border>
    <border>
      <left style="thin">
        <color theme="3" tint="0.59999389629810485"/>
      </left>
      <right/>
      <top style="thin">
        <color theme="3" tint="0.59999389629810485"/>
      </top>
      <bottom/>
      <diagonal/>
    </border>
    <border>
      <left style="thin">
        <color theme="3" tint="0.39997558519241921"/>
      </left>
      <right/>
      <top/>
      <bottom style="thin">
        <color theme="3" tint="0.59999389629810485"/>
      </bottom>
      <diagonal/>
    </border>
    <border>
      <left/>
      <right/>
      <top/>
      <bottom style="thin">
        <color theme="3" tint="0.59999389629810485"/>
      </bottom>
      <diagonal/>
    </border>
    <border>
      <left style="thin">
        <color theme="3" tint="0.59999389629810485"/>
      </left>
      <right/>
      <top/>
      <bottom style="thin">
        <color theme="3" tint="0.59999389629810485"/>
      </bottom>
      <diagonal/>
    </border>
    <border>
      <left style="double">
        <color indexed="64"/>
      </left>
      <right style="thin">
        <color theme="3" tint="0.39997558519241921"/>
      </right>
      <top/>
      <bottom/>
      <diagonal/>
    </border>
    <border>
      <left/>
      <right style="thin">
        <color theme="3" tint="0.39997558519241921"/>
      </right>
      <top style="thin">
        <color theme="3" tint="0.59999389629810485"/>
      </top>
      <bottom/>
      <diagonal/>
    </border>
    <border>
      <left style="thin">
        <color theme="3" tint="0.59999389629810485"/>
      </left>
      <right style="thin">
        <color theme="3" tint="0.39997558519241921"/>
      </right>
      <top style="thin">
        <color theme="3" tint="0.59999389629810485"/>
      </top>
      <bottom style="thin">
        <color theme="3" tint="0.59999389629810485"/>
      </bottom>
      <diagonal/>
    </border>
    <border>
      <left/>
      <right style="thin">
        <color theme="3" tint="0.39997558519241921"/>
      </right>
      <top/>
      <bottom style="thin">
        <color theme="3" tint="0.59999389629810485"/>
      </bottom>
      <diagonal/>
    </border>
    <border>
      <left style="thin">
        <color theme="3" tint="0.39997558519241921"/>
      </left>
      <right style="thin">
        <color theme="3" tint="0.59999389629810485"/>
      </right>
      <top style="thin">
        <color theme="3" tint="0.59999389629810485"/>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style="thin">
        <color theme="3" tint="0.59999389629810485"/>
      </left>
      <right style="thin">
        <color theme="3" tint="0.59999389629810485"/>
      </right>
      <top style="double">
        <color indexed="64"/>
      </top>
      <bottom style="thin">
        <color theme="3" tint="0.59999389629810485"/>
      </bottom>
      <diagonal/>
    </border>
    <border>
      <left style="double">
        <color indexed="64"/>
      </left>
      <right style="thin">
        <color theme="3" tint="0.59999389629810485"/>
      </right>
      <top style="thin">
        <color theme="3" tint="0.59999389629810485"/>
      </top>
      <bottom style="thin">
        <color theme="3" tint="0.59999389629810485"/>
      </bottom>
      <diagonal/>
    </border>
    <border>
      <left style="thin">
        <color theme="3" tint="0.59999389629810485"/>
      </left>
      <right style="double">
        <color indexed="64"/>
      </right>
      <top style="thin">
        <color theme="3" tint="0.59999389629810485"/>
      </top>
      <bottom style="thin">
        <color theme="3" tint="0.59999389629810485"/>
      </bottom>
      <diagonal/>
    </border>
    <border>
      <left style="thin">
        <color theme="3" tint="0.59999389629810485"/>
      </left>
      <right/>
      <top/>
      <bottom/>
      <diagonal/>
    </border>
    <border>
      <left style="thin">
        <color theme="3" tint="0.39997558519241921"/>
      </left>
      <right style="thin">
        <color indexed="64"/>
      </right>
      <top style="thin">
        <color theme="3" tint="0.39997558519241921"/>
      </top>
      <bottom style="thin">
        <color theme="3"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theme="3" tint="0.59999389629810485"/>
      </top>
      <bottom style="thin">
        <color theme="3" tint="0.59999389629810485"/>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double">
        <color indexed="64"/>
      </top>
      <bottom style="thin">
        <color indexed="64"/>
      </bottom>
      <diagonal/>
    </border>
  </borders>
  <cellStyleXfs count="7">
    <xf numFmtId="0" fontId="0" fillId="0" borderId="0"/>
    <xf numFmtId="0" fontId="2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65" fontId="1" fillId="0" borderId="0" applyFont="0" applyFill="0" applyBorder="0" applyAlignment="0" applyProtection="0"/>
    <xf numFmtId="164" fontId="23" fillId="0" borderId="0" applyFont="0" applyFill="0" applyBorder="0" applyAlignment="0" applyProtection="0"/>
  </cellStyleXfs>
  <cellXfs count="589">
    <xf numFmtId="0" fontId="0" fillId="0" borderId="0" xfId="0"/>
    <xf numFmtId="0" fontId="4" fillId="0" borderId="0" xfId="0" applyFont="1" applyAlignment="1">
      <alignment vertical="center" wrapText="1"/>
    </xf>
    <xf numFmtId="0" fontId="3" fillId="0" borderId="0" xfId="0" applyFont="1" applyAlignment="1">
      <alignment vertical="center"/>
    </xf>
    <xf numFmtId="0" fontId="5" fillId="5" borderId="2" xfId="0" applyFont="1" applyFill="1" applyBorder="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xf>
    <xf numFmtId="0" fontId="8" fillId="0" borderId="0" xfId="0" applyFont="1" applyAlignment="1">
      <alignment vertical="center" wrapText="1"/>
    </xf>
    <xf numFmtId="0" fontId="9" fillId="0" borderId="0" xfId="0" applyFont="1" applyAlignment="1">
      <alignment vertical="center"/>
    </xf>
    <xf numFmtId="0" fontId="10" fillId="0" borderId="0" xfId="0" applyFont="1" applyAlignment="1">
      <alignment vertical="center" wrapText="1"/>
    </xf>
    <xf numFmtId="0" fontId="12" fillId="0" borderId="0" xfId="0" applyFont="1" applyAlignment="1">
      <alignment vertical="center"/>
    </xf>
    <xf numFmtId="0" fontId="0" fillId="0" borderId="0" xfId="0" applyAlignment="1">
      <alignment vertical="center"/>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4" xfId="0"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5" borderId="1" xfId="0" applyFill="1" applyBorder="1" applyAlignment="1">
      <alignment horizontal="center" vertical="center" wrapText="1"/>
    </xf>
    <xf numFmtId="0" fontId="0" fillId="5" borderId="7" xfId="0" applyFill="1" applyBorder="1" applyAlignment="1">
      <alignment horizontal="center" vertical="center" wrapText="1"/>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13" fillId="0" borderId="0" xfId="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9" fontId="17" fillId="6" borderId="0" xfId="3" applyFont="1" applyFill="1" applyBorder="1" applyAlignment="1">
      <alignment vertical="center"/>
    </xf>
    <xf numFmtId="9" fontId="18" fillId="6" borderId="21" xfId="3" applyFont="1" applyFill="1" applyBorder="1" applyAlignment="1">
      <alignment vertical="center"/>
    </xf>
    <xf numFmtId="0" fontId="17" fillId="0" borderId="0" xfId="0" applyFont="1" applyAlignment="1">
      <alignment vertical="center"/>
    </xf>
    <xf numFmtId="0" fontId="19" fillId="0" borderId="22" xfId="0" applyFont="1" applyBorder="1" applyAlignment="1">
      <alignment horizontal="justify" vertical="center" wrapText="1"/>
    </xf>
    <xf numFmtId="0" fontId="19" fillId="0" borderId="23" xfId="0" applyFont="1" applyBorder="1" applyAlignment="1">
      <alignment horizontal="justify" vertical="center" wrapText="1"/>
    </xf>
    <xf numFmtId="9" fontId="20" fillId="6" borderId="0" xfId="3" applyFont="1" applyFill="1" applyBorder="1" applyAlignment="1">
      <alignment vertical="center"/>
    </xf>
    <xf numFmtId="9" fontId="18" fillId="6" borderId="4" xfId="3" applyFont="1" applyFill="1" applyBorder="1" applyAlignment="1">
      <alignment vertical="center"/>
    </xf>
    <xf numFmtId="0" fontId="6" fillId="0" borderId="24"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7" xfId="0" applyFont="1" applyBorder="1" applyAlignment="1">
      <alignment horizontal="justify" vertical="center" wrapText="1"/>
    </xf>
    <xf numFmtId="0" fontId="17" fillId="6" borderId="0" xfId="0" applyFont="1" applyFill="1" applyAlignment="1">
      <alignment vertical="center"/>
    </xf>
    <xf numFmtId="0" fontId="17" fillId="6" borderId="0" xfId="0" applyFont="1" applyFill="1" applyAlignment="1">
      <alignment horizontal="center" vertical="center" textRotation="90" wrapText="1"/>
    </xf>
    <xf numFmtId="9" fontId="18" fillId="6" borderId="0" xfId="3" applyFont="1" applyFill="1" applyBorder="1" applyAlignment="1">
      <alignment vertical="center"/>
    </xf>
    <xf numFmtId="0" fontId="17" fillId="4" borderId="11" xfId="0" applyFont="1" applyFill="1" applyBorder="1" applyAlignment="1">
      <alignment vertical="center"/>
    </xf>
    <xf numFmtId="0" fontId="8" fillId="2" borderId="27" xfId="0" applyFont="1" applyFill="1" applyBorder="1" applyAlignment="1">
      <alignment vertical="center" wrapText="1"/>
    </xf>
    <xf numFmtId="1" fontId="17" fillId="0" borderId="0" xfId="0" applyNumberFormat="1" applyFont="1" applyAlignment="1">
      <alignment vertical="center"/>
    </xf>
    <xf numFmtId="1" fontId="17" fillId="0" borderId="0" xfId="0" applyNumberFormat="1" applyFont="1" applyAlignment="1">
      <alignment horizontal="center" vertical="center"/>
    </xf>
    <xf numFmtId="166" fontId="17" fillId="0" borderId="0" xfId="0" applyNumberFormat="1" applyFont="1" applyAlignment="1">
      <alignment vertical="center"/>
    </xf>
    <xf numFmtId="0" fontId="8" fillId="2" borderId="2" xfId="0" applyFont="1" applyFill="1" applyBorder="1" applyAlignment="1">
      <alignment horizontal="left" vertical="center" wrapText="1"/>
    </xf>
    <xf numFmtId="0" fontId="17" fillId="0" borderId="0" xfId="0" applyFont="1" applyAlignment="1">
      <alignment horizontal="justify" vertical="center"/>
    </xf>
    <xf numFmtId="9" fontId="17" fillId="0" borderId="0" xfId="3" applyFont="1" applyFill="1" applyAlignment="1">
      <alignment vertical="center"/>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24" fillId="0" borderId="0" xfId="0" applyFont="1" applyAlignment="1">
      <alignment vertical="center"/>
    </xf>
    <xf numFmtId="0" fontId="19" fillId="8" borderId="47" xfId="0" applyFont="1" applyFill="1" applyBorder="1" applyAlignment="1">
      <alignment vertical="center"/>
    </xf>
    <xf numFmtId="0" fontId="6" fillId="0" borderId="48" xfId="0" applyFont="1" applyBorder="1" applyAlignment="1">
      <alignment vertical="top"/>
    </xf>
    <xf numFmtId="0" fontId="24" fillId="8" borderId="0" xfId="0" applyFont="1" applyFill="1" applyAlignment="1">
      <alignment vertical="center"/>
    </xf>
    <xf numFmtId="0" fontId="24" fillId="8" borderId="0" xfId="0" applyFont="1" applyFill="1" applyAlignment="1">
      <alignment horizontal="center" vertical="center"/>
    </xf>
    <xf numFmtId="0" fontId="24" fillId="8" borderId="49" xfId="0" applyFont="1" applyFill="1" applyBorder="1" applyAlignment="1">
      <alignment vertical="center"/>
    </xf>
    <xf numFmtId="0" fontId="6" fillId="0" borderId="50" xfId="0" applyFont="1" applyBorder="1" applyAlignment="1">
      <alignment vertical="top"/>
    </xf>
    <xf numFmtId="0" fontId="24" fillId="0" borderId="48" xfId="0" applyFont="1" applyBorder="1" applyAlignment="1">
      <alignment horizontal="center" vertical="center"/>
    </xf>
    <xf numFmtId="0" fontId="24" fillId="0" borderId="48" xfId="0" applyFont="1" applyBorder="1" applyAlignment="1">
      <alignment vertical="center"/>
    </xf>
    <xf numFmtId="0" fontId="10" fillId="0" borderId="50" xfId="0" applyFont="1" applyBorder="1" applyAlignment="1">
      <alignment vertical="top"/>
    </xf>
    <xf numFmtId="0" fontId="25" fillId="8" borderId="51" xfId="0" applyFont="1" applyFill="1" applyBorder="1" applyAlignment="1">
      <alignment vertical="center"/>
    </xf>
    <xf numFmtId="0" fontId="26" fillId="8" borderId="48" xfId="0" applyFont="1" applyFill="1" applyBorder="1" applyAlignment="1" applyProtection="1">
      <alignment vertical="center"/>
      <protection locked="0"/>
    </xf>
    <xf numFmtId="0" fontId="27" fillId="8" borderId="48" xfId="0" applyFont="1" applyFill="1" applyBorder="1" applyAlignment="1">
      <alignment vertical="center"/>
    </xf>
    <xf numFmtId="0" fontId="27" fillId="8" borderId="48" xfId="0" applyFont="1" applyFill="1" applyBorder="1" applyAlignment="1" applyProtection="1">
      <alignment vertical="center"/>
      <protection locked="0"/>
    </xf>
    <xf numFmtId="0" fontId="28" fillId="8" borderId="48" xfId="0" applyFont="1" applyFill="1" applyBorder="1" applyAlignment="1">
      <alignment vertical="center"/>
    </xf>
    <xf numFmtId="0" fontId="27" fillId="8" borderId="52" xfId="0" applyFont="1" applyFill="1" applyBorder="1" applyAlignment="1" applyProtection="1">
      <alignment vertical="center"/>
      <protection locked="0"/>
    </xf>
    <xf numFmtId="0" fontId="8" fillId="0" borderId="0" xfId="0" applyFont="1" applyAlignment="1">
      <alignment vertical="center"/>
    </xf>
    <xf numFmtId="9" fontId="30" fillId="9" borderId="54" xfId="6" applyNumberFormat="1" applyFont="1" applyFill="1" applyBorder="1" applyAlignment="1">
      <alignment horizontal="center" vertical="center" wrapText="1"/>
    </xf>
    <xf numFmtId="0" fontId="30"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29" fillId="9" borderId="54" xfId="0" applyFont="1" applyFill="1" applyBorder="1" applyAlignment="1">
      <alignment horizontal="center" vertical="center" wrapText="1"/>
    </xf>
    <xf numFmtId="0" fontId="8" fillId="0" borderId="54" xfId="0" applyFont="1" applyBorder="1" applyAlignment="1">
      <alignment horizontal="justify" vertical="center" wrapText="1"/>
    </xf>
    <xf numFmtId="0" fontId="27" fillId="0" borderId="54" xfId="0" applyFont="1" applyBorder="1" applyAlignment="1">
      <alignment vertical="center" wrapText="1"/>
    </xf>
    <xf numFmtId="0" fontId="29" fillId="9" borderId="56" xfId="0" applyFont="1" applyFill="1" applyBorder="1" applyAlignment="1" applyProtection="1">
      <alignment horizontal="center" vertical="center"/>
      <protection locked="0"/>
    </xf>
    <xf numFmtId="43" fontId="29" fillId="9" borderId="54" xfId="2" applyFont="1" applyFill="1" applyBorder="1" applyAlignment="1" applyProtection="1">
      <alignment horizontal="center" vertical="center"/>
    </xf>
    <xf numFmtId="0" fontId="29" fillId="9" borderId="54"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49" fontId="8" fillId="0" borderId="54" xfId="0" applyNumberFormat="1" applyFont="1" applyBorder="1" applyAlignment="1" applyProtection="1">
      <alignment horizontal="justify" vertical="center" wrapText="1"/>
      <protection locked="0"/>
    </xf>
    <xf numFmtId="0" fontId="8" fillId="0" borderId="54" xfId="0" applyFont="1" applyBorder="1" applyAlignment="1" applyProtection="1">
      <alignment horizontal="justify" vertical="center" wrapText="1"/>
      <protection locked="0"/>
    </xf>
    <xf numFmtId="0" fontId="30" fillId="9" borderId="54" xfId="0" applyFont="1" applyFill="1" applyBorder="1" applyAlignment="1">
      <alignment horizontal="center" vertical="center" wrapText="1"/>
    </xf>
    <xf numFmtId="0" fontId="29" fillId="0" borderId="54" xfId="0" applyFont="1" applyBorder="1" applyAlignment="1">
      <alignment horizontal="center" vertical="center" wrapText="1"/>
    </xf>
    <xf numFmtId="1" fontId="29" fillId="9" borderId="54" xfId="0" applyNumberFormat="1" applyFont="1" applyFill="1" applyBorder="1" applyAlignment="1">
      <alignment horizontal="center" vertical="center"/>
    </xf>
    <xf numFmtId="9" fontId="29" fillId="9" borderId="54" xfId="3" applyFont="1" applyFill="1" applyBorder="1" applyAlignment="1">
      <alignment horizontal="center" vertical="center"/>
    </xf>
    <xf numFmtId="0" fontId="8" fillId="9" borderId="54" xfId="0" applyFont="1" applyFill="1" applyBorder="1" applyAlignment="1">
      <alignment vertical="center"/>
    </xf>
    <xf numFmtId="1" fontId="29" fillId="9" borderId="54" xfId="0" applyNumberFormat="1" applyFont="1" applyFill="1" applyBorder="1" applyAlignment="1">
      <alignment horizontal="center" vertical="center" wrapText="1"/>
    </xf>
    <xf numFmtId="1" fontId="29" fillId="9" borderId="56" xfId="0" applyNumberFormat="1" applyFont="1" applyFill="1" applyBorder="1" applyAlignment="1" applyProtection="1">
      <alignment horizontal="center" vertical="center" wrapText="1"/>
      <protection locked="0"/>
    </xf>
    <xf numFmtId="1" fontId="29" fillId="9" borderId="54" xfId="0" applyNumberFormat="1" applyFont="1" applyFill="1" applyBorder="1" applyAlignment="1" applyProtection="1">
      <alignment horizontal="center" vertical="center" wrapText="1"/>
      <protection locked="0"/>
    </xf>
    <xf numFmtId="0" fontId="8" fillId="3" borderId="54" xfId="0" applyFont="1" applyFill="1" applyBorder="1" applyAlignment="1">
      <alignment vertical="center"/>
    </xf>
    <xf numFmtId="1" fontId="29" fillId="3" borderId="54" xfId="0" applyNumberFormat="1" applyFont="1" applyFill="1" applyBorder="1" applyAlignment="1">
      <alignment horizontal="center" vertical="center" wrapText="1"/>
    </xf>
    <xf numFmtId="0" fontId="30" fillId="9" borderId="44" xfId="0" applyFont="1" applyFill="1" applyBorder="1" applyAlignment="1">
      <alignment horizontal="center" vertical="center" wrapText="1"/>
    </xf>
    <xf numFmtId="0" fontId="29" fillId="9" borderId="45" xfId="0" applyFont="1" applyFill="1" applyBorder="1" applyAlignment="1">
      <alignment horizontal="center" vertical="center" wrapText="1"/>
    </xf>
    <xf numFmtId="0" fontId="8" fillId="9" borderId="45" xfId="0" applyFont="1" applyFill="1" applyBorder="1" applyAlignment="1">
      <alignment horizontal="center" vertical="center"/>
    </xf>
    <xf numFmtId="0" fontId="29" fillId="9" borderId="45" xfId="0" applyFont="1" applyFill="1" applyBorder="1" applyAlignment="1">
      <alignment horizontal="center" vertical="center"/>
    </xf>
    <xf numFmtId="0" fontId="8" fillId="9" borderId="45" xfId="0" applyFont="1" applyFill="1" applyBorder="1" applyAlignment="1">
      <alignment vertical="center"/>
    </xf>
    <xf numFmtId="0" fontId="8" fillId="9" borderId="46" xfId="0" applyFont="1" applyFill="1" applyBorder="1" applyAlignment="1">
      <alignment vertical="center"/>
    </xf>
    <xf numFmtId="10" fontId="29" fillId="9" borderId="0" xfId="0" applyNumberFormat="1" applyFont="1" applyFill="1" applyAlignment="1">
      <alignment horizontal="center" vertical="center"/>
    </xf>
    <xf numFmtId="9" fontId="29" fillId="9" borderId="0" xfId="3" applyFont="1" applyFill="1" applyBorder="1" applyAlignment="1">
      <alignment horizontal="center" vertical="center"/>
    </xf>
    <xf numFmtId="0" fontId="8" fillId="9" borderId="0" xfId="0" applyFont="1" applyFill="1" applyAlignment="1">
      <alignment vertical="center"/>
    </xf>
    <xf numFmtId="0" fontId="8" fillId="9" borderId="49" xfId="0" applyFont="1" applyFill="1" applyBorder="1" applyAlignment="1">
      <alignment vertical="center"/>
    </xf>
    <xf numFmtId="0" fontId="29" fillId="9" borderId="47" xfId="0" applyFont="1" applyFill="1" applyBorder="1" applyAlignment="1">
      <alignment vertical="center"/>
    </xf>
    <xf numFmtId="0" fontId="31" fillId="9" borderId="0" xfId="0" applyFont="1" applyFill="1" applyAlignment="1">
      <alignment horizontal="center" vertical="center"/>
    </xf>
    <xf numFmtId="0" fontId="29" fillId="9" borderId="0" xfId="0" applyFont="1" applyFill="1" applyAlignment="1">
      <alignment horizontal="center" vertical="center"/>
    </xf>
    <xf numFmtId="2" fontId="29" fillId="9" borderId="54" xfId="0" applyNumberFormat="1" applyFont="1" applyFill="1" applyBorder="1" applyAlignment="1">
      <alignment horizontal="center" vertical="center"/>
    </xf>
    <xf numFmtId="9" fontId="29" fillId="0" borderId="54" xfId="0" applyNumberFormat="1" applyFont="1" applyBorder="1" applyAlignment="1">
      <alignment horizontal="center" vertical="center"/>
    </xf>
    <xf numFmtId="0" fontId="30" fillId="9" borderId="51" xfId="0" applyFont="1" applyFill="1" applyBorder="1" applyAlignment="1">
      <alignment horizontal="center" vertical="center" wrapText="1"/>
    </xf>
    <xf numFmtId="0" fontId="30" fillId="9" borderId="48" xfId="0" applyFont="1" applyFill="1" applyBorder="1" applyAlignment="1">
      <alignment horizontal="center" vertical="center" wrapText="1"/>
    </xf>
    <xf numFmtId="9" fontId="29" fillId="9" borderId="48" xfId="3" applyFont="1" applyFill="1" applyBorder="1" applyAlignment="1">
      <alignment horizontal="center" vertical="center"/>
    </xf>
    <xf numFmtId="0" fontId="8" fillId="9" borderId="48" xfId="0" applyFont="1" applyFill="1" applyBorder="1" applyAlignment="1">
      <alignment vertical="center"/>
    </xf>
    <xf numFmtId="0" fontId="8" fillId="9" borderId="52" xfId="0" applyFont="1" applyFill="1" applyBorder="1" applyAlignment="1">
      <alignment vertical="center"/>
    </xf>
    <xf numFmtId="9" fontId="17" fillId="6" borderId="36" xfId="3" applyFont="1" applyFill="1" applyBorder="1" applyAlignment="1">
      <alignment vertical="center"/>
    </xf>
    <xf numFmtId="9" fontId="18" fillId="6" borderId="42" xfId="3" applyFont="1" applyFill="1" applyBorder="1" applyAlignment="1">
      <alignment vertical="center"/>
    </xf>
    <xf numFmtId="9" fontId="17" fillId="6" borderId="38" xfId="3" applyFont="1" applyFill="1" applyBorder="1" applyAlignment="1">
      <alignment vertical="center"/>
    </xf>
    <xf numFmtId="9" fontId="18" fillId="6" borderId="39" xfId="3" applyFont="1" applyFill="1" applyBorder="1" applyAlignment="1">
      <alignment vertical="center"/>
    </xf>
    <xf numFmtId="0" fontId="19" fillId="0" borderId="58" xfId="0" applyFont="1" applyBorder="1" applyAlignment="1">
      <alignment horizontal="justify" vertical="center" wrapText="1"/>
    </xf>
    <xf numFmtId="0" fontId="19" fillId="0" borderId="59" xfId="0" applyFont="1" applyBorder="1" applyAlignment="1">
      <alignment horizontal="justify" vertical="center" wrapText="1"/>
    </xf>
    <xf numFmtId="0" fontId="17" fillId="6" borderId="0" xfId="0" applyFont="1" applyFill="1" applyAlignment="1">
      <alignment horizontal="justify" vertical="center"/>
    </xf>
    <xf numFmtId="0" fontId="20" fillId="6" borderId="0" xfId="0" applyFont="1" applyFill="1" applyAlignment="1">
      <alignment vertical="center"/>
    </xf>
    <xf numFmtId="0" fontId="8" fillId="0" borderId="0" xfId="0" applyFont="1"/>
    <xf numFmtId="0" fontId="17" fillId="12" borderId="57" xfId="0" applyFont="1" applyFill="1" applyBorder="1" applyAlignment="1">
      <alignment horizontal="center" vertical="center"/>
    </xf>
    <xf numFmtId="9" fontId="30" fillId="12" borderId="57" xfId="6" applyNumberFormat="1" applyFont="1" applyFill="1" applyBorder="1" applyAlignment="1">
      <alignment horizontal="center" vertical="center" wrapText="1"/>
    </xf>
    <xf numFmtId="0" fontId="30" fillId="12" borderId="57" xfId="0" applyFont="1" applyFill="1" applyBorder="1" applyAlignment="1">
      <alignment horizontal="center" vertical="center"/>
    </xf>
    <xf numFmtId="0" fontId="17" fillId="12" borderId="57" xfId="0" applyFont="1" applyFill="1" applyBorder="1" applyAlignment="1">
      <alignment vertical="center" wrapText="1"/>
    </xf>
    <xf numFmtId="0" fontId="8" fillId="13" borderId="57" xfId="0" applyFont="1" applyFill="1" applyBorder="1" applyAlignment="1">
      <alignment horizontal="justify" vertical="center" wrapText="1"/>
    </xf>
    <xf numFmtId="2" fontId="8" fillId="13" borderId="57" xfId="2" quotePrefix="1" applyNumberFormat="1" applyFont="1" applyFill="1" applyBorder="1" applyAlignment="1">
      <alignment horizontal="justify" vertical="center" wrapText="1"/>
    </xf>
    <xf numFmtId="167" fontId="8" fillId="13" borderId="57" xfId="2" applyNumberFormat="1" applyFont="1" applyFill="1" applyBorder="1" applyAlignment="1">
      <alignment horizontal="justify" vertical="center" wrapText="1"/>
    </xf>
    <xf numFmtId="43" fontId="29" fillId="13" borderId="57" xfId="2" applyFont="1" applyFill="1" applyBorder="1" applyAlignment="1">
      <alignment horizontal="center" vertical="center" wrapText="1"/>
    </xf>
    <xf numFmtId="9" fontId="8" fillId="13" borderId="57" xfId="3" applyFont="1" applyFill="1" applyBorder="1" applyAlignment="1">
      <alignment horizontal="center" vertical="center"/>
    </xf>
    <xf numFmtId="9" fontId="8" fillId="8" borderId="57" xfId="3" applyFont="1" applyFill="1" applyBorder="1" applyAlignment="1">
      <alignment horizontal="center" vertical="center"/>
    </xf>
    <xf numFmtId="0" fontId="6" fillId="0" borderId="60" xfId="0" applyFont="1" applyBorder="1" applyAlignment="1">
      <alignment horizontal="justify" vertical="center" wrapText="1"/>
    </xf>
    <xf numFmtId="0" fontId="6" fillId="0" borderId="61" xfId="0" applyFont="1" applyBorder="1" applyAlignment="1">
      <alignment horizontal="justify" vertical="center" wrapText="1"/>
    </xf>
    <xf numFmtId="167" fontId="17" fillId="12" borderId="57" xfId="0" applyNumberFormat="1" applyFont="1" applyFill="1" applyBorder="1" applyAlignment="1">
      <alignment horizontal="justify" vertical="center" wrapText="1"/>
    </xf>
    <xf numFmtId="0" fontId="10" fillId="12" borderId="57" xfId="0" applyFont="1" applyFill="1" applyBorder="1" applyAlignment="1">
      <alignment horizontal="center" vertical="center" wrapText="1"/>
    </xf>
    <xf numFmtId="1" fontId="35" fillId="12" borderId="57" xfId="0" applyNumberFormat="1" applyFont="1" applyFill="1" applyBorder="1" applyAlignment="1">
      <alignment horizontal="center" vertical="center" wrapText="1"/>
    </xf>
    <xf numFmtId="0" fontId="4" fillId="0" borderId="0" xfId="0" applyFont="1" applyAlignment="1">
      <alignment horizontal="justify"/>
    </xf>
    <xf numFmtId="0" fontId="36" fillId="0" borderId="0" xfId="0" applyFont="1"/>
    <xf numFmtId="2" fontId="10" fillId="12" borderId="57" xfId="0" applyNumberFormat="1" applyFont="1" applyFill="1" applyBorder="1" applyAlignment="1">
      <alignment horizontal="center" vertical="center" wrapText="1"/>
    </xf>
    <xf numFmtId="2" fontId="17" fillId="12" borderId="57" xfId="0" applyNumberFormat="1" applyFont="1" applyFill="1" applyBorder="1" applyAlignment="1">
      <alignment vertical="center" wrapText="1"/>
    </xf>
    <xf numFmtId="1" fontId="10" fillId="12" borderId="57" xfId="0" applyNumberFormat="1" applyFont="1" applyFill="1" applyBorder="1" applyAlignment="1">
      <alignment vertical="center" wrapText="1"/>
    </xf>
    <xf numFmtId="0" fontId="17" fillId="12" borderId="57" xfId="0" applyFont="1" applyFill="1" applyBorder="1" applyAlignment="1" applyProtection="1">
      <alignment horizontal="center" vertical="center" wrapText="1"/>
      <protection locked="0"/>
    </xf>
    <xf numFmtId="0" fontId="6" fillId="13" borderId="57" xfId="0" applyFont="1" applyFill="1" applyBorder="1" applyAlignment="1">
      <alignment horizontal="justify" vertical="center" wrapText="1"/>
    </xf>
    <xf numFmtId="168" fontId="8" fillId="13" borderId="57" xfId="2" applyNumberFormat="1" applyFont="1" applyFill="1" applyBorder="1" applyAlignment="1">
      <alignment horizontal="justify" vertical="center" wrapText="1"/>
    </xf>
    <xf numFmtId="43" fontId="8" fillId="13" borderId="57" xfId="2" applyFont="1" applyFill="1" applyBorder="1" applyAlignment="1">
      <alignment horizontal="justify" vertical="center" wrapText="1"/>
    </xf>
    <xf numFmtId="1" fontId="29" fillId="13" borderId="57" xfId="2" applyNumberFormat="1" applyFont="1" applyFill="1" applyBorder="1" applyAlignment="1">
      <alignment horizontal="center" vertical="center" wrapText="1"/>
    </xf>
    <xf numFmtId="9" fontId="17" fillId="13" borderId="57" xfId="3" applyFont="1" applyFill="1" applyBorder="1" applyAlignment="1">
      <alignment horizontal="center" vertical="center"/>
    </xf>
    <xf numFmtId="9" fontId="18" fillId="8" borderId="57" xfId="3" applyFont="1" applyFill="1" applyBorder="1" applyAlignment="1">
      <alignment vertical="center"/>
    </xf>
    <xf numFmtId="0" fontId="37" fillId="13" borderId="57" xfId="0" applyFont="1" applyFill="1" applyBorder="1" applyAlignment="1">
      <alignment horizontal="justify" vertical="center" wrapText="1"/>
    </xf>
    <xf numFmtId="1" fontId="26" fillId="11" borderId="57" xfId="0" applyNumberFormat="1" applyFont="1" applyFill="1" applyBorder="1" applyAlignment="1">
      <alignment horizontal="center" vertical="center"/>
    </xf>
    <xf numFmtId="0" fontId="10" fillId="11" borderId="57" xfId="0" applyFont="1" applyFill="1" applyBorder="1" applyAlignment="1">
      <alignment horizontal="center" vertical="center" wrapText="1"/>
    </xf>
    <xf numFmtId="1" fontId="10" fillId="11" borderId="57" xfId="0" applyNumberFormat="1" applyFont="1" applyFill="1" applyBorder="1" applyAlignment="1">
      <alignment horizontal="center" vertical="center" wrapText="1"/>
    </xf>
    <xf numFmtId="1" fontId="35" fillId="11" borderId="57" xfId="0" applyNumberFormat="1" applyFont="1" applyFill="1" applyBorder="1" applyAlignment="1">
      <alignment horizontal="center" vertical="center" wrapText="1"/>
    </xf>
    <xf numFmtId="9" fontId="38" fillId="6" borderId="0" xfId="3" applyFont="1" applyFill="1" applyBorder="1" applyAlignment="1">
      <alignment horizontal="center" vertical="center"/>
    </xf>
    <xf numFmtId="167" fontId="18" fillId="0" borderId="2" xfId="2" applyNumberFormat="1" applyFont="1" applyFill="1" applyBorder="1" applyAlignment="1">
      <alignment vertical="center"/>
    </xf>
    <xf numFmtId="9" fontId="18" fillId="6" borderId="0" xfId="3" applyFont="1" applyFill="1" applyBorder="1" applyAlignment="1">
      <alignment vertical="center" wrapText="1"/>
    </xf>
    <xf numFmtId="9" fontId="18" fillId="0" borderId="2" xfId="3" applyFont="1" applyFill="1" applyBorder="1" applyAlignment="1">
      <alignment vertical="center"/>
    </xf>
    <xf numFmtId="9" fontId="38" fillId="6" borderId="0" xfId="3" applyFont="1" applyFill="1" applyBorder="1" applyAlignment="1">
      <alignment vertical="center"/>
    </xf>
    <xf numFmtId="9" fontId="17" fillId="6" borderId="40" xfId="3" applyFont="1" applyFill="1" applyBorder="1" applyAlignment="1">
      <alignment vertical="center"/>
    </xf>
    <xf numFmtId="9" fontId="38" fillId="6" borderId="26" xfId="3" applyFont="1" applyFill="1" applyBorder="1" applyAlignment="1">
      <alignment vertical="center"/>
    </xf>
    <xf numFmtId="9" fontId="18" fillId="6" borderId="26" xfId="3" applyFont="1" applyFill="1" applyBorder="1" applyAlignment="1">
      <alignment vertical="center"/>
    </xf>
    <xf numFmtId="9" fontId="18" fillId="6" borderId="26" xfId="3" applyFont="1" applyFill="1" applyBorder="1" applyAlignment="1">
      <alignment vertical="center" wrapText="1"/>
    </xf>
    <xf numFmtId="9" fontId="18" fillId="6" borderId="41" xfId="3" applyFont="1" applyFill="1" applyBorder="1" applyAlignment="1">
      <alignment vertical="center"/>
    </xf>
    <xf numFmtId="9" fontId="17" fillId="0" borderId="0" xfId="3" applyFont="1" applyFill="1" applyBorder="1" applyAlignment="1">
      <alignment vertical="center"/>
    </xf>
    <xf numFmtId="167" fontId="17" fillId="0" borderId="0" xfId="0" applyNumberFormat="1" applyFont="1" applyAlignment="1">
      <alignment vertical="center"/>
    </xf>
    <xf numFmtId="0" fontId="8" fillId="2" borderId="62" xfId="0" applyFont="1" applyFill="1" applyBorder="1" applyAlignment="1">
      <alignment vertical="center" wrapText="1"/>
    </xf>
    <xf numFmtId="0" fontId="8" fillId="2" borderId="43" xfId="0" applyFont="1" applyFill="1" applyBorder="1" applyAlignment="1">
      <alignment horizontal="left" vertical="center" wrapText="1"/>
    </xf>
    <xf numFmtId="0" fontId="17" fillId="0" borderId="54" xfId="0" applyFont="1" applyBorder="1" applyAlignment="1">
      <alignment vertical="center"/>
    </xf>
    <xf numFmtId="0" fontId="18" fillId="12" borderId="0" xfId="0" applyFont="1" applyFill="1" applyAlignment="1">
      <alignment vertical="center" wrapText="1"/>
    </xf>
    <xf numFmtId="0" fontId="17" fillId="12" borderId="0" xfId="0" applyFont="1" applyFill="1" applyAlignment="1">
      <alignment vertical="center"/>
    </xf>
    <xf numFmtId="0" fontId="17" fillId="12" borderId="45" xfId="0" applyFont="1" applyFill="1" applyBorder="1" applyAlignment="1">
      <alignment vertical="center"/>
    </xf>
    <xf numFmtId="0" fontId="17" fillId="12" borderId="48" xfId="0" applyFont="1" applyFill="1" applyBorder="1" applyAlignment="1">
      <alignment vertical="center"/>
    </xf>
    <xf numFmtId="0" fontId="18" fillId="12" borderId="45" xfId="0" applyFont="1" applyFill="1" applyBorder="1" applyAlignment="1">
      <alignment vertical="center" wrapText="1"/>
    </xf>
    <xf numFmtId="0" fontId="18" fillId="12" borderId="46" xfId="0" applyFont="1" applyFill="1" applyBorder="1" applyAlignment="1">
      <alignment vertical="center" wrapText="1"/>
    </xf>
    <xf numFmtId="0" fontId="18" fillId="12" borderId="49" xfId="0" applyFont="1" applyFill="1" applyBorder="1" applyAlignment="1">
      <alignment vertical="center" wrapText="1"/>
    </xf>
    <xf numFmtId="0" fontId="18" fillId="12" borderId="48" xfId="0" applyFont="1" applyFill="1" applyBorder="1" applyAlignment="1">
      <alignment vertical="center" wrapText="1"/>
    </xf>
    <xf numFmtId="0" fontId="18" fillId="12" borderId="52" xfId="0" applyFont="1" applyFill="1" applyBorder="1" applyAlignment="1">
      <alignment vertical="center" wrapText="1"/>
    </xf>
    <xf numFmtId="0" fontId="18" fillId="12" borderId="45" xfId="0" applyFont="1" applyFill="1" applyBorder="1" applyAlignment="1">
      <alignment horizontal="center" vertical="center" wrapText="1"/>
    </xf>
    <xf numFmtId="1" fontId="21" fillId="0" borderId="54" xfId="3" applyNumberFormat="1" applyFont="1" applyFill="1" applyBorder="1" applyAlignment="1">
      <alignment vertical="center"/>
    </xf>
    <xf numFmtId="0" fontId="17" fillId="6" borderId="44" xfId="0" applyFont="1" applyFill="1" applyBorder="1" applyAlignment="1">
      <alignment vertical="center"/>
    </xf>
    <xf numFmtId="0" fontId="17" fillId="6" borderId="45" xfId="0" applyFont="1" applyFill="1" applyBorder="1" applyAlignment="1">
      <alignment vertical="center"/>
    </xf>
    <xf numFmtId="0" fontId="17" fillId="6" borderId="45" xfId="0" applyFont="1" applyFill="1" applyBorder="1" applyAlignment="1">
      <alignment horizontal="justify" vertical="center"/>
    </xf>
    <xf numFmtId="9" fontId="17" fillId="6" borderId="45" xfId="3" applyFont="1" applyFill="1" applyBorder="1" applyAlignment="1">
      <alignment vertical="center"/>
    </xf>
    <xf numFmtId="9" fontId="17" fillId="6" borderId="46" xfId="3" applyFont="1" applyFill="1" applyBorder="1" applyAlignment="1">
      <alignment vertical="center"/>
    </xf>
    <xf numFmtId="0" fontId="20" fillId="6" borderId="47" xfId="0" applyFont="1" applyFill="1" applyBorder="1" applyAlignment="1">
      <alignment vertical="center"/>
    </xf>
    <xf numFmtId="9" fontId="17" fillId="6" borderId="49" xfId="3" applyFont="1" applyFill="1" applyBorder="1" applyAlignment="1">
      <alignment vertical="center"/>
    </xf>
    <xf numFmtId="0" fontId="17" fillId="6" borderId="47" xfId="0" applyFont="1" applyFill="1" applyBorder="1" applyAlignment="1">
      <alignment vertical="center"/>
    </xf>
    <xf numFmtId="0" fontId="18" fillId="0" borderId="54" xfId="0" applyFont="1" applyBorder="1" applyAlignment="1">
      <alignment vertical="center" wrapText="1"/>
    </xf>
    <xf numFmtId="0" fontId="8" fillId="12" borderId="54" xfId="0" applyFont="1" applyFill="1" applyBorder="1" applyAlignment="1">
      <alignment vertical="center" wrapText="1"/>
    </xf>
    <xf numFmtId="0" fontId="8" fillId="12" borderId="54" xfId="0" applyFont="1" applyFill="1" applyBorder="1" applyAlignment="1">
      <alignment horizontal="left" vertical="center" wrapText="1"/>
    </xf>
    <xf numFmtId="2" fontId="0" fillId="0" borderId="0" xfId="0" applyNumberFormat="1"/>
    <xf numFmtId="9" fontId="17" fillId="6" borderId="44" xfId="3" applyFont="1" applyFill="1" applyBorder="1" applyAlignment="1">
      <alignment vertical="center"/>
    </xf>
    <xf numFmtId="9" fontId="17" fillId="6" borderId="47" xfId="3" applyFont="1" applyFill="1" applyBorder="1" applyAlignment="1">
      <alignment vertical="center"/>
    </xf>
    <xf numFmtId="0" fontId="6" fillId="12" borderId="54" xfId="0" applyFont="1" applyFill="1" applyBorder="1" applyAlignment="1">
      <alignment vertical="center" wrapText="1"/>
    </xf>
    <xf numFmtId="9" fontId="38" fillId="6" borderId="47" xfId="3" applyFont="1" applyFill="1" applyBorder="1" applyAlignment="1">
      <alignment vertical="center"/>
    </xf>
    <xf numFmtId="0" fontId="36" fillId="0" borderId="54" xfId="0" applyFont="1" applyBorder="1" applyAlignment="1">
      <alignment horizontal="left" vertical="center" wrapText="1"/>
    </xf>
    <xf numFmtId="1" fontId="38" fillId="0" borderId="0" xfId="0" applyNumberFormat="1" applyFont="1" applyAlignment="1">
      <alignment vertical="center"/>
    </xf>
    <xf numFmtId="166" fontId="38" fillId="0" borderId="0" xfId="0" applyNumberFormat="1" applyFont="1" applyAlignment="1">
      <alignment vertical="center"/>
    </xf>
    <xf numFmtId="0" fontId="38" fillId="0" borderId="0" xfId="0" applyFont="1" applyAlignment="1">
      <alignment vertical="center"/>
    </xf>
    <xf numFmtId="0" fontId="4" fillId="0" borderId="25"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71" xfId="0" applyFont="1" applyBorder="1" applyAlignment="1">
      <alignment horizontal="justify" vertical="center" wrapText="1"/>
    </xf>
    <xf numFmtId="0" fontId="4" fillId="0" borderId="72" xfId="0" applyFont="1" applyBorder="1" applyAlignment="1">
      <alignment horizontal="justify" vertical="center" wrapText="1"/>
    </xf>
    <xf numFmtId="0" fontId="36" fillId="0" borderId="54" xfId="0" applyFont="1" applyBorder="1" applyAlignment="1">
      <alignment vertical="center" wrapText="1"/>
    </xf>
    <xf numFmtId="9" fontId="17" fillId="6" borderId="83" xfId="3" applyFont="1" applyFill="1" applyBorder="1" applyAlignment="1">
      <alignment vertical="center"/>
    </xf>
    <xf numFmtId="9" fontId="17" fillId="6" borderId="84" xfId="3" applyFont="1" applyFill="1" applyBorder="1" applyAlignment="1">
      <alignment vertical="center"/>
    </xf>
    <xf numFmtId="1" fontId="21" fillId="0" borderId="85" xfId="3" applyNumberFormat="1" applyFont="1" applyFill="1" applyBorder="1" applyAlignment="1">
      <alignment vertical="center"/>
    </xf>
    <xf numFmtId="9" fontId="17" fillId="6" borderId="86" xfId="3" applyFont="1" applyFill="1" applyBorder="1" applyAlignment="1">
      <alignment vertical="center"/>
    </xf>
    <xf numFmtId="0" fontId="17" fillId="6" borderId="86" xfId="0" applyFont="1" applyFill="1" applyBorder="1" applyAlignment="1">
      <alignment horizontal="center" vertical="center" textRotation="90" wrapText="1"/>
    </xf>
    <xf numFmtId="9" fontId="8" fillId="13" borderId="88" xfId="3" applyFont="1" applyFill="1" applyBorder="1" applyAlignment="1">
      <alignment horizontal="center" vertical="center"/>
    </xf>
    <xf numFmtId="9" fontId="8" fillId="13" borderId="87" xfId="3" applyFont="1" applyFill="1" applyBorder="1" applyAlignment="1">
      <alignment horizontal="center" vertical="center"/>
    </xf>
    <xf numFmtId="0" fontId="24" fillId="15" borderId="1" xfId="0" applyFont="1" applyFill="1" applyBorder="1" applyAlignment="1">
      <alignment horizontal="center" vertical="center"/>
    </xf>
    <xf numFmtId="0" fontId="24" fillId="0" borderId="1" xfId="0" applyFont="1" applyBorder="1" applyAlignment="1">
      <alignment horizontal="justify" vertical="center" wrapText="1"/>
    </xf>
    <xf numFmtId="9" fontId="18" fillId="6" borderId="0" xfId="3" applyFont="1" applyFill="1" applyBorder="1" applyAlignment="1">
      <alignment horizontal="center" vertical="center"/>
    </xf>
    <xf numFmtId="0" fontId="17" fillId="12" borderId="57"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17" fillId="6" borderId="89" xfId="0" applyFont="1" applyFill="1" applyBorder="1" applyAlignment="1">
      <alignment vertical="center"/>
    </xf>
    <xf numFmtId="0" fontId="17" fillId="6" borderId="89" xfId="0" applyFont="1" applyFill="1" applyBorder="1" applyAlignment="1">
      <alignment horizontal="justify" vertical="center"/>
    </xf>
    <xf numFmtId="9" fontId="17" fillId="6" borderId="89" xfId="3" applyFont="1" applyFill="1" applyBorder="1" applyAlignment="1">
      <alignment vertical="center"/>
    </xf>
    <xf numFmtId="0" fontId="36" fillId="0" borderId="55" xfId="0" applyFont="1" applyBorder="1" applyAlignment="1">
      <alignment horizontal="left" vertical="center" wrapText="1"/>
    </xf>
    <xf numFmtId="0" fontId="36" fillId="0" borderId="63" xfId="0" applyFont="1" applyBorder="1" applyAlignment="1">
      <alignment horizontal="left" vertical="center" wrapText="1"/>
    </xf>
    <xf numFmtId="0" fontId="46" fillId="0" borderId="0" xfId="0" applyFont="1" applyAlignment="1">
      <alignment vertical="center"/>
    </xf>
    <xf numFmtId="0" fontId="45" fillId="0" borderId="0" xfId="0" applyFont="1" applyAlignment="1">
      <alignment vertical="center"/>
    </xf>
    <xf numFmtId="0" fontId="48" fillId="0" borderId="0" xfId="0" applyFont="1" applyAlignment="1">
      <alignment vertical="center"/>
    </xf>
    <xf numFmtId="0" fontId="49" fillId="17" borderId="43" xfId="0" applyFont="1" applyFill="1" applyBorder="1" applyAlignment="1">
      <alignment horizontal="center" vertical="center" wrapText="1"/>
    </xf>
    <xf numFmtId="0" fontId="49" fillId="17" borderId="41" xfId="0" applyFont="1" applyFill="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0" fillId="0" borderId="62" xfId="0" applyBorder="1" applyAlignment="1">
      <alignment vertical="center" wrapText="1"/>
    </xf>
    <xf numFmtId="0" fontId="0" fillId="0" borderId="43" xfId="0" applyBorder="1" applyAlignment="1">
      <alignment vertical="center" wrapText="1"/>
    </xf>
    <xf numFmtId="0" fontId="50" fillId="0" borderId="39" xfId="0" applyFont="1" applyBorder="1" applyAlignment="1">
      <alignment horizontal="justify" vertical="center" wrapText="1"/>
    </xf>
    <xf numFmtId="0" fontId="52" fillId="0" borderId="39" xfId="0" applyFont="1" applyBorder="1" applyAlignment="1">
      <alignment horizontal="justify" vertical="center" wrapText="1"/>
    </xf>
    <xf numFmtId="0" fontId="36" fillId="0" borderId="41" xfId="0" applyFont="1" applyBorder="1" applyAlignment="1">
      <alignment horizontal="justify" vertical="center" wrapText="1"/>
    </xf>
    <xf numFmtId="0" fontId="49" fillId="17" borderId="62"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0" fillId="17" borderId="62" xfId="0" applyFill="1" applyBorder="1" applyAlignment="1">
      <alignment vertical="center" wrapText="1"/>
    </xf>
    <xf numFmtId="0" fontId="0" fillId="17" borderId="43" xfId="0" applyFill="1" applyBorder="1" applyAlignment="1">
      <alignment vertical="center" wrapText="1"/>
    </xf>
    <xf numFmtId="0" fontId="50" fillId="17" borderId="39" xfId="0" applyFont="1" applyFill="1" applyBorder="1" applyAlignment="1">
      <alignment horizontal="justify" vertical="center" wrapText="1"/>
    </xf>
    <xf numFmtId="0" fontId="52" fillId="17" borderId="39" xfId="0" applyFont="1" applyFill="1" applyBorder="1" applyAlignment="1">
      <alignment horizontal="justify" vertical="center" wrapText="1"/>
    </xf>
    <xf numFmtId="0" fontId="52" fillId="17" borderId="41" xfId="0" applyFont="1" applyFill="1" applyBorder="1" applyAlignment="1">
      <alignment horizontal="justify" vertical="center" wrapText="1"/>
    </xf>
    <xf numFmtId="0" fontId="36" fillId="0" borderId="39" xfId="0" applyFont="1" applyBorder="1" applyAlignment="1">
      <alignment horizontal="justify" vertical="center" wrapText="1"/>
    </xf>
    <xf numFmtId="0" fontId="52" fillId="0" borderId="41" xfId="0" applyFont="1" applyBorder="1" applyAlignment="1">
      <alignment horizontal="justify" vertical="center" wrapText="1"/>
    </xf>
    <xf numFmtId="0" fontId="49" fillId="0" borderId="41" xfId="0" applyFont="1" applyBorder="1" applyAlignment="1">
      <alignment horizontal="justify" vertical="center" wrapText="1"/>
    </xf>
    <xf numFmtId="0" fontId="0" fillId="17" borderId="39" xfId="0" applyFill="1" applyBorder="1" applyAlignment="1">
      <alignment vertical="center" wrapText="1"/>
    </xf>
    <xf numFmtId="0" fontId="0" fillId="17" borderId="41" xfId="0" applyFill="1" applyBorder="1" applyAlignment="1">
      <alignment vertical="center" wrapText="1"/>
    </xf>
    <xf numFmtId="0" fontId="50" fillId="17" borderId="41" xfId="0" applyFont="1" applyFill="1" applyBorder="1" applyAlignment="1">
      <alignment horizontal="justify" vertical="center" wrapText="1"/>
    </xf>
    <xf numFmtId="0" fontId="50" fillId="0" borderId="41" xfId="0" applyFont="1" applyBorder="1" applyAlignment="1">
      <alignment horizontal="justify" vertical="center" wrapText="1"/>
    </xf>
    <xf numFmtId="0" fontId="44" fillId="0" borderId="0" xfId="0" applyFont="1" applyAlignment="1">
      <alignment vertical="center"/>
    </xf>
    <xf numFmtId="0" fontId="49" fillId="17" borderId="1" xfId="0" applyFont="1" applyFill="1" applyBorder="1" applyAlignment="1">
      <alignment horizontal="center" vertical="center" wrapText="1"/>
    </xf>
    <xf numFmtId="0" fontId="50" fillId="0" borderId="1" xfId="0" applyFont="1" applyBorder="1" applyAlignment="1">
      <alignment vertical="center" wrapText="1"/>
    </xf>
    <xf numFmtId="0" fontId="50" fillId="17" borderId="1" xfId="0" applyFont="1" applyFill="1" applyBorder="1" applyAlignment="1">
      <alignment vertical="center" wrapText="1"/>
    </xf>
    <xf numFmtId="0" fontId="50" fillId="0" borderId="1" xfId="0" applyFont="1" applyBorder="1" applyAlignment="1">
      <alignment horizontal="justify" vertical="center" wrapText="1"/>
    </xf>
    <xf numFmtId="0" fontId="49" fillId="17" borderId="1" xfId="0" applyFont="1" applyFill="1" applyBorder="1" applyAlignment="1">
      <alignment vertical="center" wrapText="1"/>
    </xf>
    <xf numFmtId="0" fontId="49" fillId="0" borderId="1" xfId="0" applyFont="1" applyBorder="1" applyAlignment="1">
      <alignment vertical="center" wrapText="1"/>
    </xf>
    <xf numFmtId="0" fontId="49" fillId="17" borderId="1" xfId="0" applyFont="1" applyFill="1" applyBorder="1" applyAlignment="1">
      <alignment horizontal="justify" vertical="center" wrapText="1"/>
    </xf>
    <xf numFmtId="0" fontId="50" fillId="17" borderId="1" xfId="0" applyFont="1" applyFill="1" applyBorder="1" applyAlignment="1">
      <alignment horizontal="justify" vertical="center" wrapText="1"/>
    </xf>
    <xf numFmtId="9" fontId="17" fillId="6" borderId="44" xfId="3" applyFont="1" applyFill="1" applyBorder="1" applyAlignment="1">
      <alignment horizontal="left" vertical="center"/>
    </xf>
    <xf numFmtId="0" fontId="17" fillId="6" borderId="45" xfId="0" applyFont="1" applyFill="1" applyBorder="1" applyAlignment="1">
      <alignment horizontal="left" vertical="center"/>
    </xf>
    <xf numFmtId="0" fontId="17" fillId="0" borderId="0" xfId="0" applyFont="1" applyAlignment="1">
      <alignment horizontal="left" vertical="center"/>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9" fontId="17" fillId="6" borderId="47" xfId="3" applyFont="1" applyFill="1" applyBorder="1" applyAlignment="1">
      <alignment horizontal="left" vertical="center"/>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6" fillId="0" borderId="24" xfId="0" applyFont="1" applyBorder="1" applyAlignment="1">
      <alignment horizontal="left" vertical="center" wrapText="1"/>
    </xf>
    <xf numFmtId="0" fontId="6" fillId="0" borderId="6" xfId="0" applyFont="1" applyBorder="1" applyAlignment="1">
      <alignment horizontal="left" vertical="center" wrapText="1"/>
    </xf>
    <xf numFmtId="0" fontId="17" fillId="6" borderId="0" xfId="0" applyFont="1" applyFill="1" applyAlignment="1">
      <alignment horizontal="left" vertical="center" textRotation="90" wrapText="1"/>
    </xf>
    <xf numFmtId="0" fontId="6" fillId="0" borderId="25" xfId="0" applyFont="1" applyBorder="1" applyAlignment="1">
      <alignment horizontal="left" vertical="center" wrapText="1"/>
    </xf>
    <xf numFmtId="0" fontId="6" fillId="0" borderId="7" xfId="0" applyFont="1" applyBorder="1" applyAlignment="1">
      <alignment horizontal="left" vertical="center" wrapText="1"/>
    </xf>
    <xf numFmtId="0" fontId="17" fillId="12" borderId="67" xfId="0" applyFont="1" applyFill="1" applyBorder="1" applyAlignment="1">
      <alignment horizontal="left" vertical="center" wrapText="1"/>
    </xf>
    <xf numFmtId="0" fontId="17" fillId="12" borderId="54" xfId="0" applyFont="1" applyFill="1" applyBorder="1" applyAlignment="1">
      <alignment horizontal="left" vertical="center" wrapText="1"/>
    </xf>
    <xf numFmtId="0" fontId="6" fillId="12" borderId="54" xfId="0" applyFont="1" applyFill="1" applyBorder="1" applyAlignment="1">
      <alignment horizontal="left" vertical="center" wrapText="1"/>
    </xf>
    <xf numFmtId="9" fontId="38" fillId="6" borderId="47" xfId="3" applyFont="1" applyFill="1" applyBorder="1" applyAlignment="1">
      <alignment horizontal="left" vertical="center"/>
    </xf>
    <xf numFmtId="1" fontId="38" fillId="0" borderId="0" xfId="0" applyNumberFormat="1" applyFont="1" applyAlignment="1">
      <alignment horizontal="left" vertical="center"/>
    </xf>
    <xf numFmtId="166" fontId="38" fillId="0" borderId="0" xfId="0" applyNumberFormat="1" applyFont="1" applyAlignment="1">
      <alignment horizontal="left" vertical="center"/>
    </xf>
    <xf numFmtId="0" fontId="38" fillId="0" borderId="0" xfId="0" applyFont="1" applyAlignment="1">
      <alignment horizontal="left" vertical="center"/>
    </xf>
    <xf numFmtId="0" fontId="4" fillId="0" borderId="25" xfId="0" applyFont="1" applyBorder="1" applyAlignment="1">
      <alignment horizontal="left" vertical="center" wrapText="1"/>
    </xf>
    <xf numFmtId="0" fontId="4" fillId="0" borderId="7" xfId="0" applyFont="1" applyBorder="1" applyAlignment="1">
      <alignment horizontal="left" vertical="center" wrapText="1"/>
    </xf>
    <xf numFmtId="0" fontId="17" fillId="12" borderId="47" xfId="0" applyFont="1" applyFill="1" applyBorder="1" applyAlignment="1">
      <alignment horizontal="left" vertical="center" wrapText="1"/>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4" fillId="0" borderId="0" xfId="0" applyFont="1" applyAlignment="1">
      <alignment horizontal="left"/>
    </xf>
    <xf numFmtId="0" fontId="36" fillId="0" borderId="0" xfId="0" applyFont="1" applyAlignment="1">
      <alignment horizontal="left"/>
    </xf>
    <xf numFmtId="0" fontId="17" fillId="6" borderId="45" xfId="0" applyFont="1" applyFill="1" applyBorder="1" applyAlignment="1">
      <alignment horizontal="center" vertical="center"/>
    </xf>
    <xf numFmtId="0" fontId="44" fillId="12" borderId="54" xfId="0" applyFont="1" applyFill="1" applyBorder="1" applyAlignment="1">
      <alignment horizontal="center" vertical="center" wrapText="1"/>
    </xf>
    <xf numFmtId="0" fontId="45" fillId="0" borderId="54" xfId="0" applyFont="1" applyBorder="1" applyAlignment="1">
      <alignment horizontal="center" vertical="center" wrapText="1"/>
    </xf>
    <xf numFmtId="0" fontId="45" fillId="12" borderId="70" xfId="0" applyFont="1" applyFill="1" applyBorder="1" applyAlignment="1">
      <alignment horizontal="center" vertical="center" wrapText="1"/>
    </xf>
    <xf numFmtId="0" fontId="45" fillId="0" borderId="57" xfId="0" applyFont="1" applyBorder="1" applyAlignment="1">
      <alignment horizontal="center" vertical="center" wrapText="1"/>
    </xf>
    <xf numFmtId="0" fontId="45" fillId="12" borderId="57" xfId="0" applyFont="1" applyFill="1" applyBorder="1" applyAlignment="1">
      <alignment horizontal="center" vertical="center" wrapText="1"/>
    </xf>
    <xf numFmtId="0" fontId="45" fillId="0" borderId="70" xfId="0" applyFont="1" applyBorder="1" applyAlignment="1">
      <alignment horizontal="center" vertical="center" wrapText="1"/>
    </xf>
    <xf numFmtId="9" fontId="45" fillId="0" borderId="70" xfId="0" applyNumberFormat="1" applyFont="1" applyBorder="1" applyAlignment="1">
      <alignment horizontal="center" vertical="center" wrapText="1"/>
    </xf>
    <xf numFmtId="9" fontId="45" fillId="0" borderId="57" xfId="0" applyNumberFormat="1" applyFont="1" applyBorder="1" applyAlignment="1">
      <alignment horizontal="center" vertical="center" wrapText="1"/>
    </xf>
    <xf numFmtId="0" fontId="17" fillId="0" borderId="0" xfId="0" applyFont="1" applyAlignment="1">
      <alignment horizontal="center" vertical="center"/>
    </xf>
    <xf numFmtId="0" fontId="8" fillId="13" borderId="64" xfId="0" applyFont="1" applyFill="1" applyBorder="1" applyAlignment="1">
      <alignment horizontal="justify" vertical="center" wrapText="1"/>
    </xf>
    <xf numFmtId="0" fontId="36" fillId="0" borderId="54" xfId="0" applyFont="1" applyBorder="1" applyAlignment="1">
      <alignment wrapText="1"/>
    </xf>
    <xf numFmtId="1" fontId="34" fillId="0" borderId="0" xfId="0" applyNumberFormat="1" applyFont="1" applyAlignment="1">
      <alignment horizontal="center" vertical="center" wrapText="1"/>
    </xf>
    <xf numFmtId="0" fontId="56" fillId="0" borderId="0" xfId="0" applyFont="1" applyAlignment="1">
      <alignment vertical="center"/>
    </xf>
    <xf numFmtId="0" fontId="57" fillId="0" borderId="94" xfId="0" applyFont="1" applyBorder="1" applyAlignment="1">
      <alignment horizontal="center" vertical="center" wrapText="1"/>
    </xf>
    <xf numFmtId="0" fontId="57" fillId="0" borderId="95" xfId="0" applyFont="1" applyBorder="1" applyAlignment="1">
      <alignment horizontal="center" vertical="center" wrapText="1"/>
    </xf>
    <xf numFmtId="0" fontId="56" fillId="0" borderId="97" xfId="0" applyFont="1" applyBorder="1" applyAlignment="1">
      <alignment vertical="center" wrapText="1"/>
    </xf>
    <xf numFmtId="0" fontId="0" fillId="0" borderId="97" xfId="0" applyBorder="1" applyAlignment="1">
      <alignment vertical="center" wrapText="1"/>
    </xf>
    <xf numFmtId="0" fontId="0" fillId="0" borderId="96" xfId="0" applyBorder="1" applyAlignment="1">
      <alignment vertical="center" wrapText="1"/>
    </xf>
    <xf numFmtId="0" fontId="58" fillId="0" borderId="10" xfId="0" applyFont="1" applyBorder="1" applyAlignment="1">
      <alignment horizontal="justify" vertical="center" wrapText="1"/>
    </xf>
    <xf numFmtId="0" fontId="56" fillId="0" borderId="17" xfId="0" applyFont="1" applyBorder="1" applyAlignment="1">
      <alignment horizontal="justify" vertical="center" wrapText="1"/>
    </xf>
    <xf numFmtId="0" fontId="0" fillId="0" borderId="10" xfId="0" applyBorder="1" applyAlignment="1">
      <alignment vertical="top" wrapText="1"/>
    </xf>
    <xf numFmtId="0" fontId="0" fillId="0" borderId="17" xfId="0" applyBorder="1" applyAlignment="1">
      <alignment vertical="top" wrapText="1"/>
    </xf>
    <xf numFmtId="0" fontId="57" fillId="0" borderId="17" xfId="0" applyFont="1" applyBorder="1" applyAlignment="1">
      <alignment horizontal="justify" vertical="center" wrapText="1"/>
    </xf>
    <xf numFmtId="0" fontId="59" fillId="0" borderId="17" xfId="0" applyFont="1" applyBorder="1" applyAlignment="1">
      <alignment vertical="center" wrapText="1"/>
    </xf>
    <xf numFmtId="0" fontId="59" fillId="0" borderId="10" xfId="0" applyFont="1" applyBorder="1" applyAlignment="1">
      <alignment vertical="center" wrapText="1"/>
    </xf>
    <xf numFmtId="0" fontId="0" fillId="0" borderId="10" xfId="0" applyBorder="1" applyAlignment="1">
      <alignment vertical="center" wrapText="1"/>
    </xf>
    <xf numFmtId="0" fontId="0" fillId="0" borderId="17" xfId="0" applyBorder="1" applyAlignment="1">
      <alignment vertical="center" wrapText="1"/>
    </xf>
    <xf numFmtId="0" fontId="59" fillId="0" borderId="10" xfId="0" applyFont="1" applyBorder="1" applyAlignment="1">
      <alignment horizontal="justify" vertical="center" wrapText="1"/>
    </xf>
    <xf numFmtId="0" fontId="60" fillId="0" borderId="0" xfId="0" applyFont="1" applyAlignment="1">
      <alignment vertical="center"/>
    </xf>
    <xf numFmtId="0" fontId="57" fillId="0" borderId="98" xfId="0" applyFont="1" applyBorder="1" applyAlignment="1">
      <alignment vertical="center" wrapText="1"/>
    </xf>
    <xf numFmtId="0" fontId="57" fillId="0" borderId="97" xfId="0" applyFont="1" applyBorder="1" applyAlignment="1">
      <alignment vertical="center" wrapText="1"/>
    </xf>
    <xf numFmtId="0" fontId="57" fillId="0" borderId="96" xfId="0" applyFont="1" applyBorder="1" applyAlignment="1">
      <alignment vertical="center" wrapText="1"/>
    </xf>
    <xf numFmtId="0" fontId="56" fillId="18" borderId="17" xfId="0" applyFont="1" applyFill="1" applyBorder="1" applyAlignment="1">
      <alignment horizontal="justify" vertical="center" wrapText="1"/>
    </xf>
    <xf numFmtId="0" fontId="45" fillId="12" borderId="88" xfId="0" applyFont="1" applyFill="1" applyBorder="1" applyAlignment="1">
      <alignment horizontal="center" vertical="center" wrapText="1"/>
    </xf>
    <xf numFmtId="1" fontId="38" fillId="0" borderId="54" xfId="0" applyNumberFormat="1" applyFont="1" applyBorder="1" applyAlignment="1">
      <alignment horizontal="left" vertical="center"/>
    </xf>
    <xf numFmtId="0" fontId="10" fillId="12" borderId="57" xfId="0" applyFont="1" applyFill="1" applyBorder="1" applyAlignment="1">
      <alignment horizontal="justify" vertical="center" wrapText="1"/>
    </xf>
    <xf numFmtId="1" fontId="29" fillId="9" borderId="0" xfId="0" applyNumberFormat="1" applyFont="1" applyFill="1" applyAlignment="1">
      <alignment horizontal="center" vertical="center"/>
    </xf>
    <xf numFmtId="1" fontId="29" fillId="9" borderId="56" xfId="0" applyNumberFormat="1" applyFont="1" applyFill="1" applyBorder="1" applyAlignment="1" applyProtection="1">
      <alignment horizontal="center" vertical="center"/>
      <protection locked="0"/>
    </xf>
    <xf numFmtId="0" fontId="17" fillId="6" borderId="18" xfId="0" applyFont="1" applyFill="1" applyBorder="1" applyAlignment="1">
      <alignment vertical="center"/>
    </xf>
    <xf numFmtId="0" fontId="17" fillId="6" borderId="19" xfId="0" applyFont="1" applyFill="1" applyBorder="1" applyAlignment="1">
      <alignment vertical="center"/>
    </xf>
    <xf numFmtId="0" fontId="17" fillId="6" borderId="19" xfId="0" applyFont="1" applyFill="1" applyBorder="1" applyAlignment="1">
      <alignment horizontal="justify" vertical="center"/>
    </xf>
    <xf numFmtId="9" fontId="17" fillId="6" borderId="19" xfId="3" applyFont="1" applyFill="1" applyBorder="1" applyAlignment="1">
      <alignment vertical="center"/>
    </xf>
    <xf numFmtId="9" fontId="17" fillId="6" borderId="20" xfId="3" applyFont="1" applyFill="1" applyBorder="1" applyAlignment="1">
      <alignment vertical="center"/>
    </xf>
    <xf numFmtId="0" fontId="20" fillId="6" borderId="3" xfId="0" applyFont="1" applyFill="1" applyBorder="1" applyAlignment="1">
      <alignment vertical="center"/>
    </xf>
    <xf numFmtId="1" fontId="21" fillId="0" borderId="2" xfId="3" applyNumberFormat="1" applyFont="1" applyFill="1" applyBorder="1" applyAlignment="1">
      <alignment vertical="center"/>
    </xf>
    <xf numFmtId="9" fontId="17" fillId="6" borderId="10" xfId="3" applyFont="1" applyFill="1" applyBorder="1" applyAlignment="1">
      <alignment vertical="center"/>
    </xf>
    <xf numFmtId="0" fontId="17" fillId="6" borderId="3" xfId="0" applyFont="1" applyFill="1" applyBorder="1" applyAlignment="1">
      <alignment vertical="center"/>
    </xf>
    <xf numFmtId="0" fontId="18" fillId="20" borderId="108" xfId="0" applyFont="1" applyFill="1" applyBorder="1" applyAlignment="1">
      <alignment horizontal="center" vertical="center" wrapText="1"/>
    </xf>
    <xf numFmtId="0" fontId="17" fillId="0" borderId="1" xfId="0" applyFont="1" applyBorder="1" applyAlignment="1">
      <alignment vertical="center"/>
    </xf>
    <xf numFmtId="0" fontId="17" fillId="20" borderId="26" xfId="0" applyFont="1" applyFill="1" applyBorder="1" applyAlignment="1">
      <alignment vertical="center"/>
    </xf>
    <xf numFmtId="0" fontId="17" fillId="20" borderId="11" xfId="0" applyFont="1" applyFill="1" applyBorder="1" applyAlignment="1">
      <alignment vertical="center"/>
    </xf>
    <xf numFmtId="0" fontId="8" fillId="13" borderId="27" xfId="0" applyFont="1" applyFill="1" applyBorder="1" applyAlignment="1">
      <alignment vertical="center" wrapText="1"/>
    </xf>
    <xf numFmtId="0" fontId="8" fillId="13" borderId="2" xfId="0" applyFont="1" applyFill="1" applyBorder="1" applyAlignment="1">
      <alignment horizontal="left" vertical="center" wrapText="1"/>
    </xf>
    <xf numFmtId="1" fontId="17" fillId="0" borderId="54" xfId="0" applyNumberFormat="1" applyFont="1" applyBorder="1" applyAlignment="1">
      <alignment horizontal="center" vertical="center"/>
    </xf>
    <xf numFmtId="0" fontId="17" fillId="0" borderId="54" xfId="0" applyFont="1" applyBorder="1" applyAlignment="1">
      <alignment horizontal="center" vertical="center"/>
    </xf>
    <xf numFmtId="0" fontId="39" fillId="12" borderId="76" xfId="0" applyFont="1" applyFill="1" applyBorder="1" applyAlignment="1">
      <alignment horizontal="center" vertical="center"/>
    </xf>
    <xf numFmtId="0" fontId="39" fillId="12" borderId="50" xfId="0" applyFont="1" applyFill="1" applyBorder="1" applyAlignment="1">
      <alignment horizontal="center" vertical="center"/>
    </xf>
    <xf numFmtId="0" fontId="39" fillId="12" borderId="56" xfId="0" applyFont="1" applyFill="1" applyBorder="1" applyAlignment="1">
      <alignment horizontal="center" vertical="center"/>
    </xf>
    <xf numFmtId="0" fontId="17" fillId="6" borderId="0" xfId="0" applyFont="1" applyFill="1" applyAlignment="1">
      <alignment horizontal="center" vertical="center"/>
    </xf>
    <xf numFmtId="0" fontId="40" fillId="0" borderId="76" xfId="0" applyFont="1" applyBorder="1" applyAlignment="1">
      <alignment horizontal="center" vertical="center"/>
    </xf>
    <xf numFmtId="0" fontId="40" fillId="0" borderId="50" xfId="0" applyFont="1" applyBorder="1" applyAlignment="1">
      <alignment horizontal="center" vertical="center"/>
    </xf>
    <xf numFmtId="0" fontId="40" fillId="0" borderId="56" xfId="0" applyFont="1" applyBorder="1" applyAlignment="1">
      <alignment horizontal="center" vertical="center"/>
    </xf>
    <xf numFmtId="0" fontId="17" fillId="19" borderId="54" xfId="0" applyFont="1" applyFill="1" applyBorder="1" applyAlignment="1">
      <alignment horizontal="center" vertical="center"/>
    </xf>
    <xf numFmtId="0" fontId="43" fillId="12" borderId="54" xfId="0" applyFont="1" applyFill="1" applyBorder="1" applyAlignment="1">
      <alignment horizontal="center" vertical="center" wrapText="1"/>
    </xf>
    <xf numFmtId="0" fontId="43" fillId="12" borderId="44" xfId="0" applyFont="1" applyFill="1" applyBorder="1" applyAlignment="1">
      <alignment horizontal="center" vertical="center" wrapText="1"/>
    </xf>
    <xf numFmtId="0" fontId="43" fillId="12" borderId="51" xfId="0" applyFont="1" applyFill="1" applyBorder="1" applyAlignment="1">
      <alignment horizontal="center" vertical="center" wrapText="1"/>
    </xf>
    <xf numFmtId="0" fontId="20" fillId="12" borderId="54" xfId="0" applyFont="1" applyFill="1" applyBorder="1" applyAlignment="1">
      <alignment horizontal="center" vertical="center" wrapText="1"/>
    </xf>
    <xf numFmtId="0" fontId="20" fillId="12" borderId="76" xfId="0" applyFont="1" applyFill="1" applyBorder="1" applyAlignment="1">
      <alignment horizontal="center" vertical="center" wrapText="1"/>
    </xf>
    <xf numFmtId="0" fontId="42" fillId="12" borderId="76" xfId="0" applyFont="1" applyFill="1" applyBorder="1" applyAlignment="1">
      <alignment horizontal="center" vertical="center" wrapText="1"/>
    </xf>
    <xf numFmtId="0" fontId="42" fillId="12" borderId="50" xfId="0" applyFont="1" applyFill="1" applyBorder="1" applyAlignment="1">
      <alignment horizontal="center" vertical="center" wrapText="1"/>
    </xf>
    <xf numFmtId="0" fontId="42" fillId="12" borderId="56" xfId="0" applyFont="1" applyFill="1" applyBorder="1" applyAlignment="1">
      <alignment horizontal="center" vertical="center" wrapText="1"/>
    </xf>
    <xf numFmtId="0" fontId="42" fillId="12" borderId="54" xfId="0" applyFont="1" applyFill="1" applyBorder="1" applyAlignment="1">
      <alignment horizontal="center" vertical="center" wrapText="1"/>
    </xf>
    <xf numFmtId="0" fontId="43" fillId="12" borderId="55" xfId="0" applyFont="1" applyFill="1" applyBorder="1" applyAlignment="1">
      <alignment horizontal="center" vertical="center" wrapText="1"/>
    </xf>
    <xf numFmtId="0" fontId="43" fillId="12" borderId="53" xfId="0" applyFont="1" applyFill="1" applyBorder="1" applyAlignment="1">
      <alignment horizontal="center" vertical="center" wrapText="1"/>
    </xf>
    <xf numFmtId="0" fontId="20" fillId="12" borderId="44" xfId="0" applyFont="1" applyFill="1" applyBorder="1" applyAlignment="1">
      <alignment horizontal="center" vertical="center" wrapText="1"/>
    </xf>
    <xf numFmtId="0" fontId="20" fillId="12" borderId="45" xfId="0" applyFont="1" applyFill="1" applyBorder="1" applyAlignment="1">
      <alignment horizontal="center" vertical="center" wrapText="1"/>
    </xf>
    <xf numFmtId="0" fontId="20" fillId="12" borderId="46" xfId="0" applyFont="1" applyFill="1" applyBorder="1" applyAlignment="1">
      <alignment horizontal="center" vertical="center" wrapText="1"/>
    </xf>
    <xf numFmtId="0" fontId="20" fillId="12" borderId="47" xfId="0" applyFont="1" applyFill="1" applyBorder="1" applyAlignment="1">
      <alignment horizontal="center" vertical="center" wrapText="1"/>
    </xf>
    <xf numFmtId="0" fontId="20" fillId="12" borderId="0" xfId="0" applyFont="1" applyFill="1" applyAlignment="1">
      <alignment horizontal="center" vertical="center" wrapText="1"/>
    </xf>
    <xf numFmtId="0" fontId="20" fillId="12" borderId="49" xfId="0" applyFont="1" applyFill="1" applyBorder="1" applyAlignment="1">
      <alignment horizontal="center" vertical="center" wrapText="1"/>
    </xf>
    <xf numFmtId="0" fontId="20" fillId="12" borderId="51" xfId="0" applyFont="1" applyFill="1" applyBorder="1" applyAlignment="1">
      <alignment horizontal="center" vertical="center" wrapText="1"/>
    </xf>
    <xf numFmtId="0" fontId="20" fillId="12" borderId="48" xfId="0" applyFont="1" applyFill="1" applyBorder="1" applyAlignment="1">
      <alignment horizontal="center" vertical="center" wrapText="1"/>
    </xf>
    <xf numFmtId="0" fontId="20" fillId="12" borderId="52" xfId="0" applyFont="1" applyFill="1" applyBorder="1" applyAlignment="1">
      <alignment horizontal="center" vertical="center" wrapText="1"/>
    </xf>
    <xf numFmtId="9" fontId="18" fillId="6" borderId="0" xfId="3" applyFont="1" applyFill="1" applyBorder="1" applyAlignment="1">
      <alignment horizontal="left" vertical="center"/>
    </xf>
    <xf numFmtId="9" fontId="17" fillId="14" borderId="73" xfId="3" applyFont="1" applyFill="1" applyBorder="1" applyAlignment="1">
      <alignment horizontal="left" vertical="center"/>
    </xf>
    <xf numFmtId="9" fontId="17" fillId="14" borderId="74" xfId="3" applyFont="1" applyFill="1" applyBorder="1" applyAlignment="1">
      <alignment horizontal="left" vertical="center"/>
    </xf>
    <xf numFmtId="0" fontId="17" fillId="12" borderId="54" xfId="0" applyFont="1" applyFill="1" applyBorder="1" applyAlignment="1">
      <alignment horizontal="left" vertical="center" wrapText="1"/>
    </xf>
    <xf numFmtId="0" fontId="17" fillId="12" borderId="77" xfId="0" applyFont="1" applyFill="1" applyBorder="1" applyAlignment="1">
      <alignment horizontal="center" vertical="center" wrapText="1"/>
    </xf>
    <xf numFmtId="0" fontId="17" fillId="12" borderId="78" xfId="0" applyFont="1" applyFill="1" applyBorder="1" applyAlignment="1">
      <alignment horizontal="center" vertical="center" wrapText="1"/>
    </xf>
    <xf numFmtId="0" fontId="17" fillId="12" borderId="64" xfId="0" applyFont="1" applyFill="1" applyBorder="1" applyAlignment="1">
      <alignment horizontal="center" vertical="center" wrapText="1"/>
    </xf>
    <xf numFmtId="0" fontId="17" fillId="12" borderId="80" xfId="0" applyFont="1" applyFill="1" applyBorder="1" applyAlignment="1">
      <alignment horizontal="center" vertical="center" wrapText="1"/>
    </xf>
    <xf numFmtId="0" fontId="17" fillId="12" borderId="81" xfId="0" applyFont="1" applyFill="1" applyBorder="1" applyAlignment="1">
      <alignment horizontal="center" vertical="center" wrapText="1"/>
    </xf>
    <xf numFmtId="0" fontId="17" fillId="12" borderId="68" xfId="0" applyFont="1" applyFill="1" applyBorder="1" applyAlignment="1">
      <alignment horizontal="center" vertical="center" wrapText="1"/>
    </xf>
    <xf numFmtId="0" fontId="17" fillId="12" borderId="79" xfId="0" applyFont="1" applyFill="1" applyBorder="1" applyAlignment="1">
      <alignment horizontal="center" vertical="center" wrapText="1"/>
    </xf>
    <xf numFmtId="0" fontId="17" fillId="12" borderId="82" xfId="0" applyFont="1" applyFill="1" applyBorder="1" applyAlignment="1">
      <alignment horizontal="center" vertical="center" wrapText="1"/>
    </xf>
    <xf numFmtId="0" fontId="17" fillId="12" borderId="54" xfId="0" applyFont="1" applyFill="1" applyBorder="1" applyAlignment="1">
      <alignment horizontal="center" vertical="center" wrapText="1"/>
    </xf>
    <xf numFmtId="0" fontId="39" fillId="12" borderId="54" xfId="0" applyFont="1" applyFill="1" applyBorder="1" applyAlignment="1">
      <alignment horizontal="center" vertical="center"/>
    </xf>
    <xf numFmtId="0" fontId="39" fillId="8" borderId="93" xfId="0" applyFont="1" applyFill="1" applyBorder="1" applyAlignment="1">
      <alignment horizontal="center" vertical="center"/>
    </xf>
    <xf numFmtId="0" fontId="39" fillId="8" borderId="75" xfId="0" applyFont="1" applyFill="1" applyBorder="1" applyAlignment="1">
      <alignment horizontal="center" vertical="center"/>
    </xf>
    <xf numFmtId="0" fontId="41" fillId="12" borderId="54" xfId="0" applyFont="1" applyFill="1" applyBorder="1" applyAlignment="1">
      <alignment horizontal="center" vertical="center" wrapText="1"/>
    </xf>
    <xf numFmtId="0" fontId="3" fillId="0" borderId="0" xfId="0" applyFont="1" applyAlignment="1">
      <alignment horizontal="center" vertical="center"/>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4" xfId="0" applyFill="1" applyBorder="1" applyAlignment="1">
      <alignment horizontal="center" vertical="center"/>
    </xf>
    <xf numFmtId="0" fontId="0" fillId="2" borderId="9" xfId="0" applyFill="1" applyBorder="1" applyAlignment="1">
      <alignment horizontal="center" vertical="center" wrapText="1"/>
    </xf>
    <xf numFmtId="0" fontId="0" fillId="2" borderId="4" xfId="0"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5" borderId="2" xfId="0" applyFont="1" applyFill="1" applyBorder="1" applyAlignment="1">
      <alignment horizontal="center" vertical="center" wrapText="1"/>
    </xf>
    <xf numFmtId="0" fontId="0" fillId="2" borderId="29"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21" xfId="0" applyFill="1" applyBorder="1" applyAlignment="1">
      <alignment horizontal="center" vertical="center" wrapText="1"/>
    </xf>
    <xf numFmtId="9" fontId="5" fillId="0" borderId="2" xfId="0" applyNumberFormat="1" applyFont="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2" fillId="5" borderId="2" xfId="0" applyFont="1" applyFill="1" applyBorder="1" applyAlignment="1">
      <alignment horizontal="center" vertical="center" wrapText="1"/>
    </xf>
    <xf numFmtId="165" fontId="0" fillId="7" borderId="2" xfId="5" applyFont="1" applyFill="1" applyBorder="1" applyAlignment="1">
      <alignment horizontal="center" vertical="center"/>
    </xf>
    <xf numFmtId="9" fontId="0" fillId="5" borderId="2" xfId="3" applyFont="1" applyFill="1" applyBorder="1" applyAlignment="1">
      <alignment horizontal="center" vertical="center"/>
    </xf>
    <xf numFmtId="0" fontId="5" fillId="7" borderId="33"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30" xfId="0" applyFont="1" applyFill="1" applyBorder="1" applyAlignment="1">
      <alignment horizontal="center" vertical="center" wrapText="1"/>
    </xf>
    <xf numFmtId="1" fontId="11" fillId="5" borderId="36" xfId="0" applyNumberFormat="1" applyFont="1" applyFill="1" applyBorder="1" applyAlignment="1">
      <alignment horizontal="center" vertical="center" wrapText="1"/>
    </xf>
    <xf numFmtId="1" fontId="11" fillId="5" borderId="37" xfId="0" applyNumberFormat="1" applyFont="1" applyFill="1" applyBorder="1" applyAlignment="1">
      <alignment horizontal="center" vertical="center" wrapText="1"/>
    </xf>
    <xf numFmtId="1" fontId="11" fillId="5" borderId="42" xfId="0" applyNumberFormat="1" applyFont="1" applyFill="1" applyBorder="1" applyAlignment="1">
      <alignment horizontal="center" vertical="center" wrapText="1"/>
    </xf>
    <xf numFmtId="1" fontId="11" fillId="5" borderId="38" xfId="0" applyNumberFormat="1" applyFont="1" applyFill="1" applyBorder="1" applyAlignment="1">
      <alignment horizontal="center" vertical="center" wrapText="1"/>
    </xf>
    <xf numFmtId="1" fontId="11" fillId="5" borderId="0" xfId="0" applyNumberFormat="1" applyFont="1" applyFill="1" applyAlignment="1">
      <alignment horizontal="center" vertical="center" wrapText="1"/>
    </xf>
    <xf numFmtId="1" fontId="11" fillId="5" borderId="39" xfId="0" applyNumberFormat="1" applyFont="1" applyFill="1" applyBorder="1" applyAlignment="1">
      <alignment horizontal="center" vertical="center" wrapText="1"/>
    </xf>
    <xf numFmtId="1" fontId="11" fillId="5" borderId="40" xfId="0" applyNumberFormat="1" applyFont="1" applyFill="1" applyBorder="1" applyAlignment="1">
      <alignment horizontal="center" vertical="center" wrapText="1"/>
    </xf>
    <xf numFmtId="1" fontId="11" fillId="5" borderId="26" xfId="0" applyNumberFormat="1" applyFont="1" applyFill="1" applyBorder="1" applyAlignment="1">
      <alignment horizontal="center" vertical="center" wrapText="1"/>
    </xf>
    <xf numFmtId="1" fontId="11" fillId="5" borderId="41" xfId="0" applyNumberFormat="1" applyFont="1" applyFill="1" applyBorder="1" applyAlignment="1">
      <alignment horizontal="center" vertical="center" wrapText="1"/>
    </xf>
    <xf numFmtId="0" fontId="3" fillId="7" borderId="29"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39"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5" borderId="2" xfId="0" applyFont="1" applyFill="1" applyBorder="1" applyAlignment="1">
      <alignment horizontal="center" vertical="center"/>
    </xf>
    <xf numFmtId="0" fontId="9" fillId="0" borderId="0" xfId="0" applyFont="1" applyAlignment="1">
      <alignment horizontal="center" vertical="center"/>
    </xf>
    <xf numFmtId="0" fontId="5" fillId="5" borderId="4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3" fillId="7" borderId="2" xfId="0" applyFont="1" applyFill="1" applyBorder="1" applyAlignment="1">
      <alignment horizontal="center" vertical="center" wrapText="1"/>
    </xf>
    <xf numFmtId="0" fontId="10" fillId="11" borderId="57" xfId="0" applyFont="1" applyFill="1" applyBorder="1" applyAlignment="1">
      <alignment horizontal="center" vertical="center"/>
    </xf>
    <xf numFmtId="0" fontId="29" fillId="12" borderId="57" xfId="0" applyFont="1" applyFill="1" applyBorder="1" applyAlignment="1">
      <alignment horizontal="center" vertical="center" wrapText="1"/>
    </xf>
    <xf numFmtId="10" fontId="19" fillId="12" borderId="57" xfId="4" applyNumberFormat="1" applyFont="1" applyFill="1" applyBorder="1" applyAlignment="1">
      <alignment horizontal="center" vertical="center"/>
    </xf>
    <xf numFmtId="0" fontId="20" fillId="12" borderId="57" xfId="0" applyFont="1" applyFill="1" applyBorder="1" applyAlignment="1">
      <alignment horizontal="center" vertical="center" wrapText="1"/>
    </xf>
    <xf numFmtId="0" fontId="17" fillId="12" borderId="57" xfId="0" applyFont="1" applyFill="1" applyBorder="1" applyAlignment="1">
      <alignment horizontal="center" vertical="center" textRotation="90" wrapText="1"/>
    </xf>
    <xf numFmtId="9" fontId="17" fillId="12" borderId="57" xfId="3" applyFont="1" applyFill="1" applyBorder="1" applyAlignment="1">
      <alignment horizontal="center" vertical="center" textRotation="90" wrapText="1"/>
    </xf>
    <xf numFmtId="0" fontId="17" fillId="12" borderId="57" xfId="0" applyFont="1" applyFill="1" applyBorder="1" applyAlignment="1">
      <alignment horizontal="center" vertical="center" wrapText="1"/>
    </xf>
    <xf numFmtId="9" fontId="17" fillId="12" borderId="57" xfId="3" applyFont="1" applyFill="1" applyBorder="1" applyAlignment="1">
      <alignment horizontal="center" vertical="center"/>
    </xf>
    <xf numFmtId="0" fontId="20" fillId="12" borderId="65" xfId="0" applyFont="1" applyFill="1" applyBorder="1" applyAlignment="1">
      <alignment horizontal="center" vertical="center" wrapText="1"/>
    </xf>
    <xf numFmtId="0" fontId="20" fillId="12" borderId="67" xfId="0" applyFont="1" applyFill="1" applyBorder="1" applyAlignment="1">
      <alignment horizontal="center" vertical="center" wrapText="1"/>
    </xf>
    <xf numFmtId="0" fontId="20" fillId="12" borderId="69" xfId="0" applyFont="1" applyFill="1" applyBorder="1" applyAlignment="1">
      <alignment horizontal="center" vertical="center" wrapText="1"/>
    </xf>
    <xf numFmtId="0" fontId="29" fillId="12" borderId="88" xfId="0" applyFont="1" applyFill="1" applyBorder="1" applyAlignment="1">
      <alignment horizontal="center" vertical="center" wrapText="1"/>
    </xf>
    <xf numFmtId="0" fontId="29" fillId="12" borderId="99" xfId="0" applyFont="1" applyFill="1" applyBorder="1" applyAlignment="1">
      <alignment horizontal="center" vertical="center" wrapText="1"/>
    </xf>
    <xf numFmtId="0" fontId="29" fillId="12" borderId="70"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0" fontId="17" fillId="6" borderId="57" xfId="0" applyFont="1" applyFill="1" applyBorder="1" applyAlignment="1">
      <alignment horizontal="center" vertical="center" textRotation="90" wrapText="1"/>
    </xf>
    <xf numFmtId="167" fontId="17" fillId="12" borderId="57" xfId="0" applyNumberFormat="1" applyFont="1" applyFill="1" applyBorder="1" applyAlignment="1">
      <alignment horizontal="center" vertical="center" textRotation="90" wrapText="1"/>
    </xf>
    <xf numFmtId="1" fontId="10" fillId="12" borderId="57" xfId="0" applyNumberFormat="1" applyFont="1" applyFill="1" applyBorder="1" applyAlignment="1">
      <alignment horizontal="center" vertical="center" wrapText="1"/>
    </xf>
    <xf numFmtId="0" fontId="20" fillId="12" borderId="79" xfId="0" applyFont="1" applyFill="1" applyBorder="1" applyAlignment="1">
      <alignment horizontal="center" vertical="center" wrapText="1"/>
    </xf>
    <xf numFmtId="0" fontId="20" fillId="12" borderId="78" xfId="0" applyFont="1" applyFill="1" applyBorder="1" applyAlignment="1">
      <alignment horizontal="center" vertical="center" wrapText="1"/>
    </xf>
    <xf numFmtId="0" fontId="20" fillId="12" borderId="64" xfId="0" applyFont="1" applyFill="1" applyBorder="1" applyAlignment="1">
      <alignment horizontal="center" vertical="center" wrapText="1"/>
    </xf>
    <xf numFmtId="0" fontId="20" fillId="12" borderId="82" xfId="0" applyFont="1" applyFill="1" applyBorder="1" applyAlignment="1">
      <alignment horizontal="center" vertical="center" wrapText="1"/>
    </xf>
    <xf numFmtId="0" fontId="20" fillId="12" borderId="81" xfId="0" applyFont="1" applyFill="1" applyBorder="1" applyAlignment="1">
      <alignment horizontal="center" vertical="center" wrapText="1"/>
    </xf>
    <xf numFmtId="0" fontId="20" fillId="12" borderId="68" xfId="0" applyFont="1" applyFill="1" applyBorder="1" applyAlignment="1">
      <alignment horizontal="center" vertical="center" wrapText="1"/>
    </xf>
    <xf numFmtId="0" fontId="17" fillId="11" borderId="57" xfId="0" applyFont="1" applyFill="1" applyBorder="1" applyAlignment="1">
      <alignment horizontal="center" vertical="center" wrapText="1"/>
    </xf>
    <xf numFmtId="1" fontId="25" fillId="11" borderId="57" xfId="0" applyNumberFormat="1" applyFont="1" applyFill="1" applyBorder="1" applyAlignment="1">
      <alignment horizontal="center" vertical="center"/>
    </xf>
    <xf numFmtId="0" fontId="20" fillId="12" borderId="79" xfId="0" applyFont="1" applyFill="1" applyBorder="1" applyAlignment="1" applyProtection="1">
      <alignment horizontal="center" vertical="center" wrapText="1"/>
      <protection locked="0"/>
    </xf>
    <xf numFmtId="0" fontId="20" fillId="12" borderId="78" xfId="0" applyFont="1" applyFill="1" applyBorder="1" applyAlignment="1" applyProtection="1">
      <alignment horizontal="center" vertical="center" wrapText="1"/>
      <protection locked="0"/>
    </xf>
    <xf numFmtId="0" fontId="20" fillId="12" borderId="64" xfId="0" applyFont="1" applyFill="1" applyBorder="1" applyAlignment="1" applyProtection="1">
      <alignment horizontal="center" vertical="center" wrapText="1"/>
      <protection locked="0"/>
    </xf>
    <xf numFmtId="0" fontId="20" fillId="12" borderId="92" xfId="0" applyFont="1" applyFill="1" applyBorder="1" applyAlignment="1" applyProtection="1">
      <alignment horizontal="center" vertical="center" wrapText="1"/>
      <protection locked="0"/>
    </xf>
    <xf numFmtId="0" fontId="20" fillId="12" borderId="0" xfId="0" applyFont="1" applyFill="1" applyAlignment="1" applyProtection="1">
      <alignment horizontal="center" vertical="center" wrapText="1"/>
      <protection locked="0"/>
    </xf>
    <xf numFmtId="0" fontId="20" fillId="12" borderId="66" xfId="0" applyFont="1" applyFill="1" applyBorder="1" applyAlignment="1" applyProtection="1">
      <alignment horizontal="center" vertical="center" wrapText="1"/>
      <protection locked="0"/>
    </xf>
    <xf numFmtId="0" fontId="20" fillId="12" borderId="82" xfId="0" applyFont="1" applyFill="1" applyBorder="1" applyAlignment="1" applyProtection="1">
      <alignment horizontal="center" vertical="center" wrapText="1"/>
      <protection locked="0"/>
    </xf>
    <xf numFmtId="0" fontId="20" fillId="12" borderId="81" xfId="0" applyFont="1" applyFill="1" applyBorder="1" applyAlignment="1" applyProtection="1">
      <alignment horizontal="center" vertical="center" wrapText="1"/>
      <protection locked="0"/>
    </xf>
    <xf numFmtId="0" fontId="20" fillId="12" borderId="68" xfId="0" applyFont="1" applyFill="1" applyBorder="1" applyAlignment="1" applyProtection="1">
      <alignment horizontal="center" vertical="center" wrapText="1"/>
      <protection locked="0"/>
    </xf>
    <xf numFmtId="9" fontId="17" fillId="12" borderId="90" xfId="3" applyFont="1" applyFill="1" applyBorder="1" applyAlignment="1">
      <alignment horizontal="center" vertical="center"/>
    </xf>
    <xf numFmtId="9" fontId="17" fillId="12" borderId="91" xfId="3" applyFont="1" applyFill="1" applyBorder="1" applyAlignment="1">
      <alignment horizontal="center" vertical="center"/>
    </xf>
    <xf numFmtId="9" fontId="20" fillId="6" borderId="0" xfId="3" applyFont="1" applyFill="1" applyBorder="1" applyAlignment="1">
      <alignment horizontal="right" vertical="center"/>
    </xf>
    <xf numFmtId="9" fontId="20" fillId="6" borderId="39" xfId="3" applyFont="1" applyFill="1" applyBorder="1" applyAlignment="1">
      <alignment horizontal="right" vertical="center"/>
    </xf>
    <xf numFmtId="0" fontId="29" fillId="9" borderId="47" xfId="0" applyFont="1" applyFill="1" applyBorder="1" applyAlignment="1">
      <alignment horizontal="right" vertical="center" wrapText="1"/>
    </xf>
    <xf numFmtId="0" fontId="29" fillId="9" borderId="49" xfId="0" applyFont="1" applyFill="1" applyBorder="1" applyAlignment="1">
      <alignment horizontal="right" vertical="center" wrapText="1"/>
    </xf>
    <xf numFmtId="0" fontId="29" fillId="9" borderId="0" xfId="0" applyFont="1" applyFill="1" applyAlignment="1">
      <alignment horizontal="right" vertical="center"/>
    </xf>
    <xf numFmtId="0" fontId="29" fillId="9" borderId="49" xfId="0" applyFont="1" applyFill="1" applyBorder="1" applyAlignment="1">
      <alignment horizontal="right" vertical="center"/>
    </xf>
    <xf numFmtId="0" fontId="24" fillId="8" borderId="44" xfId="0" applyFont="1" applyFill="1" applyBorder="1" applyAlignment="1">
      <alignment horizontal="center" vertical="center"/>
    </xf>
    <xf numFmtId="0" fontId="24" fillId="8" borderId="45" xfId="0" applyFont="1" applyFill="1" applyBorder="1" applyAlignment="1">
      <alignment horizontal="center" vertical="center"/>
    </xf>
    <xf numFmtId="0" fontId="24" fillId="8" borderId="46" xfId="0" applyFont="1" applyFill="1" applyBorder="1" applyAlignment="1">
      <alignment horizontal="center" vertical="center"/>
    </xf>
    <xf numFmtId="0" fontId="29" fillId="9" borderId="53" xfId="0" applyFont="1" applyFill="1" applyBorder="1" applyAlignment="1">
      <alignment horizontal="center" vertical="center"/>
    </xf>
    <xf numFmtId="0" fontId="29" fillId="9" borderId="54" xfId="0" applyFont="1" applyFill="1" applyBorder="1" applyAlignment="1">
      <alignment horizontal="center" vertical="center"/>
    </xf>
    <xf numFmtId="0" fontId="29" fillId="9" borderId="53"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8" fillId="10" borderId="54" xfId="0" applyFont="1" applyFill="1" applyBorder="1" applyAlignment="1">
      <alignment horizontal="center" vertical="center" wrapText="1"/>
    </xf>
    <xf numFmtId="2" fontId="8" fillId="2" borderId="33" xfId="2" quotePrefix="1" applyNumberFormat="1" applyFont="1" applyFill="1" applyBorder="1" applyAlignment="1">
      <alignment horizontal="center" vertical="center" wrapText="1"/>
    </xf>
    <xf numFmtId="2" fontId="8" fillId="2" borderId="34" xfId="2" quotePrefix="1" applyNumberFormat="1" applyFont="1" applyFill="1" applyBorder="1" applyAlignment="1">
      <alignment horizontal="center" vertical="center" wrapText="1"/>
    </xf>
    <xf numFmtId="2" fontId="8" fillId="2" borderId="35" xfId="2" quotePrefix="1" applyNumberFormat="1" applyFont="1" applyFill="1" applyBorder="1" applyAlignment="1">
      <alignment horizontal="center" vertical="center" wrapText="1"/>
    </xf>
    <xf numFmtId="2" fontId="8" fillId="0" borderId="54" xfId="2" quotePrefix="1" applyNumberFormat="1" applyFont="1" applyFill="1" applyBorder="1" applyAlignment="1">
      <alignment horizontal="center" vertical="center" wrapText="1"/>
    </xf>
    <xf numFmtId="2" fontId="8" fillId="2" borderId="40" xfId="2" quotePrefix="1" applyNumberFormat="1" applyFont="1" applyFill="1" applyBorder="1" applyAlignment="1">
      <alignment horizontal="center" vertical="center" wrapText="1"/>
    </xf>
    <xf numFmtId="2" fontId="8" fillId="2" borderId="26" xfId="2" quotePrefix="1" applyNumberFormat="1" applyFont="1" applyFill="1" applyBorder="1" applyAlignment="1">
      <alignment horizontal="center" vertical="center" wrapText="1"/>
    </xf>
    <xf numFmtId="2" fontId="8" fillId="2" borderId="41" xfId="2" quotePrefix="1" applyNumberFormat="1" applyFont="1" applyFill="1" applyBorder="1" applyAlignment="1">
      <alignment horizontal="center" vertical="center" wrapText="1"/>
    </xf>
    <xf numFmtId="0" fontId="17" fillId="12" borderId="53" xfId="0" applyFont="1" applyFill="1" applyBorder="1" applyAlignment="1">
      <alignment horizontal="center" vertical="center"/>
    </xf>
    <xf numFmtId="0" fontId="10" fillId="12" borderId="54" xfId="0" applyFont="1" applyFill="1" applyBorder="1" applyAlignment="1" applyProtection="1">
      <alignment horizontal="center" vertical="center"/>
      <protection locked="0"/>
    </xf>
    <xf numFmtId="0" fontId="18" fillId="12" borderId="54" xfId="0" applyFont="1" applyFill="1" applyBorder="1" applyAlignment="1">
      <alignment horizontal="center" vertical="center" wrapText="1"/>
    </xf>
    <xf numFmtId="0" fontId="18" fillId="12" borderId="55" xfId="0" applyFont="1" applyFill="1" applyBorder="1" applyAlignment="1">
      <alignment horizontal="center" vertical="center" wrapText="1"/>
    </xf>
    <xf numFmtId="0" fontId="17" fillId="12" borderId="50" xfId="0" applyFont="1" applyFill="1" applyBorder="1" applyAlignment="1">
      <alignment horizontal="center" vertical="center"/>
    </xf>
    <xf numFmtId="0" fontId="17" fillId="12" borderId="44" xfId="0" applyFont="1" applyFill="1" applyBorder="1" applyAlignment="1">
      <alignment horizontal="center" vertical="center"/>
    </xf>
    <xf numFmtId="0" fontId="17" fillId="12" borderId="45" xfId="0" applyFont="1" applyFill="1" applyBorder="1" applyAlignment="1">
      <alignment horizontal="center" vertical="center"/>
    </xf>
    <xf numFmtId="0" fontId="17" fillId="12" borderId="47" xfId="0" applyFont="1" applyFill="1" applyBorder="1" applyAlignment="1">
      <alignment horizontal="center" vertical="center"/>
    </xf>
    <xf numFmtId="0" fontId="17" fillId="12" borderId="0" xfId="0" applyFont="1" applyFill="1" applyAlignment="1">
      <alignment horizontal="center" vertical="center"/>
    </xf>
    <xf numFmtId="0" fontId="17" fillId="12" borderId="51" xfId="0" applyFont="1" applyFill="1" applyBorder="1" applyAlignment="1">
      <alignment horizontal="center" vertical="center"/>
    </xf>
    <xf numFmtId="0" fontId="17" fillId="12" borderId="48" xfId="0" applyFont="1" applyFill="1" applyBorder="1" applyAlignment="1">
      <alignment horizontal="center" vertical="center"/>
    </xf>
    <xf numFmtId="0" fontId="49" fillId="16" borderId="33" xfId="0" applyFont="1" applyFill="1" applyBorder="1" applyAlignment="1">
      <alignment horizontal="center" vertical="center" wrapText="1"/>
    </xf>
    <xf numFmtId="0" fontId="49" fillId="16" borderId="34" xfId="0" applyFont="1" applyFill="1" applyBorder="1" applyAlignment="1">
      <alignment horizontal="center" vertical="center" wrapText="1"/>
    </xf>
    <xf numFmtId="0" fontId="49" fillId="16" borderId="35" xfId="0" applyFont="1" applyFill="1" applyBorder="1" applyAlignment="1">
      <alignment horizontal="center" vertical="center" wrapText="1"/>
    </xf>
    <xf numFmtId="0" fontId="50" fillId="0" borderId="27" xfId="0" applyFont="1" applyBorder="1" applyAlignment="1">
      <alignment horizontal="justify" vertical="center" wrapText="1"/>
    </xf>
    <xf numFmtId="0" fontId="50" fillId="0" borderId="62" xfId="0" applyFont="1" applyBorder="1" applyAlignment="1">
      <alignment horizontal="justify" vertical="center" wrapText="1"/>
    </xf>
    <xf numFmtId="0" fontId="50" fillId="0" borderId="43" xfId="0" applyFont="1" applyBorder="1" applyAlignment="1">
      <alignment horizontal="justify" vertical="center" wrapText="1"/>
    </xf>
    <xf numFmtId="0" fontId="50" fillId="17" borderId="27"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50" fillId="17" borderId="43" xfId="0" applyFont="1" applyFill="1" applyBorder="1" applyAlignment="1">
      <alignment horizontal="justify" vertical="center" wrapText="1"/>
    </xf>
    <xf numFmtId="0" fontId="49" fillId="17" borderId="27" xfId="0" applyFont="1" applyFill="1" applyBorder="1" applyAlignment="1">
      <alignment horizontal="justify" vertical="center" wrapText="1"/>
    </xf>
    <xf numFmtId="0" fontId="49" fillId="17" borderId="62" xfId="0" applyFont="1" applyFill="1" applyBorder="1" applyAlignment="1">
      <alignment horizontal="justify" vertical="center" wrapText="1"/>
    </xf>
    <xf numFmtId="0" fontId="49" fillId="17" borderId="43" xfId="0" applyFont="1" applyFill="1" applyBorder="1" applyAlignment="1">
      <alignment horizontal="justify" vertical="center" wrapText="1"/>
    </xf>
    <xf numFmtId="0" fontId="49" fillId="0" borderId="27" xfId="0" applyFont="1" applyBorder="1" applyAlignment="1">
      <alignment horizontal="justify" vertical="center" wrapText="1"/>
    </xf>
    <xf numFmtId="0" fontId="49" fillId="0" borderId="43" xfId="0" applyFont="1" applyBorder="1" applyAlignment="1">
      <alignment horizontal="justify" vertical="center" wrapText="1"/>
    </xf>
    <xf numFmtId="0" fontId="50" fillId="0" borderId="27"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43" xfId="0" applyFont="1" applyBorder="1" applyAlignment="1">
      <alignment horizontal="center" vertical="center" wrapText="1"/>
    </xf>
    <xf numFmtId="0" fontId="49" fillId="0" borderId="62" xfId="0" applyFont="1" applyBorder="1" applyAlignment="1">
      <alignment horizontal="justify" vertical="center" wrapText="1"/>
    </xf>
    <xf numFmtId="0" fontId="56" fillId="0" borderId="98" xfId="0" applyFont="1" applyBorder="1" applyAlignment="1">
      <alignment vertical="center" wrapText="1"/>
    </xf>
    <xf numFmtId="0" fontId="56" fillId="0" borderId="97" xfId="0" applyFont="1" applyBorder="1" applyAlignment="1">
      <alignment vertical="center" wrapText="1"/>
    </xf>
    <xf numFmtId="0" fontId="56" fillId="0" borderId="96" xfId="0" applyFont="1" applyBorder="1" applyAlignment="1">
      <alignment vertical="center" wrapText="1"/>
    </xf>
    <xf numFmtId="0" fontId="58" fillId="0" borderId="98" xfId="0" applyFont="1" applyBorder="1" applyAlignment="1">
      <alignment vertical="center" wrapText="1"/>
    </xf>
    <xf numFmtId="0" fontId="58" fillId="0" borderId="97" xfId="0" applyFont="1" applyBorder="1" applyAlignment="1">
      <alignment vertical="center" wrapText="1"/>
    </xf>
    <xf numFmtId="0" fontId="58" fillId="0" borderId="96" xfId="0" applyFont="1" applyBorder="1" applyAlignment="1">
      <alignment vertical="center" wrapText="1"/>
    </xf>
    <xf numFmtId="0" fontId="57" fillId="0" borderId="98" xfId="0" applyFont="1" applyBorder="1" applyAlignment="1">
      <alignment horizontal="justify" vertical="center" wrapText="1"/>
    </xf>
    <xf numFmtId="0" fontId="57" fillId="0" borderId="97" xfId="0" applyFont="1" applyBorder="1" applyAlignment="1">
      <alignment horizontal="justify" vertical="center" wrapText="1"/>
    </xf>
    <xf numFmtId="0" fontId="57" fillId="0" borderId="96" xfId="0" applyFont="1" applyBorder="1" applyAlignment="1">
      <alignment horizontal="justify" vertical="center" wrapText="1"/>
    </xf>
    <xf numFmtId="0" fontId="58" fillId="0" borderId="98" xfId="0" applyFont="1" applyBorder="1" applyAlignment="1">
      <alignment horizontal="justify" vertical="center" wrapText="1"/>
    </xf>
    <xf numFmtId="0" fontId="58" fillId="0" borderId="97" xfId="0" applyFont="1" applyBorder="1" applyAlignment="1">
      <alignment horizontal="justify" vertical="center" wrapText="1"/>
    </xf>
    <xf numFmtId="0" fontId="58" fillId="0" borderId="96" xfId="0" applyFont="1" applyBorder="1" applyAlignment="1">
      <alignment horizontal="justify" vertical="center" wrapText="1"/>
    </xf>
    <xf numFmtId="2" fontId="8" fillId="13" borderId="33" xfId="2" quotePrefix="1" applyNumberFormat="1" applyFont="1" applyFill="1" applyBorder="1" applyAlignment="1">
      <alignment horizontal="center" vertical="center" wrapText="1"/>
    </xf>
    <xf numFmtId="2" fontId="8" fillId="13" borderId="34" xfId="2" quotePrefix="1" applyNumberFormat="1" applyFont="1" applyFill="1" applyBorder="1" applyAlignment="1">
      <alignment horizontal="center" vertical="center" wrapText="1"/>
    </xf>
    <xf numFmtId="2" fontId="8" fillId="13" borderId="35" xfId="2" quotePrefix="1" applyNumberFormat="1" applyFont="1" applyFill="1" applyBorder="1" applyAlignment="1">
      <alignment horizontal="center" vertical="center" wrapText="1"/>
    </xf>
    <xf numFmtId="0" fontId="17" fillId="20" borderId="2" xfId="0" applyFont="1" applyFill="1" applyBorder="1" applyAlignment="1">
      <alignment horizontal="center" vertical="center"/>
    </xf>
    <xf numFmtId="0" fontId="17" fillId="20" borderId="43" xfId="0" applyFont="1" applyFill="1" applyBorder="1" applyAlignment="1">
      <alignment horizontal="center" vertical="center"/>
    </xf>
    <xf numFmtId="0" fontId="10" fillId="13" borderId="2" xfId="0" applyFont="1" applyFill="1" applyBorder="1" applyAlignment="1" applyProtection="1">
      <alignment horizontal="center" vertical="center"/>
      <protection locked="0"/>
    </xf>
    <xf numFmtId="0" fontId="18" fillId="20" borderId="100" xfId="0" applyFont="1" applyFill="1" applyBorder="1" applyAlignment="1">
      <alignment horizontal="center" vertical="center" wrapText="1"/>
    </xf>
    <xf numFmtId="0" fontId="18" fillId="20" borderId="101" xfId="0" applyFont="1" applyFill="1" applyBorder="1" applyAlignment="1">
      <alignment horizontal="center" vertical="center" wrapText="1"/>
    </xf>
    <xf numFmtId="0" fontId="18" fillId="20" borderId="102" xfId="0" applyFont="1" applyFill="1" applyBorder="1" applyAlignment="1">
      <alignment horizontal="center" vertical="center" wrapText="1"/>
    </xf>
    <xf numFmtId="0" fontId="18" fillId="20" borderId="103" xfId="0" applyFont="1" applyFill="1" applyBorder="1" applyAlignment="1">
      <alignment horizontal="center" vertical="center" wrapText="1"/>
    </xf>
    <xf numFmtId="0" fontId="18" fillId="20" borderId="1" xfId="0" applyFont="1" applyFill="1" applyBorder="1" applyAlignment="1">
      <alignment horizontal="center" vertical="center" wrapText="1"/>
    </xf>
    <xf numFmtId="0" fontId="18" fillId="20" borderId="104" xfId="0" applyFont="1" applyFill="1" applyBorder="1" applyAlignment="1">
      <alignment horizontal="center" vertical="center" wrapText="1"/>
    </xf>
    <xf numFmtId="0" fontId="18" fillId="20" borderId="105" xfId="0" applyFont="1" applyFill="1" applyBorder="1" applyAlignment="1">
      <alignment horizontal="center" vertical="center" wrapText="1"/>
    </xf>
    <xf numFmtId="0" fontId="18" fillId="20" borderId="106" xfId="0" applyFont="1" applyFill="1" applyBorder="1" applyAlignment="1">
      <alignment horizontal="center" vertical="center" wrapText="1"/>
    </xf>
    <xf numFmtId="0" fontId="18" fillId="20" borderId="107" xfId="0" applyFont="1" applyFill="1" applyBorder="1" applyAlignment="1">
      <alignment horizontal="center" vertical="center" wrapText="1"/>
    </xf>
    <xf numFmtId="0" fontId="18" fillId="20" borderId="36" xfId="0" applyFont="1" applyFill="1" applyBorder="1" applyAlignment="1">
      <alignment horizontal="center" vertical="center" wrapText="1"/>
    </xf>
    <xf numFmtId="0" fontId="18" fillId="20" borderId="42" xfId="0" applyFont="1" applyFill="1" applyBorder="1" applyAlignment="1">
      <alignment horizontal="center" vertical="center" wrapText="1"/>
    </xf>
    <xf numFmtId="0" fontId="18" fillId="20" borderId="40" xfId="0" applyFont="1" applyFill="1" applyBorder="1" applyAlignment="1">
      <alignment horizontal="center" vertical="center" wrapText="1"/>
    </xf>
    <xf numFmtId="0" fontId="18" fillId="20" borderId="41" xfId="0" applyFont="1" applyFill="1" applyBorder="1" applyAlignment="1">
      <alignment horizontal="center" vertical="center" wrapText="1"/>
    </xf>
    <xf numFmtId="0" fontId="17" fillId="20" borderId="36" xfId="0" applyFont="1" applyFill="1" applyBorder="1" applyAlignment="1">
      <alignment horizontal="center" vertical="center"/>
    </xf>
    <xf numFmtId="0" fontId="17" fillId="20" borderId="37" xfId="0" applyFont="1" applyFill="1" applyBorder="1" applyAlignment="1">
      <alignment horizontal="center" vertical="center"/>
    </xf>
    <xf numFmtId="0" fontId="17" fillId="20" borderId="38" xfId="0" applyFont="1" applyFill="1" applyBorder="1" applyAlignment="1">
      <alignment horizontal="center" vertical="center"/>
    </xf>
    <xf numFmtId="0" fontId="17" fillId="20" borderId="0" xfId="0" applyFont="1" applyFill="1" applyAlignment="1">
      <alignment horizontal="center" vertical="center"/>
    </xf>
    <xf numFmtId="0" fontId="17" fillId="20" borderId="40" xfId="0" applyFont="1" applyFill="1" applyBorder="1" applyAlignment="1">
      <alignment horizontal="center" vertical="center"/>
    </xf>
    <xf numFmtId="0" fontId="17" fillId="20" borderId="26" xfId="0" applyFont="1" applyFill="1" applyBorder="1" applyAlignment="1">
      <alignment horizontal="center" vertical="center"/>
    </xf>
    <xf numFmtId="0" fontId="18" fillId="20" borderId="37" xfId="0" applyFont="1" applyFill="1" applyBorder="1" applyAlignment="1">
      <alignment horizontal="center" vertical="center" wrapText="1"/>
    </xf>
    <xf numFmtId="0" fontId="18" fillId="20" borderId="0" xfId="0" applyFont="1" applyFill="1" applyAlignment="1">
      <alignment horizontal="center" vertical="center" wrapText="1"/>
    </xf>
    <xf numFmtId="0" fontId="18" fillId="20" borderId="39" xfId="0" applyFont="1" applyFill="1" applyBorder="1" applyAlignment="1">
      <alignment horizontal="center" vertical="center" wrapText="1"/>
    </xf>
    <xf numFmtId="0" fontId="18" fillId="20" borderId="26" xfId="0" applyFont="1" applyFill="1" applyBorder="1" applyAlignment="1">
      <alignment horizontal="center" vertical="center" wrapText="1"/>
    </xf>
    <xf numFmtId="0" fontId="17" fillId="20" borderId="2" xfId="0" applyFont="1" applyFill="1" applyBorder="1" applyAlignment="1">
      <alignment horizontal="center" vertical="center" wrapText="1"/>
    </xf>
  </cellXfs>
  <cellStyles count="7">
    <cellStyle name="Collegamento ipertestuale" xfId="1" builtinId="8"/>
    <cellStyle name="Migliaia" xfId="2" builtinId="3"/>
    <cellStyle name="Migliaia [0]" xfId="6" builtinId="6"/>
    <cellStyle name="Normale" xfId="0" builtinId="0"/>
    <cellStyle name="Percentuale" xfId="3" builtinId="5"/>
    <cellStyle name="Percentuale 2" xfId="4" xr:uid="{00000000-0005-0000-0000-000005000000}"/>
    <cellStyle name="Valuta" xfId="5" builtinId="4"/>
  </cellStyles>
  <dxfs count="230">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Performance 2019</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Grafici!$A$1:$J$1</c:f>
              <c:strCache>
                <c:ptCount val="10"/>
                <c:pt idx="0">
                  <c:v>Romina Duca</c:v>
                </c:pt>
                <c:pt idx="1">
                  <c:v>0</c:v>
                </c:pt>
                <c:pt idx="2">
                  <c:v>0</c:v>
                </c:pt>
                <c:pt idx="3">
                  <c:v>0</c:v>
                </c:pt>
                <c:pt idx="4">
                  <c:v>#RIF!</c:v>
                </c:pt>
                <c:pt idx="5">
                  <c:v>#RIF!</c:v>
                </c:pt>
                <c:pt idx="6">
                  <c:v>#RIF!</c:v>
                </c:pt>
                <c:pt idx="7">
                  <c:v>#RIF!</c:v>
                </c:pt>
                <c:pt idx="8">
                  <c:v>0</c:v>
                </c:pt>
                <c:pt idx="9">
                  <c:v>0</c:v>
                </c:pt>
              </c:strCache>
            </c:strRef>
          </c:cat>
          <c:val>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759-4F3E-8DFF-F1CADBD388D2}"/>
            </c:ext>
          </c:extLst>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Grafici!$A$1:$J$1</c:f>
              <c:strCache>
                <c:ptCount val="10"/>
                <c:pt idx="0">
                  <c:v>Romina Duca</c:v>
                </c:pt>
                <c:pt idx="1">
                  <c:v>0</c:v>
                </c:pt>
                <c:pt idx="2">
                  <c:v>0</c:v>
                </c:pt>
                <c:pt idx="3">
                  <c:v>0</c:v>
                </c:pt>
                <c:pt idx="4">
                  <c:v>#RIF!</c:v>
                </c:pt>
                <c:pt idx="5">
                  <c:v>#RIF!</c:v>
                </c:pt>
                <c:pt idx="6">
                  <c:v>#RIF!</c:v>
                </c:pt>
                <c:pt idx="7">
                  <c:v>#RIF!</c:v>
                </c:pt>
                <c:pt idx="8">
                  <c:v>0</c:v>
                </c:pt>
                <c:pt idx="9">
                  <c:v>0</c:v>
                </c:pt>
              </c:strCache>
            </c:strRef>
          </c:cat>
          <c:val>
            <c:numRef>
              <c:f>Grafici!$A$2:$J$2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759-4F3E-8DFF-F1CADBD388D2}"/>
            </c:ext>
          </c:extLst>
        </c:ser>
        <c:dLbls>
          <c:showLegendKey val="0"/>
          <c:showVal val="1"/>
          <c:showCatName val="0"/>
          <c:showSerName val="0"/>
          <c:showPercent val="0"/>
          <c:showBubbleSize val="0"/>
        </c:dLbls>
        <c:gapWidth val="95"/>
        <c:gapDepth val="95"/>
        <c:shape val="box"/>
        <c:axId val="207579008"/>
        <c:axId val="207580544"/>
        <c:axId val="0"/>
      </c:bar3DChart>
      <c:catAx>
        <c:axId val="207579008"/>
        <c:scaling>
          <c:orientation val="minMax"/>
        </c:scaling>
        <c:delete val="0"/>
        <c:axPos val="b"/>
        <c:numFmt formatCode="General" sourceLinked="1"/>
        <c:majorTickMark val="none"/>
        <c:minorTickMark val="none"/>
        <c:tickLblPos val="nextTo"/>
        <c:crossAx val="207580544"/>
        <c:crosses val="autoZero"/>
        <c:auto val="1"/>
        <c:lblAlgn val="ctr"/>
        <c:lblOffset val="100"/>
        <c:noMultiLvlLbl val="0"/>
      </c:catAx>
      <c:valAx>
        <c:axId val="207580544"/>
        <c:scaling>
          <c:orientation val="minMax"/>
        </c:scaling>
        <c:delete val="1"/>
        <c:axPos val="l"/>
        <c:numFmt formatCode="General" sourceLinked="1"/>
        <c:majorTickMark val="none"/>
        <c:minorTickMark val="none"/>
        <c:tickLblPos val="nextTo"/>
        <c:crossAx val="207579008"/>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323850</xdr:colOff>
      <xdr:row>21</xdr:row>
      <xdr:rowOff>123826</xdr:rowOff>
    </xdr:to>
    <xdr:graphicFrame macro="">
      <xdr:nvGraphicFramePr>
        <xdr:cNvPr id="3" name="Grafico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2</xdr:col>
      <xdr:colOff>104775</xdr:colOff>
      <xdr:row>11</xdr:row>
      <xdr:rowOff>104775</xdr:rowOff>
    </xdr:to>
    <xdr:pic>
      <xdr:nvPicPr>
        <xdr:cNvPr id="2" name="Immagine 1" descr="*">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09156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104775</xdr:colOff>
      <xdr:row>12</xdr:row>
      <xdr:rowOff>104775</xdr:rowOff>
    </xdr:to>
    <xdr:pic>
      <xdr:nvPicPr>
        <xdr:cNvPr id="3" name="Immagine 2" descr="*">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10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104775</xdr:colOff>
      <xdr:row>13</xdr:row>
      <xdr:rowOff>104775</xdr:rowOff>
    </xdr:to>
    <xdr:pic>
      <xdr:nvPicPr>
        <xdr:cNvPr id="4" name="Immagine 3" descr="*">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382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104775</xdr:colOff>
      <xdr:row>14</xdr:row>
      <xdr:rowOff>104775</xdr:rowOff>
    </xdr:to>
    <xdr:pic>
      <xdr:nvPicPr>
        <xdr:cNvPr id="5" name="Immagine 4" descr="*">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82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104775</xdr:colOff>
      <xdr:row>15</xdr:row>
      <xdr:rowOff>104775</xdr:rowOff>
    </xdr:to>
    <xdr:pic>
      <xdr:nvPicPr>
        <xdr:cNvPr id="6" name="Immagine 5" descr="*">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096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104775</xdr:colOff>
      <xdr:row>16</xdr:row>
      <xdr:rowOff>104775</xdr:rowOff>
    </xdr:to>
    <xdr:pic>
      <xdr:nvPicPr>
        <xdr:cNvPr id="7" name="Immagine 6" descr="*">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372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104775</xdr:colOff>
      <xdr:row>20</xdr:row>
      <xdr:rowOff>104775</xdr:rowOff>
    </xdr:to>
    <xdr:pic>
      <xdr:nvPicPr>
        <xdr:cNvPr id="8" name="Immagine 7" descr="*">
          <a:extLst>
            <a:ext uri="{FF2B5EF4-FFF2-40B4-BE49-F238E27FC236}">
              <a16:creationId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230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xdr:row>
      <xdr:rowOff>0</xdr:rowOff>
    </xdr:from>
    <xdr:to>
      <xdr:col>2</xdr:col>
      <xdr:colOff>104775</xdr:colOff>
      <xdr:row>21</xdr:row>
      <xdr:rowOff>104775</xdr:rowOff>
    </xdr:to>
    <xdr:pic>
      <xdr:nvPicPr>
        <xdr:cNvPr id="9" name="Immagine 8" descr="*">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421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0</xdr:rowOff>
    </xdr:from>
    <xdr:to>
      <xdr:col>2</xdr:col>
      <xdr:colOff>104775</xdr:colOff>
      <xdr:row>22</xdr:row>
      <xdr:rowOff>104775</xdr:rowOff>
    </xdr:to>
    <xdr:pic>
      <xdr:nvPicPr>
        <xdr:cNvPr id="10" name="Immagine 9" descr="*">
          <a:extLst>
            <a:ext uri="{FF2B5EF4-FFF2-40B4-BE49-F238E27FC236}">
              <a16:creationId xmlns:a16="http://schemas.microsoft.com/office/drawing/2014/main" id="{00000000-0008-0000-1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697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xdr:row>
      <xdr:rowOff>0</xdr:rowOff>
    </xdr:from>
    <xdr:to>
      <xdr:col>2</xdr:col>
      <xdr:colOff>104775</xdr:colOff>
      <xdr:row>23</xdr:row>
      <xdr:rowOff>104775</xdr:rowOff>
    </xdr:to>
    <xdr:pic>
      <xdr:nvPicPr>
        <xdr:cNvPr id="11" name="Immagine 10" descr="*">
          <a:extLst>
            <a:ext uri="{FF2B5EF4-FFF2-40B4-BE49-F238E27FC236}">
              <a16:creationId xmlns:a16="http://schemas.microsoft.com/office/drawing/2014/main" id="{00000000-0008-0000-1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135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xdr:row>
      <xdr:rowOff>0</xdr:rowOff>
    </xdr:from>
    <xdr:to>
      <xdr:col>2</xdr:col>
      <xdr:colOff>104775</xdr:colOff>
      <xdr:row>24</xdr:row>
      <xdr:rowOff>104775</xdr:rowOff>
    </xdr:to>
    <xdr:pic>
      <xdr:nvPicPr>
        <xdr:cNvPr id="12" name="Immagine 11" descr="*">
          <a:extLst>
            <a:ext uri="{FF2B5EF4-FFF2-40B4-BE49-F238E27FC236}">
              <a16:creationId xmlns:a16="http://schemas.microsoft.com/office/drawing/2014/main" id="{00000000-0008-0000-1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411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0</xdr:rowOff>
    </xdr:from>
    <xdr:to>
      <xdr:col>2</xdr:col>
      <xdr:colOff>104775</xdr:colOff>
      <xdr:row>26</xdr:row>
      <xdr:rowOff>104775</xdr:rowOff>
    </xdr:to>
    <xdr:pic>
      <xdr:nvPicPr>
        <xdr:cNvPr id="13" name="Immagine 12" descr="*">
          <a:extLst>
            <a:ext uri="{FF2B5EF4-FFF2-40B4-BE49-F238E27FC236}">
              <a16:creationId xmlns:a16="http://schemas.microsoft.com/office/drawing/2014/main" id="{00000000-0008-0000-1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335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104775</xdr:colOff>
      <xdr:row>27</xdr:row>
      <xdr:rowOff>104775</xdr:rowOff>
    </xdr:to>
    <xdr:pic>
      <xdr:nvPicPr>
        <xdr:cNvPr id="14" name="Immagine 13" descr="*">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5262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xdr:row>
      <xdr:rowOff>0</xdr:rowOff>
    </xdr:from>
    <xdr:to>
      <xdr:col>2</xdr:col>
      <xdr:colOff>104775</xdr:colOff>
      <xdr:row>28</xdr:row>
      <xdr:rowOff>104775</xdr:rowOff>
    </xdr:to>
    <xdr:pic>
      <xdr:nvPicPr>
        <xdr:cNvPr id="15" name="Immagine 14" descr="*">
          <a:extLst>
            <a:ext uri="{FF2B5EF4-FFF2-40B4-BE49-F238E27FC236}">
              <a16:creationId xmlns:a16="http://schemas.microsoft.com/office/drawing/2014/main" id="{00000000-0008-0000-1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802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104775</xdr:colOff>
      <xdr:row>29</xdr:row>
      <xdr:rowOff>104775</xdr:rowOff>
    </xdr:to>
    <xdr:pic>
      <xdr:nvPicPr>
        <xdr:cNvPr id="16" name="Immagine 15" descr="*">
          <a:extLst>
            <a:ext uri="{FF2B5EF4-FFF2-40B4-BE49-F238E27FC236}">
              <a16:creationId xmlns:a16="http://schemas.microsoft.com/office/drawing/2014/main" id="{00000000-0008-0000-1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240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104775</xdr:colOff>
      <xdr:row>30</xdr:row>
      <xdr:rowOff>104775</xdr:rowOff>
    </xdr:to>
    <xdr:pic>
      <xdr:nvPicPr>
        <xdr:cNvPr id="17" name="Immagine 16" descr="*">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516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104775</xdr:colOff>
      <xdr:row>33</xdr:row>
      <xdr:rowOff>104775</xdr:rowOff>
    </xdr:to>
    <xdr:pic>
      <xdr:nvPicPr>
        <xdr:cNvPr id="18" name="Immagine 17" descr="*">
          <a:extLst>
            <a:ext uri="{FF2B5EF4-FFF2-40B4-BE49-F238E27FC236}">
              <a16:creationId xmlns:a16="http://schemas.microsoft.com/office/drawing/2014/main" id="{00000000-0008-0000-1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545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104775</xdr:colOff>
      <xdr:row>34</xdr:row>
      <xdr:rowOff>104775</xdr:rowOff>
    </xdr:to>
    <xdr:pic>
      <xdr:nvPicPr>
        <xdr:cNvPr id="19" name="Immagine 18" descr="*">
          <a:extLst>
            <a:ext uri="{FF2B5EF4-FFF2-40B4-BE49-F238E27FC236}">
              <a16:creationId xmlns:a16="http://schemas.microsoft.com/office/drawing/2014/main" id="{00000000-0008-0000-1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736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104775</xdr:colOff>
      <xdr:row>35</xdr:row>
      <xdr:rowOff>104775</xdr:rowOff>
    </xdr:to>
    <xdr:pic>
      <xdr:nvPicPr>
        <xdr:cNvPr id="20" name="Immagine 19" descr="*">
          <a:extLst>
            <a:ext uri="{FF2B5EF4-FFF2-40B4-BE49-F238E27FC236}">
              <a16:creationId xmlns:a16="http://schemas.microsoft.com/office/drawing/2014/main" id="{00000000-0008-0000-1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012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xdr:row>
      <xdr:rowOff>0</xdr:rowOff>
    </xdr:from>
    <xdr:to>
      <xdr:col>2</xdr:col>
      <xdr:colOff>104775</xdr:colOff>
      <xdr:row>36</xdr:row>
      <xdr:rowOff>104775</xdr:rowOff>
    </xdr:to>
    <xdr:pic>
      <xdr:nvPicPr>
        <xdr:cNvPr id="21" name="Immagine 20" descr="*">
          <a:extLst>
            <a:ext uri="{FF2B5EF4-FFF2-40B4-BE49-F238E27FC236}">
              <a16:creationId xmlns:a16="http://schemas.microsoft.com/office/drawing/2014/main" id="{00000000-0008-0000-1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450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104775</xdr:colOff>
      <xdr:row>37</xdr:row>
      <xdr:rowOff>104775</xdr:rowOff>
    </xdr:to>
    <xdr:pic>
      <xdr:nvPicPr>
        <xdr:cNvPr id="22" name="Immagine 21" descr="*">
          <a:extLst>
            <a:ext uri="{FF2B5EF4-FFF2-40B4-BE49-F238E27FC236}">
              <a16:creationId xmlns:a16="http://schemas.microsoft.com/office/drawing/2014/main" id="{00000000-0008-0000-1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726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104775</xdr:colOff>
      <xdr:row>39</xdr:row>
      <xdr:rowOff>104775</xdr:rowOff>
    </xdr:to>
    <xdr:pic>
      <xdr:nvPicPr>
        <xdr:cNvPr id="23" name="Immagine 22" descr="*">
          <a:extLst>
            <a:ext uri="{FF2B5EF4-FFF2-40B4-BE49-F238E27FC236}">
              <a16:creationId xmlns:a16="http://schemas.microsoft.com/office/drawing/2014/main" id="{00000000-0008-0000-1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65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104775</xdr:colOff>
      <xdr:row>40</xdr:row>
      <xdr:rowOff>104775</xdr:rowOff>
    </xdr:to>
    <xdr:pic>
      <xdr:nvPicPr>
        <xdr:cNvPr id="24" name="Immagine 23" descr="*">
          <a:extLst>
            <a:ext uri="{FF2B5EF4-FFF2-40B4-BE49-F238E27FC236}">
              <a16:creationId xmlns:a16="http://schemas.microsoft.com/office/drawing/2014/main" id="{00000000-0008-0000-1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841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104775</xdr:colOff>
      <xdr:row>41</xdr:row>
      <xdr:rowOff>104775</xdr:rowOff>
    </xdr:to>
    <xdr:pic>
      <xdr:nvPicPr>
        <xdr:cNvPr id="25" name="Immagine 24" descr="*">
          <a:extLst>
            <a:ext uri="{FF2B5EF4-FFF2-40B4-BE49-F238E27FC236}">
              <a16:creationId xmlns:a16="http://schemas.microsoft.com/office/drawing/2014/main" id="{00000000-0008-0000-1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1175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xdr:row>
      <xdr:rowOff>0</xdr:rowOff>
    </xdr:from>
    <xdr:to>
      <xdr:col>2</xdr:col>
      <xdr:colOff>104775</xdr:colOff>
      <xdr:row>42</xdr:row>
      <xdr:rowOff>104775</xdr:rowOff>
    </xdr:to>
    <xdr:pic>
      <xdr:nvPicPr>
        <xdr:cNvPr id="26" name="Immagine 25" descr="*">
          <a:extLst>
            <a:ext uri="{FF2B5EF4-FFF2-40B4-BE49-F238E27FC236}">
              <a16:creationId xmlns:a16="http://schemas.microsoft.com/office/drawing/2014/main" id="{00000000-0008-0000-1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555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104775</xdr:colOff>
      <xdr:row>43</xdr:row>
      <xdr:rowOff>104775</xdr:rowOff>
    </xdr:to>
    <xdr:pic>
      <xdr:nvPicPr>
        <xdr:cNvPr id="27" name="Immagine 26" descr="*">
          <a:extLst>
            <a:ext uri="{FF2B5EF4-FFF2-40B4-BE49-F238E27FC236}">
              <a16:creationId xmlns:a16="http://schemas.microsoft.com/office/drawing/2014/main" id="{00000000-0008-0000-1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831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104775</xdr:colOff>
      <xdr:row>46</xdr:row>
      <xdr:rowOff>104775</xdr:rowOff>
    </xdr:to>
    <xdr:pic>
      <xdr:nvPicPr>
        <xdr:cNvPr id="28" name="Immagine 27" descr="*">
          <a:extLst>
            <a:ext uri="{FF2B5EF4-FFF2-40B4-BE49-F238E27FC236}">
              <a16:creationId xmlns:a16="http://schemas.microsoft.com/office/drawing/2014/main" id="{00000000-0008-0000-1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184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104775</xdr:colOff>
      <xdr:row>47</xdr:row>
      <xdr:rowOff>104775</xdr:rowOff>
    </xdr:to>
    <xdr:pic>
      <xdr:nvPicPr>
        <xdr:cNvPr id="29" name="Immagine 28" descr="*">
          <a:extLst>
            <a:ext uri="{FF2B5EF4-FFF2-40B4-BE49-F238E27FC236}">
              <a16:creationId xmlns:a16="http://schemas.microsoft.com/office/drawing/2014/main" id="{00000000-0008-0000-1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375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48</xdr:row>
      <xdr:rowOff>0</xdr:rowOff>
    </xdr:from>
    <xdr:to>
      <xdr:col>2</xdr:col>
      <xdr:colOff>104775</xdr:colOff>
      <xdr:row>48</xdr:row>
      <xdr:rowOff>104775</xdr:rowOff>
    </xdr:to>
    <xdr:pic>
      <xdr:nvPicPr>
        <xdr:cNvPr id="30" name="Immagine 29" descr="*">
          <a:extLst>
            <a:ext uri="{FF2B5EF4-FFF2-40B4-BE49-F238E27FC236}">
              <a16:creationId xmlns:a16="http://schemas.microsoft.com/office/drawing/2014/main" id="{00000000-0008-0000-1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651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104775</xdr:colOff>
      <xdr:row>49</xdr:row>
      <xdr:rowOff>104775</xdr:rowOff>
    </xdr:to>
    <xdr:pic>
      <xdr:nvPicPr>
        <xdr:cNvPr id="31" name="Immagine 30" descr="*">
          <a:extLst>
            <a:ext uri="{FF2B5EF4-FFF2-40B4-BE49-F238E27FC236}">
              <a16:creationId xmlns:a16="http://schemas.microsoft.com/office/drawing/2014/main" id="{00000000-0008-0000-1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08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xdr:row>
      <xdr:rowOff>0</xdr:rowOff>
    </xdr:from>
    <xdr:to>
      <xdr:col>2</xdr:col>
      <xdr:colOff>104775</xdr:colOff>
      <xdr:row>50</xdr:row>
      <xdr:rowOff>104775</xdr:rowOff>
    </xdr:to>
    <xdr:pic>
      <xdr:nvPicPr>
        <xdr:cNvPr id="32" name="Immagine 31" descr="*">
          <a:extLst>
            <a:ext uri="{FF2B5EF4-FFF2-40B4-BE49-F238E27FC236}">
              <a16:creationId xmlns:a16="http://schemas.microsoft.com/office/drawing/2014/main" id="{00000000-0008-0000-1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365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104775</xdr:colOff>
      <xdr:row>53</xdr:row>
      <xdr:rowOff>104775</xdr:rowOff>
    </xdr:to>
    <xdr:pic>
      <xdr:nvPicPr>
        <xdr:cNvPr id="33" name="Immagine 32" descr="*">
          <a:extLst>
            <a:ext uri="{FF2B5EF4-FFF2-40B4-BE49-F238E27FC236}">
              <a16:creationId xmlns:a16="http://schemas.microsoft.com/office/drawing/2014/main" id="{00000000-0008-0000-15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204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xdr:row>
      <xdr:rowOff>0</xdr:rowOff>
    </xdr:from>
    <xdr:to>
      <xdr:col>2</xdr:col>
      <xdr:colOff>104775</xdr:colOff>
      <xdr:row>54</xdr:row>
      <xdr:rowOff>104775</xdr:rowOff>
    </xdr:to>
    <xdr:pic>
      <xdr:nvPicPr>
        <xdr:cNvPr id="34" name="Immagine 33" descr="*">
          <a:extLst>
            <a:ext uri="{FF2B5EF4-FFF2-40B4-BE49-F238E27FC236}">
              <a16:creationId xmlns:a16="http://schemas.microsoft.com/office/drawing/2014/main" id="{00000000-0008-0000-15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39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104775</xdr:colOff>
      <xdr:row>55</xdr:row>
      <xdr:rowOff>104775</xdr:rowOff>
    </xdr:to>
    <xdr:pic>
      <xdr:nvPicPr>
        <xdr:cNvPr id="35" name="Immagine 34" descr="*">
          <a:extLst>
            <a:ext uri="{FF2B5EF4-FFF2-40B4-BE49-F238E27FC236}">
              <a16:creationId xmlns:a16="http://schemas.microsoft.com/office/drawing/2014/main" id="{00000000-0008-0000-15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671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56</xdr:row>
      <xdr:rowOff>0</xdr:rowOff>
    </xdr:from>
    <xdr:to>
      <xdr:col>2</xdr:col>
      <xdr:colOff>104775</xdr:colOff>
      <xdr:row>56</xdr:row>
      <xdr:rowOff>104775</xdr:rowOff>
    </xdr:to>
    <xdr:pic>
      <xdr:nvPicPr>
        <xdr:cNvPr id="36" name="Immagine 35" descr="*">
          <a:extLst>
            <a:ext uri="{FF2B5EF4-FFF2-40B4-BE49-F238E27FC236}">
              <a16:creationId xmlns:a16="http://schemas.microsoft.com/office/drawing/2014/main" id="{00000000-0008-0000-15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1092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104775</xdr:colOff>
      <xdr:row>57</xdr:row>
      <xdr:rowOff>104775</xdr:rowOff>
    </xdr:to>
    <xdr:pic>
      <xdr:nvPicPr>
        <xdr:cNvPr id="37" name="Immagine 36" descr="*">
          <a:extLst>
            <a:ext uri="{FF2B5EF4-FFF2-40B4-BE49-F238E27FC236}">
              <a16:creationId xmlns:a16="http://schemas.microsoft.com/office/drawing/2014/main" id="{00000000-0008-0000-15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385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104775</xdr:colOff>
      <xdr:row>59</xdr:row>
      <xdr:rowOff>104775</xdr:rowOff>
    </xdr:to>
    <xdr:pic>
      <xdr:nvPicPr>
        <xdr:cNvPr id="38" name="Immagine 37" descr="*">
          <a:extLst>
            <a:ext uri="{FF2B5EF4-FFF2-40B4-BE49-F238E27FC236}">
              <a16:creationId xmlns:a16="http://schemas.microsoft.com/office/drawing/2014/main" id="{00000000-0008-0000-15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3094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104775</xdr:colOff>
      <xdr:row>60</xdr:row>
      <xdr:rowOff>104775</xdr:rowOff>
    </xdr:to>
    <xdr:pic>
      <xdr:nvPicPr>
        <xdr:cNvPr id="39" name="Immagine 38" descr="*">
          <a:extLst>
            <a:ext uri="{FF2B5EF4-FFF2-40B4-BE49-F238E27FC236}">
              <a16:creationId xmlns:a16="http://schemas.microsoft.com/office/drawing/2014/main" id="{00000000-0008-0000-15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499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104775</xdr:colOff>
      <xdr:row>61</xdr:row>
      <xdr:rowOff>104775</xdr:rowOff>
    </xdr:to>
    <xdr:pic>
      <xdr:nvPicPr>
        <xdr:cNvPr id="40" name="Immagine 39" descr="*">
          <a:extLst>
            <a:ext uri="{FF2B5EF4-FFF2-40B4-BE49-F238E27FC236}">
              <a16:creationId xmlns:a16="http://schemas.microsoft.com/office/drawing/2014/main" id="{00000000-0008-0000-15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77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62</xdr:row>
      <xdr:rowOff>0</xdr:rowOff>
    </xdr:from>
    <xdr:to>
      <xdr:col>2</xdr:col>
      <xdr:colOff>104775</xdr:colOff>
      <xdr:row>62</xdr:row>
      <xdr:rowOff>104775</xdr:rowOff>
    </xdr:to>
    <xdr:pic>
      <xdr:nvPicPr>
        <xdr:cNvPr id="41" name="Immagine 40" descr="*">
          <a:extLst>
            <a:ext uri="{FF2B5EF4-FFF2-40B4-BE49-F238E27FC236}">
              <a16:creationId xmlns:a16="http://schemas.microsoft.com/office/drawing/2014/main" id="{00000000-0008-0000-15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214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104775</xdr:colOff>
      <xdr:row>63</xdr:row>
      <xdr:rowOff>104775</xdr:rowOff>
    </xdr:to>
    <xdr:pic>
      <xdr:nvPicPr>
        <xdr:cNvPr id="42" name="Immagine 41" descr="*">
          <a:extLst>
            <a:ext uri="{FF2B5EF4-FFF2-40B4-BE49-F238E27FC236}">
              <a16:creationId xmlns:a16="http://schemas.microsoft.com/office/drawing/2014/main" id="{00000000-0008-0000-15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49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104775</xdr:colOff>
      <xdr:row>69</xdr:row>
      <xdr:rowOff>104775</xdr:rowOff>
    </xdr:to>
    <xdr:pic>
      <xdr:nvPicPr>
        <xdr:cNvPr id="43" name="Immagine 42" descr="*">
          <a:extLst>
            <a:ext uri="{FF2B5EF4-FFF2-40B4-BE49-F238E27FC236}">
              <a16:creationId xmlns:a16="http://schemas.microsoft.com/office/drawing/2014/main" id="{00000000-0008-0000-15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044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70</xdr:row>
      <xdr:rowOff>0</xdr:rowOff>
    </xdr:from>
    <xdr:to>
      <xdr:col>2</xdr:col>
      <xdr:colOff>104775</xdr:colOff>
      <xdr:row>70</xdr:row>
      <xdr:rowOff>104775</xdr:rowOff>
    </xdr:to>
    <xdr:pic>
      <xdr:nvPicPr>
        <xdr:cNvPr id="44" name="Immagine 43" descr="*">
          <a:extLst>
            <a:ext uri="{FF2B5EF4-FFF2-40B4-BE49-F238E27FC236}">
              <a16:creationId xmlns:a16="http://schemas.microsoft.com/office/drawing/2014/main" id="{00000000-0008-0000-15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234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104775</xdr:colOff>
      <xdr:row>71</xdr:row>
      <xdr:rowOff>104775</xdr:rowOff>
    </xdr:to>
    <xdr:pic>
      <xdr:nvPicPr>
        <xdr:cNvPr id="45" name="Immagine 44" descr="*">
          <a:extLst>
            <a:ext uri="{FF2B5EF4-FFF2-40B4-BE49-F238E27FC236}">
              <a16:creationId xmlns:a16="http://schemas.microsoft.com/office/drawing/2014/main" id="{00000000-0008-0000-15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511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72</xdr:row>
      <xdr:rowOff>0</xdr:rowOff>
    </xdr:from>
    <xdr:to>
      <xdr:col>2</xdr:col>
      <xdr:colOff>104775</xdr:colOff>
      <xdr:row>72</xdr:row>
      <xdr:rowOff>104775</xdr:rowOff>
    </xdr:to>
    <xdr:pic>
      <xdr:nvPicPr>
        <xdr:cNvPr id="46" name="Immagine 45" descr="*">
          <a:extLst>
            <a:ext uri="{FF2B5EF4-FFF2-40B4-BE49-F238E27FC236}">
              <a16:creationId xmlns:a16="http://schemas.microsoft.com/office/drawing/2014/main" id="{00000000-0008-0000-15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949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104775</xdr:colOff>
      <xdr:row>73</xdr:row>
      <xdr:rowOff>104775</xdr:rowOff>
    </xdr:to>
    <xdr:pic>
      <xdr:nvPicPr>
        <xdr:cNvPr id="47" name="Immagine 46" descr="*">
          <a:extLst>
            <a:ext uri="{FF2B5EF4-FFF2-40B4-BE49-F238E27FC236}">
              <a16:creationId xmlns:a16="http://schemas.microsoft.com/office/drawing/2014/main" id="{00000000-0008-0000-1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1225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76</xdr:row>
      <xdr:rowOff>0</xdr:rowOff>
    </xdr:from>
    <xdr:to>
      <xdr:col>2</xdr:col>
      <xdr:colOff>104775</xdr:colOff>
      <xdr:row>76</xdr:row>
      <xdr:rowOff>104775</xdr:rowOff>
    </xdr:to>
    <xdr:pic>
      <xdr:nvPicPr>
        <xdr:cNvPr id="48" name="Immagine 47" descr="*">
          <a:extLst>
            <a:ext uri="{FF2B5EF4-FFF2-40B4-BE49-F238E27FC236}">
              <a16:creationId xmlns:a16="http://schemas.microsoft.com/office/drawing/2014/main" id="{00000000-0008-0000-15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44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104775</xdr:colOff>
      <xdr:row>77</xdr:row>
      <xdr:rowOff>104775</xdr:rowOff>
    </xdr:to>
    <xdr:pic>
      <xdr:nvPicPr>
        <xdr:cNvPr id="49" name="Immagine 48" descr="*">
          <a:extLst>
            <a:ext uri="{FF2B5EF4-FFF2-40B4-BE49-F238E27FC236}">
              <a16:creationId xmlns:a16="http://schemas.microsoft.com/office/drawing/2014/main" id="{00000000-0008-0000-15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635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78</xdr:row>
      <xdr:rowOff>0</xdr:rowOff>
    </xdr:from>
    <xdr:to>
      <xdr:col>2</xdr:col>
      <xdr:colOff>104775</xdr:colOff>
      <xdr:row>78</xdr:row>
      <xdr:rowOff>104775</xdr:rowOff>
    </xdr:to>
    <xdr:pic>
      <xdr:nvPicPr>
        <xdr:cNvPr id="50" name="Immagine 49" descr="*">
          <a:extLst>
            <a:ext uri="{FF2B5EF4-FFF2-40B4-BE49-F238E27FC236}">
              <a16:creationId xmlns:a16="http://schemas.microsoft.com/office/drawing/2014/main" id="{00000000-0008-0000-15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911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104775</xdr:colOff>
      <xdr:row>79</xdr:row>
      <xdr:rowOff>104775</xdr:rowOff>
    </xdr:to>
    <xdr:pic>
      <xdr:nvPicPr>
        <xdr:cNvPr id="51" name="Immagine 50" descr="*">
          <a:extLst>
            <a:ext uri="{FF2B5EF4-FFF2-40B4-BE49-F238E27FC236}">
              <a16:creationId xmlns:a16="http://schemas.microsoft.com/office/drawing/2014/main" id="{00000000-0008-0000-15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3497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80</xdr:row>
      <xdr:rowOff>0</xdr:rowOff>
    </xdr:from>
    <xdr:to>
      <xdr:col>2</xdr:col>
      <xdr:colOff>104775</xdr:colOff>
      <xdr:row>80</xdr:row>
      <xdr:rowOff>104775</xdr:rowOff>
    </xdr:to>
    <xdr:pic>
      <xdr:nvPicPr>
        <xdr:cNvPr id="52" name="Immagine 51" descr="*">
          <a:extLst>
            <a:ext uri="{FF2B5EF4-FFF2-40B4-BE49-F238E27FC236}">
              <a16:creationId xmlns:a16="http://schemas.microsoft.com/office/drawing/2014/main" id="{00000000-0008-0000-15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6260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82</xdr:row>
      <xdr:rowOff>0</xdr:rowOff>
    </xdr:from>
    <xdr:to>
      <xdr:col>2</xdr:col>
      <xdr:colOff>104775</xdr:colOff>
      <xdr:row>82</xdr:row>
      <xdr:rowOff>104775</xdr:rowOff>
    </xdr:to>
    <xdr:pic>
      <xdr:nvPicPr>
        <xdr:cNvPr id="53" name="Immagine 52" descr="*">
          <a:extLst>
            <a:ext uri="{FF2B5EF4-FFF2-40B4-BE49-F238E27FC236}">
              <a16:creationId xmlns:a16="http://schemas.microsoft.com/office/drawing/2014/main" id="{00000000-0008-0000-15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4930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104775</xdr:colOff>
      <xdr:row>83</xdr:row>
      <xdr:rowOff>104775</xdr:rowOff>
    </xdr:to>
    <xdr:pic>
      <xdr:nvPicPr>
        <xdr:cNvPr id="54" name="Immagine 53" descr="*">
          <a:extLst>
            <a:ext uri="{FF2B5EF4-FFF2-40B4-BE49-F238E27FC236}">
              <a16:creationId xmlns:a16="http://schemas.microsoft.com/office/drawing/2014/main" id="{00000000-0008-0000-15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683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84</xdr:row>
      <xdr:rowOff>0</xdr:rowOff>
    </xdr:from>
    <xdr:to>
      <xdr:col>2</xdr:col>
      <xdr:colOff>104775</xdr:colOff>
      <xdr:row>84</xdr:row>
      <xdr:rowOff>104775</xdr:rowOff>
    </xdr:to>
    <xdr:pic>
      <xdr:nvPicPr>
        <xdr:cNvPr id="55" name="Immagine 54" descr="*">
          <a:extLst>
            <a:ext uri="{FF2B5EF4-FFF2-40B4-BE49-F238E27FC236}">
              <a16:creationId xmlns:a16="http://schemas.microsoft.com/office/drawing/2014/main" id="{00000000-0008-0000-15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959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104775</xdr:colOff>
      <xdr:row>85</xdr:row>
      <xdr:rowOff>104775</xdr:rowOff>
    </xdr:to>
    <xdr:pic>
      <xdr:nvPicPr>
        <xdr:cNvPr id="56" name="Immagine 55" descr="*">
          <a:extLst>
            <a:ext uri="{FF2B5EF4-FFF2-40B4-BE49-F238E27FC236}">
              <a16:creationId xmlns:a16="http://schemas.microsoft.com/office/drawing/2014/main" id="{00000000-0008-0000-15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397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86</xdr:row>
      <xdr:rowOff>0</xdr:rowOff>
    </xdr:from>
    <xdr:to>
      <xdr:col>2</xdr:col>
      <xdr:colOff>104775</xdr:colOff>
      <xdr:row>86</xdr:row>
      <xdr:rowOff>104775</xdr:rowOff>
    </xdr:to>
    <xdr:pic>
      <xdr:nvPicPr>
        <xdr:cNvPr id="57" name="Immagine 56" descr="*">
          <a:extLst>
            <a:ext uri="{FF2B5EF4-FFF2-40B4-BE49-F238E27FC236}">
              <a16:creationId xmlns:a16="http://schemas.microsoft.com/office/drawing/2014/main" id="{00000000-0008-0000-15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674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88</xdr:row>
      <xdr:rowOff>0</xdr:rowOff>
    </xdr:from>
    <xdr:to>
      <xdr:col>2</xdr:col>
      <xdr:colOff>104775</xdr:colOff>
      <xdr:row>88</xdr:row>
      <xdr:rowOff>104775</xdr:rowOff>
    </xdr:to>
    <xdr:pic>
      <xdr:nvPicPr>
        <xdr:cNvPr id="58" name="Immagine 57" descr="*">
          <a:extLst>
            <a:ext uri="{FF2B5EF4-FFF2-40B4-BE49-F238E27FC236}">
              <a16:creationId xmlns:a16="http://schemas.microsoft.com/office/drawing/2014/main" id="{00000000-0008-0000-15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56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104775</xdr:colOff>
      <xdr:row>89</xdr:row>
      <xdr:rowOff>104775</xdr:rowOff>
    </xdr:to>
    <xdr:pic>
      <xdr:nvPicPr>
        <xdr:cNvPr id="59" name="Immagine 58" descr="*">
          <a:extLst>
            <a:ext uri="{FF2B5EF4-FFF2-40B4-BE49-F238E27FC236}">
              <a16:creationId xmlns:a16="http://schemas.microsoft.com/office/drawing/2014/main" id="{00000000-0008-0000-15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760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90</xdr:row>
      <xdr:rowOff>0</xdr:rowOff>
    </xdr:from>
    <xdr:to>
      <xdr:col>2</xdr:col>
      <xdr:colOff>104775</xdr:colOff>
      <xdr:row>90</xdr:row>
      <xdr:rowOff>104775</xdr:rowOff>
    </xdr:to>
    <xdr:pic>
      <xdr:nvPicPr>
        <xdr:cNvPr id="60" name="Immagine 59" descr="*">
          <a:extLst>
            <a:ext uri="{FF2B5EF4-FFF2-40B4-BE49-F238E27FC236}">
              <a16:creationId xmlns:a16="http://schemas.microsoft.com/office/drawing/2014/main" id="{00000000-0008-0000-15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036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104775</xdr:colOff>
      <xdr:row>91</xdr:row>
      <xdr:rowOff>104775</xdr:rowOff>
    </xdr:to>
    <xdr:pic>
      <xdr:nvPicPr>
        <xdr:cNvPr id="61" name="Immagine 60" descr="*">
          <a:extLst>
            <a:ext uri="{FF2B5EF4-FFF2-40B4-BE49-F238E27FC236}">
              <a16:creationId xmlns:a16="http://schemas.microsoft.com/office/drawing/2014/main" id="{00000000-0008-0000-15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474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92</xdr:row>
      <xdr:rowOff>0</xdr:rowOff>
    </xdr:from>
    <xdr:to>
      <xdr:col>2</xdr:col>
      <xdr:colOff>104775</xdr:colOff>
      <xdr:row>92</xdr:row>
      <xdr:rowOff>104775</xdr:rowOff>
    </xdr:to>
    <xdr:pic>
      <xdr:nvPicPr>
        <xdr:cNvPr id="62" name="Immagine 61" descr="*">
          <a:extLst>
            <a:ext uri="{FF2B5EF4-FFF2-40B4-BE49-F238E27FC236}">
              <a16:creationId xmlns:a16="http://schemas.microsoft.com/office/drawing/2014/main" id="{00000000-0008-0000-15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750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94</xdr:row>
      <xdr:rowOff>0</xdr:rowOff>
    </xdr:from>
    <xdr:to>
      <xdr:col>2</xdr:col>
      <xdr:colOff>104775</xdr:colOff>
      <xdr:row>94</xdr:row>
      <xdr:rowOff>104775</xdr:rowOff>
    </xdr:to>
    <xdr:pic>
      <xdr:nvPicPr>
        <xdr:cNvPr id="63" name="Immagine 62" descr="*">
          <a:extLst>
            <a:ext uri="{FF2B5EF4-FFF2-40B4-BE49-F238E27FC236}">
              <a16:creationId xmlns:a16="http://schemas.microsoft.com/office/drawing/2014/main" id="{00000000-0008-0000-15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722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104775</xdr:colOff>
      <xdr:row>95</xdr:row>
      <xdr:rowOff>104775</xdr:rowOff>
    </xdr:to>
    <xdr:pic>
      <xdr:nvPicPr>
        <xdr:cNvPr id="64" name="Immagine 63" descr="*">
          <a:extLst>
            <a:ext uri="{FF2B5EF4-FFF2-40B4-BE49-F238E27FC236}">
              <a16:creationId xmlns:a16="http://schemas.microsoft.com/office/drawing/2014/main" id="{00000000-0008-0000-15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913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96</xdr:row>
      <xdr:rowOff>0</xdr:rowOff>
    </xdr:from>
    <xdr:to>
      <xdr:col>2</xdr:col>
      <xdr:colOff>104775</xdr:colOff>
      <xdr:row>96</xdr:row>
      <xdr:rowOff>104775</xdr:rowOff>
    </xdr:to>
    <xdr:pic>
      <xdr:nvPicPr>
        <xdr:cNvPr id="65" name="Immagine 64" descr="*">
          <a:extLst>
            <a:ext uri="{FF2B5EF4-FFF2-40B4-BE49-F238E27FC236}">
              <a16:creationId xmlns:a16="http://schemas.microsoft.com/office/drawing/2014/main" id="{00000000-0008-0000-15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189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104775</xdr:colOff>
      <xdr:row>97</xdr:row>
      <xdr:rowOff>104775</xdr:rowOff>
    </xdr:to>
    <xdr:pic>
      <xdr:nvPicPr>
        <xdr:cNvPr id="66" name="Immagine 65" descr="*">
          <a:extLst>
            <a:ext uri="{FF2B5EF4-FFF2-40B4-BE49-F238E27FC236}">
              <a16:creationId xmlns:a16="http://schemas.microsoft.com/office/drawing/2014/main" id="{00000000-0008-0000-15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627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98</xdr:row>
      <xdr:rowOff>0</xdr:rowOff>
    </xdr:from>
    <xdr:to>
      <xdr:col>2</xdr:col>
      <xdr:colOff>104775</xdr:colOff>
      <xdr:row>98</xdr:row>
      <xdr:rowOff>104775</xdr:rowOff>
    </xdr:to>
    <xdr:pic>
      <xdr:nvPicPr>
        <xdr:cNvPr id="67" name="Immagine 66" descr="*">
          <a:extLst>
            <a:ext uri="{FF2B5EF4-FFF2-40B4-BE49-F238E27FC236}">
              <a16:creationId xmlns:a16="http://schemas.microsoft.com/office/drawing/2014/main" id="{00000000-0008-0000-15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903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104775</xdr:colOff>
      <xdr:row>101</xdr:row>
      <xdr:rowOff>104775</xdr:rowOff>
    </xdr:to>
    <xdr:pic>
      <xdr:nvPicPr>
        <xdr:cNvPr id="68" name="Immagine 67" descr="*">
          <a:extLst>
            <a:ext uri="{FF2B5EF4-FFF2-40B4-BE49-F238E27FC236}">
              <a16:creationId xmlns:a16="http://schemas.microsoft.com/office/drawing/2014/main" id="{00000000-0008-0000-15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0008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102</xdr:row>
      <xdr:rowOff>0</xdr:rowOff>
    </xdr:from>
    <xdr:to>
      <xdr:col>2</xdr:col>
      <xdr:colOff>104775</xdr:colOff>
      <xdr:row>102</xdr:row>
      <xdr:rowOff>104775</xdr:rowOff>
    </xdr:to>
    <xdr:pic>
      <xdr:nvPicPr>
        <xdr:cNvPr id="69" name="Immagine 68" descr="*">
          <a:extLst>
            <a:ext uri="{FF2B5EF4-FFF2-40B4-BE49-F238E27FC236}">
              <a16:creationId xmlns:a16="http://schemas.microsoft.com/office/drawing/2014/main" id="{00000000-0008-0000-15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3571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104775</xdr:colOff>
      <xdr:row>103</xdr:row>
      <xdr:rowOff>104775</xdr:rowOff>
    </xdr:to>
    <xdr:pic>
      <xdr:nvPicPr>
        <xdr:cNvPr id="70" name="Immagine 69" descr="*">
          <a:extLst>
            <a:ext uri="{FF2B5EF4-FFF2-40B4-BE49-F238E27FC236}">
              <a16:creationId xmlns:a16="http://schemas.microsoft.com/office/drawing/2014/main" id="{00000000-0008-0000-15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6647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104</xdr:row>
      <xdr:rowOff>0</xdr:rowOff>
    </xdr:from>
    <xdr:to>
      <xdr:col>2</xdr:col>
      <xdr:colOff>104775</xdr:colOff>
      <xdr:row>104</xdr:row>
      <xdr:rowOff>104775</xdr:rowOff>
    </xdr:to>
    <xdr:pic>
      <xdr:nvPicPr>
        <xdr:cNvPr id="71" name="Immagine 70" descr="*">
          <a:extLst>
            <a:ext uri="{FF2B5EF4-FFF2-40B4-BE49-F238E27FC236}">
              <a16:creationId xmlns:a16="http://schemas.microsoft.com/office/drawing/2014/main" id="{00000000-0008-0000-15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428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104775</xdr:colOff>
      <xdr:row>105</xdr:row>
      <xdr:rowOff>104775</xdr:rowOff>
    </xdr:to>
    <xdr:pic>
      <xdr:nvPicPr>
        <xdr:cNvPr id="72" name="Immagine 71" descr="*">
          <a:extLst>
            <a:ext uri="{FF2B5EF4-FFF2-40B4-BE49-F238E27FC236}">
              <a16:creationId xmlns:a16="http://schemas.microsoft.com/office/drawing/2014/main" id="{00000000-0008-0000-15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705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104775</xdr:colOff>
      <xdr:row>107</xdr:row>
      <xdr:rowOff>104775</xdr:rowOff>
    </xdr:to>
    <xdr:pic>
      <xdr:nvPicPr>
        <xdr:cNvPr id="73" name="Immagine 72" descr="*">
          <a:extLst>
            <a:ext uri="{FF2B5EF4-FFF2-40B4-BE49-F238E27FC236}">
              <a16:creationId xmlns:a16="http://schemas.microsoft.com/office/drawing/2014/main" id="{00000000-0008-0000-15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1895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108</xdr:row>
      <xdr:rowOff>0</xdr:rowOff>
    </xdr:from>
    <xdr:to>
      <xdr:col>2</xdr:col>
      <xdr:colOff>104775</xdr:colOff>
      <xdr:row>108</xdr:row>
      <xdr:rowOff>104775</xdr:rowOff>
    </xdr:to>
    <xdr:pic>
      <xdr:nvPicPr>
        <xdr:cNvPr id="74" name="Immagine 73" descr="*">
          <a:extLst>
            <a:ext uri="{FF2B5EF4-FFF2-40B4-BE49-F238E27FC236}">
              <a16:creationId xmlns:a16="http://schemas.microsoft.com/office/drawing/2014/main" id="{00000000-0008-0000-15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086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104775</xdr:colOff>
      <xdr:row>109</xdr:row>
      <xdr:rowOff>104775</xdr:rowOff>
    </xdr:to>
    <xdr:pic>
      <xdr:nvPicPr>
        <xdr:cNvPr id="75" name="Immagine 74" descr="*">
          <a:extLst>
            <a:ext uri="{FF2B5EF4-FFF2-40B4-BE49-F238E27FC236}">
              <a16:creationId xmlns:a16="http://schemas.microsoft.com/office/drawing/2014/main" id="{00000000-0008-0000-15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362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110</xdr:row>
      <xdr:rowOff>0</xdr:rowOff>
    </xdr:from>
    <xdr:to>
      <xdr:col>2</xdr:col>
      <xdr:colOff>104775</xdr:colOff>
      <xdr:row>110</xdr:row>
      <xdr:rowOff>104775</xdr:rowOff>
    </xdr:to>
    <xdr:pic>
      <xdr:nvPicPr>
        <xdr:cNvPr id="76" name="Immagine 75" descr="*">
          <a:extLst>
            <a:ext uri="{FF2B5EF4-FFF2-40B4-BE49-F238E27FC236}">
              <a16:creationId xmlns:a16="http://schemas.microsoft.com/office/drawing/2014/main" id="{00000000-0008-0000-15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80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104775</xdr:colOff>
      <xdr:row>111</xdr:row>
      <xdr:rowOff>104775</xdr:rowOff>
    </xdr:to>
    <xdr:pic>
      <xdr:nvPicPr>
        <xdr:cNvPr id="77" name="Immagine 76" descr="*">
          <a:extLst>
            <a:ext uri="{FF2B5EF4-FFF2-40B4-BE49-F238E27FC236}">
              <a16:creationId xmlns:a16="http://schemas.microsoft.com/office/drawing/2014/main" id="{00000000-0008-0000-15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30770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104775</xdr:colOff>
      <xdr:row>113</xdr:row>
      <xdr:rowOff>104775</xdr:rowOff>
    </xdr:to>
    <xdr:pic>
      <xdr:nvPicPr>
        <xdr:cNvPr id="78" name="Immagine 77" descr="*">
          <a:extLst>
            <a:ext uri="{FF2B5EF4-FFF2-40B4-BE49-F238E27FC236}">
              <a16:creationId xmlns:a16="http://schemas.microsoft.com/office/drawing/2014/main" id="{00000000-0008-0000-15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5944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114</xdr:row>
      <xdr:rowOff>0</xdr:rowOff>
    </xdr:from>
    <xdr:to>
      <xdr:col>2</xdr:col>
      <xdr:colOff>104775</xdr:colOff>
      <xdr:row>114</xdr:row>
      <xdr:rowOff>104775</xdr:rowOff>
    </xdr:to>
    <xdr:pic>
      <xdr:nvPicPr>
        <xdr:cNvPr id="79" name="Immagine 78" descr="*">
          <a:extLst>
            <a:ext uri="{FF2B5EF4-FFF2-40B4-BE49-F238E27FC236}">
              <a16:creationId xmlns:a16="http://schemas.microsoft.com/office/drawing/2014/main" id="{00000000-0008-0000-15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1345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104775</xdr:colOff>
      <xdr:row>115</xdr:row>
      <xdr:rowOff>104775</xdr:rowOff>
    </xdr:to>
    <xdr:pic>
      <xdr:nvPicPr>
        <xdr:cNvPr id="80" name="Immagine 79" descr="*">
          <a:extLst>
            <a:ext uri="{FF2B5EF4-FFF2-40B4-BE49-F238E27FC236}">
              <a16:creationId xmlns:a16="http://schemas.microsoft.com/office/drawing/2014/main" id="{00000000-0008-0000-15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410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116</xdr:row>
      <xdr:rowOff>0</xdr:rowOff>
    </xdr:from>
    <xdr:to>
      <xdr:col>2</xdr:col>
      <xdr:colOff>104775</xdr:colOff>
      <xdr:row>116</xdr:row>
      <xdr:rowOff>104775</xdr:rowOff>
    </xdr:to>
    <xdr:pic>
      <xdr:nvPicPr>
        <xdr:cNvPr id="81" name="Immagine 80" descr="*">
          <a:extLst>
            <a:ext uri="{FF2B5EF4-FFF2-40B4-BE49-F238E27FC236}">
              <a16:creationId xmlns:a16="http://schemas.microsoft.com/office/drawing/2014/main" id="{00000000-0008-0000-15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848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104775</xdr:colOff>
      <xdr:row>117</xdr:row>
      <xdr:rowOff>104775</xdr:rowOff>
    </xdr:to>
    <xdr:pic>
      <xdr:nvPicPr>
        <xdr:cNvPr id="82" name="Immagine 81" descr="*">
          <a:extLst>
            <a:ext uri="{FF2B5EF4-FFF2-40B4-BE49-F238E27FC236}">
              <a16:creationId xmlns:a16="http://schemas.microsoft.com/office/drawing/2014/main" id="{00000000-0008-0000-15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71251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104775</xdr:colOff>
      <xdr:row>119</xdr:row>
      <xdr:rowOff>104775</xdr:rowOff>
    </xdr:to>
    <xdr:pic>
      <xdr:nvPicPr>
        <xdr:cNvPr id="83" name="Immagine 82" descr="*">
          <a:extLst>
            <a:ext uri="{FF2B5EF4-FFF2-40B4-BE49-F238E27FC236}">
              <a16:creationId xmlns:a16="http://schemas.microsoft.com/office/drawing/2014/main" id="{00000000-0008-0000-15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0598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0</xdr:rowOff>
    </xdr:from>
    <xdr:to>
      <xdr:col>2</xdr:col>
      <xdr:colOff>104775</xdr:colOff>
      <xdr:row>120</xdr:row>
      <xdr:rowOff>104775</xdr:rowOff>
    </xdr:to>
    <xdr:pic>
      <xdr:nvPicPr>
        <xdr:cNvPr id="84" name="Immagine 83" descr="*">
          <a:extLst>
            <a:ext uri="{FF2B5EF4-FFF2-40B4-BE49-F238E27FC236}">
              <a16:creationId xmlns:a16="http://schemas.microsoft.com/office/drawing/2014/main" id="{00000000-0008-0000-15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250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104775</xdr:colOff>
      <xdr:row>121</xdr:row>
      <xdr:rowOff>104775</xdr:rowOff>
    </xdr:to>
    <xdr:pic>
      <xdr:nvPicPr>
        <xdr:cNvPr id="85" name="Immagine 84" descr="*">
          <a:extLst>
            <a:ext uri="{FF2B5EF4-FFF2-40B4-BE49-F238E27FC236}">
              <a16:creationId xmlns:a16="http://schemas.microsoft.com/office/drawing/2014/main" id="{00000000-0008-0000-15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526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122</xdr:row>
      <xdr:rowOff>0</xdr:rowOff>
    </xdr:from>
    <xdr:to>
      <xdr:col>2</xdr:col>
      <xdr:colOff>104775</xdr:colOff>
      <xdr:row>122</xdr:row>
      <xdr:rowOff>104775</xdr:rowOff>
    </xdr:to>
    <xdr:pic>
      <xdr:nvPicPr>
        <xdr:cNvPr id="86" name="Immagine 85" descr="*">
          <a:extLst>
            <a:ext uri="{FF2B5EF4-FFF2-40B4-BE49-F238E27FC236}">
              <a16:creationId xmlns:a16="http://schemas.microsoft.com/office/drawing/2014/main" id="{00000000-0008-0000-15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964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104775</xdr:colOff>
      <xdr:row>123</xdr:row>
      <xdr:rowOff>104775</xdr:rowOff>
    </xdr:to>
    <xdr:pic>
      <xdr:nvPicPr>
        <xdr:cNvPr id="87" name="Immagine 86" descr="*">
          <a:extLst>
            <a:ext uri="{FF2B5EF4-FFF2-40B4-BE49-F238E27FC236}">
              <a16:creationId xmlns:a16="http://schemas.microsoft.com/office/drawing/2014/main" id="{00000000-0008-0000-15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240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19/Scheda%20Dipendenti/Scheda%20dipendenti%2020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abio%20Fais/AppData/Local/Microsoft/Windows/INetCache/Content.Outlook/AJYTZ8D6/Programmazione%20Obiettivi%20%202021%20Serv.%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20/Programmazione/Programmazione%20Obiettivi%20%202020%20-%20Cd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abio%20Fais/AppData/Local/Microsoft/Windows/INetCache/Content.Outlook/AJYTZ8D6/Obiettivi%20Perf.%20Individuale%202021_SERV1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 val="1"/>
      <sheetName val="2"/>
      <sheetName val="3"/>
      <sheetName val="4"/>
      <sheetName val="5"/>
      <sheetName val="6"/>
      <sheetName val="7"/>
      <sheetName val="8"/>
      <sheetName val="9"/>
      <sheetName val="10"/>
      <sheetName val="11"/>
      <sheetName val="Foglio1"/>
      <sheetName val="Grafici Prestazione"/>
    </sheetNames>
    <sheetDataSet>
      <sheetData sheetId="0">
        <row r="2">
          <cell r="A2" t="str">
            <v>A - Relazione e integrazione</v>
          </cell>
          <cell r="B2" t="str">
            <v>A - Si valutano le capacità comunicative e di apporto concreto nel gruppo di lavoro – di relazione con i colleghi e di partecipazione alla vita organizzativa – di collaborazione ed integrazione nei processi di servizio – di propensione a trasmette le proprie competenze ai colleghi</v>
          </cell>
        </row>
        <row r="3">
          <cell r="A3" t="str">
            <v>B - Assunzione di iniziativa</v>
          </cell>
          <cell r="B3" t="str">
            <v>B - Si valuta il comportamento tenuto in rapporto a situazioni che richiedono, nell’ambito delle proprie competenze, di intraprendere un’azione con un intervento immediato</v>
          </cell>
        </row>
        <row r="4">
          <cell r="A4" t="str">
            <v>C - Tempestività</v>
          </cell>
          <cell r="B4" t="str">
            <v>C - Si valuta il rispetto dei tempi assegnati per l'esecuzione della prestazione e di intervento nei tempi opportuni anche in assenza di istruzioni specifiche</v>
          </cell>
        </row>
        <row r="5">
          <cell r="A5" t="str">
            <v>D - Rapporti con l’unità operativa di appartenenza</v>
          </cell>
          <cell r="B5" t="str">
            <v>D- Si valuta la correttezza dei rapporti intrattenuti con i responsabili/ con eventuali altri vertici direzionali</v>
          </cell>
        </row>
        <row r="6">
          <cell r="A6" t="str">
            <v xml:space="preserve">F- Analisi e soluzione dei problemi. </v>
          </cell>
          <cell r="B6" t="str">
            <v>F - Si valuta la capacità di affrontare situazioni critiche e di risolvere problemi imprevisti, proponendo possibili alternative ed utilizzando le proprie conoscenze. Propensioni intellettuali ed emotive nel superare gli ostacoli</v>
          </cell>
        </row>
        <row r="7">
          <cell r="A7" t="str">
            <v>F - Capacità di formulare proposte per il miglioramento del servizio</v>
          </cell>
          <cell r="B7" t="str">
            <v>F - Si valuta la capacità di presentare ai soggetti competenti proposte di miglioramento del servizio, volte sia al conseguimento di specifici risultati, sia al miglioramento organizzativo dell’ambiente di lavoro.</v>
          </cell>
        </row>
        <row r="8">
          <cell r="A8" t="str">
            <v>G - Accuratezza e diligenza</v>
          </cell>
          <cell r="B8" t="str">
            <v xml:space="preserve">G - Si valuta l'attenzione, la precisione, l’accuratezza e la diligenza nell’assolvere i compiti e le mansioni collegate al ruolo assegnato. </v>
          </cell>
        </row>
        <row r="9">
          <cell r="A9" t="str">
            <v>H - Flessibilità e disponibilità a sostenere impegni di lavoro aggiuntivi</v>
          </cell>
          <cell r="B9" t="str">
            <v xml:space="preserve">H - Si valuta la disponibilità ad adeguarsi alle esigenze dell'incarico ricoperto e a garantire il proprio contributo anche in materie che non sono di specifica competenza, nell'interesse dell'Organizzazione. </v>
          </cell>
        </row>
        <row r="10">
          <cell r="A10" t="str">
            <v>I - Rapporti con l’utenza</v>
          </cell>
          <cell r="B10" t="str">
            <v>I - Si valutano gli atteggiamenti tenuti con i diretti destinatari dei servizi, la predisposizione a prendere in carico le esigenze degli utenti. La capacità di promuovere l’immagine dell’Ente verso l’esterno tramite i comportamenti assunti dai dipendenti.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P.I."/>
      <sheetName val="Elenco P.O."/>
      <sheetName val="8vuota"/>
      <sheetName val="9vuota"/>
      <sheetName val="10vuota"/>
      <sheetName val="Resp. 1"/>
      <sheetName val="Dip. "/>
      <sheetName val="Dip. 2"/>
      <sheetName val="Dip. 3"/>
      <sheetName val="Dip.3"/>
      <sheetName val="Dip. 4"/>
      <sheetName val="Dip. 5"/>
      <sheetName val="Dip. 6"/>
      <sheetName val="Dip. 7"/>
      <sheetName val="Dip. 8"/>
      <sheetName val="Dip. 9"/>
      <sheetName val="Dip.10"/>
      <sheetName val="Report"/>
      <sheetName val="Grafici"/>
      <sheetName val="Foglio1"/>
      <sheetName val="Comp."/>
      <sheetName val="Foglio2"/>
      <sheetName val="Foglio4"/>
      <sheetName val="Foglio3"/>
      <sheetName val="Foglio5"/>
      <sheetName val="Foglio6"/>
    </sheetNames>
    <sheetDataSet>
      <sheetData sheetId="0"/>
      <sheetData sheetId="1">
        <row r="11">
          <cell r="B11" t="str">
            <v xml:space="preserve">Prevenzione della Corruzione e della Trasparenza –  Revisione del PTPCT alla luce del PNA 2019. Aggiornamento e integrazione al PTPCT del Codice di comportamento dell’Ente </v>
          </cell>
          <cell r="C11" t="str">
            <v>Vedi scheda di programmazione</v>
          </cell>
        </row>
        <row r="12">
          <cell r="C12" t="str">
            <v>Vedi scheda di programmazione</v>
          </cell>
        </row>
        <row r="13">
          <cell r="C13" t="str">
            <v>Vedi scheda di programmazione</v>
          </cell>
        </row>
        <row r="14">
          <cell r="C14" t="str">
            <v>Vedi scheda di programmazione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sheetName val="a"/>
      <sheetName val="b"/>
      <sheetName val="c"/>
      <sheetName val="d"/>
      <sheetName val="e"/>
      <sheetName val="f"/>
      <sheetName val="g"/>
      <sheetName val="h"/>
      <sheetName val="i"/>
      <sheetName val="l"/>
      <sheetName val="m"/>
      <sheetName val="n"/>
      <sheetName val="o"/>
      <sheetName val="p"/>
      <sheetName val="Report"/>
    </sheetNames>
    <sheetDataSet>
      <sheetData sheetId="0">
        <row r="1">
          <cell r="C1" t="str">
            <v>GOLFO ARANCI</v>
          </cell>
        </row>
        <row r="2">
          <cell r="D2" t="str">
            <v>Garantire il controllo effettivo da parte della stazione appaltante sull’esecuzione delle prestazioni in attuazione dell’art. 31 c. 12 del D.Lgs 50/2016</v>
          </cell>
          <cell r="F2" t="str">
            <v>SERVIZIO 1</v>
          </cell>
        </row>
        <row r="3">
          <cell r="D3" t="str">
            <v>Inserimento nel programma di Stato Civile degli Atti di Matrimonio dall'anno 1948 al 1958</v>
          </cell>
        </row>
        <row r="4">
          <cell r="D4" t="str">
            <v>Avviare un progetto intergenerazionale, con incontri da parte di figure specifiche mirati a tutte le età: informazioni alle famiglie e ai minori sull'impatto Covid-19 riferito alla DAD e alla quotidianità familiare, informazioni di carattere sanitario rivolte alla terza età , informazioni ai giovani/adulti sulle malattie sociali.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T38"/>
  <sheetViews>
    <sheetView zoomScale="90" zoomScaleNormal="90" workbookViewId="0">
      <selection activeCell="C12" sqref="C12"/>
    </sheetView>
  </sheetViews>
  <sheetFormatPr defaultRowHeight="15.75" x14ac:dyDescent="0.25"/>
  <cols>
    <col min="1" max="1" width="1.28515625" style="275" customWidth="1"/>
    <col min="2" max="2" width="53.5703125" style="275" customWidth="1"/>
    <col min="3" max="3" width="57.42578125" style="275" customWidth="1"/>
    <col min="4" max="4" width="68.28515625" style="275" hidden="1" customWidth="1"/>
    <col min="5" max="18" width="6.28515625" style="309" customWidth="1"/>
    <col min="19" max="44" width="9.140625" style="275" customWidth="1"/>
    <col min="45" max="45" width="64" style="299" customWidth="1"/>
    <col min="46" max="46" width="97.85546875" style="299" customWidth="1"/>
    <col min="47" max="49" width="9.140625" style="275" customWidth="1"/>
    <col min="50" max="240" width="9.140625" style="275"/>
    <col min="241" max="241" width="1.28515625" style="275" customWidth="1"/>
    <col min="242" max="242" width="44.85546875" style="275" customWidth="1"/>
    <col min="243" max="243" width="47.28515625" style="275" customWidth="1"/>
    <col min="244" max="244" width="8.140625" style="275" customWidth="1"/>
    <col min="245" max="245" width="8.28515625" style="275" customWidth="1"/>
    <col min="246" max="246" width="5.42578125" style="275" customWidth="1"/>
    <col min="247" max="247" width="8.5703125" style="275" customWidth="1"/>
    <col min="248" max="248" width="13.7109375" style="275" customWidth="1"/>
    <col min="249" max="249" width="15.7109375" style="275" customWidth="1"/>
    <col min="250" max="250" width="14.7109375" style="275" customWidth="1"/>
    <col min="251" max="251" width="15" style="275" customWidth="1"/>
    <col min="252" max="253" width="14.28515625" style="275" customWidth="1"/>
    <col min="254" max="254" width="0" style="275" hidden="1" customWidth="1"/>
    <col min="255" max="255" width="18.85546875" style="275" customWidth="1"/>
    <col min="256" max="268" width="8" style="275" customWidth="1"/>
    <col min="269" max="272" width="9.28515625" style="275" customWidth="1"/>
    <col min="273" max="300" width="9.140625" style="275"/>
    <col min="301" max="301" width="64" style="275" customWidth="1"/>
    <col min="302" max="302" width="97.85546875" style="275" customWidth="1"/>
    <col min="303" max="496" width="9.140625" style="275"/>
    <col min="497" max="497" width="1.28515625" style="275" customWidth="1"/>
    <col min="498" max="498" width="44.85546875" style="275" customWidth="1"/>
    <col min="499" max="499" width="47.28515625" style="275" customWidth="1"/>
    <col min="500" max="500" width="8.140625" style="275" customWidth="1"/>
    <col min="501" max="501" width="8.28515625" style="275" customWidth="1"/>
    <col min="502" max="502" width="5.42578125" style="275" customWidth="1"/>
    <col min="503" max="503" width="8.5703125" style="275" customWidth="1"/>
    <col min="504" max="504" width="13.7109375" style="275" customWidth="1"/>
    <col min="505" max="505" width="15.7109375" style="275" customWidth="1"/>
    <col min="506" max="506" width="14.7109375" style="275" customWidth="1"/>
    <col min="507" max="507" width="15" style="275" customWidth="1"/>
    <col min="508" max="509" width="14.28515625" style="275" customWidth="1"/>
    <col min="510" max="510" width="0" style="275" hidden="1" customWidth="1"/>
    <col min="511" max="511" width="18.85546875" style="275" customWidth="1"/>
    <col min="512" max="524" width="8" style="275" customWidth="1"/>
    <col min="525" max="528" width="9.28515625" style="275" customWidth="1"/>
    <col min="529" max="556" width="9.140625" style="275"/>
    <col min="557" max="557" width="64" style="275" customWidth="1"/>
    <col min="558" max="558" width="97.85546875" style="275" customWidth="1"/>
    <col min="559" max="752" width="9.140625" style="275"/>
    <col min="753" max="753" width="1.28515625" style="275" customWidth="1"/>
    <col min="754" max="754" width="44.85546875" style="275" customWidth="1"/>
    <col min="755" max="755" width="47.28515625" style="275" customWidth="1"/>
    <col min="756" max="756" width="8.140625" style="275" customWidth="1"/>
    <col min="757" max="757" width="8.28515625" style="275" customWidth="1"/>
    <col min="758" max="758" width="5.42578125" style="275" customWidth="1"/>
    <col min="759" max="759" width="8.5703125" style="275" customWidth="1"/>
    <col min="760" max="760" width="13.7109375" style="275" customWidth="1"/>
    <col min="761" max="761" width="15.7109375" style="275" customWidth="1"/>
    <col min="762" max="762" width="14.7109375" style="275" customWidth="1"/>
    <col min="763" max="763" width="15" style="275" customWidth="1"/>
    <col min="764" max="765" width="14.28515625" style="275" customWidth="1"/>
    <col min="766" max="766" width="0" style="275" hidden="1" customWidth="1"/>
    <col min="767" max="767" width="18.85546875" style="275" customWidth="1"/>
    <col min="768" max="780" width="8" style="275" customWidth="1"/>
    <col min="781" max="784" width="9.28515625" style="275" customWidth="1"/>
    <col min="785" max="812" width="9.140625" style="275"/>
    <col min="813" max="813" width="64" style="275" customWidth="1"/>
    <col min="814" max="814" width="97.85546875" style="275" customWidth="1"/>
    <col min="815" max="1008" width="9.140625" style="275"/>
    <col min="1009" max="1009" width="1.28515625" style="275" customWidth="1"/>
    <col min="1010" max="1010" width="44.85546875" style="275" customWidth="1"/>
    <col min="1011" max="1011" width="47.28515625" style="275" customWidth="1"/>
    <col min="1012" max="1012" width="8.140625" style="275" customWidth="1"/>
    <col min="1013" max="1013" width="8.28515625" style="275" customWidth="1"/>
    <col min="1014" max="1014" width="5.42578125" style="275" customWidth="1"/>
    <col min="1015" max="1015" width="8.5703125" style="275" customWidth="1"/>
    <col min="1016" max="1016" width="13.7109375" style="275" customWidth="1"/>
    <col min="1017" max="1017" width="15.7109375" style="275" customWidth="1"/>
    <col min="1018" max="1018" width="14.7109375" style="275" customWidth="1"/>
    <col min="1019" max="1019" width="15" style="275" customWidth="1"/>
    <col min="1020" max="1021" width="14.28515625" style="275" customWidth="1"/>
    <col min="1022" max="1022" width="0" style="275" hidden="1" customWidth="1"/>
    <col min="1023" max="1023" width="18.85546875" style="275" customWidth="1"/>
    <col min="1024" max="1036" width="8" style="275" customWidth="1"/>
    <col min="1037" max="1040" width="9.28515625" style="275" customWidth="1"/>
    <col min="1041" max="1068" width="9.140625" style="275"/>
    <col min="1069" max="1069" width="64" style="275" customWidth="1"/>
    <col min="1070" max="1070" width="97.85546875" style="275" customWidth="1"/>
    <col min="1071" max="1264" width="9.140625" style="275"/>
    <col min="1265" max="1265" width="1.28515625" style="275" customWidth="1"/>
    <col min="1266" max="1266" width="44.85546875" style="275" customWidth="1"/>
    <col min="1267" max="1267" width="47.28515625" style="275" customWidth="1"/>
    <col min="1268" max="1268" width="8.140625" style="275" customWidth="1"/>
    <col min="1269" max="1269" width="8.28515625" style="275" customWidth="1"/>
    <col min="1270" max="1270" width="5.42578125" style="275" customWidth="1"/>
    <col min="1271" max="1271" width="8.5703125" style="275" customWidth="1"/>
    <col min="1272" max="1272" width="13.7109375" style="275" customWidth="1"/>
    <col min="1273" max="1273" width="15.7109375" style="275" customWidth="1"/>
    <col min="1274" max="1274" width="14.7109375" style="275" customWidth="1"/>
    <col min="1275" max="1275" width="15" style="275" customWidth="1"/>
    <col min="1276" max="1277" width="14.28515625" style="275" customWidth="1"/>
    <col min="1278" max="1278" width="0" style="275" hidden="1" customWidth="1"/>
    <col min="1279" max="1279" width="18.85546875" style="275" customWidth="1"/>
    <col min="1280" max="1292" width="8" style="275" customWidth="1"/>
    <col min="1293" max="1296" width="9.28515625" style="275" customWidth="1"/>
    <col min="1297" max="1324" width="9.140625" style="275"/>
    <col min="1325" max="1325" width="64" style="275" customWidth="1"/>
    <col min="1326" max="1326" width="97.85546875" style="275" customWidth="1"/>
    <col min="1327" max="1520" width="9.140625" style="275"/>
    <col min="1521" max="1521" width="1.28515625" style="275" customWidth="1"/>
    <col min="1522" max="1522" width="44.85546875" style="275" customWidth="1"/>
    <col min="1523" max="1523" width="47.28515625" style="275" customWidth="1"/>
    <col min="1524" max="1524" width="8.140625" style="275" customWidth="1"/>
    <col min="1525" max="1525" width="8.28515625" style="275" customWidth="1"/>
    <col min="1526" max="1526" width="5.42578125" style="275" customWidth="1"/>
    <col min="1527" max="1527" width="8.5703125" style="275" customWidth="1"/>
    <col min="1528" max="1528" width="13.7109375" style="275" customWidth="1"/>
    <col min="1529" max="1529" width="15.7109375" style="275" customWidth="1"/>
    <col min="1530" max="1530" width="14.7109375" style="275" customWidth="1"/>
    <col min="1531" max="1531" width="15" style="275" customWidth="1"/>
    <col min="1532" max="1533" width="14.28515625" style="275" customWidth="1"/>
    <col min="1534" max="1534" width="0" style="275" hidden="1" customWidth="1"/>
    <col min="1535" max="1535" width="18.85546875" style="275" customWidth="1"/>
    <col min="1536" max="1548" width="8" style="275" customWidth="1"/>
    <col min="1549" max="1552" width="9.28515625" style="275" customWidth="1"/>
    <col min="1553" max="1580" width="9.140625" style="275"/>
    <col min="1581" max="1581" width="64" style="275" customWidth="1"/>
    <col min="1582" max="1582" width="97.85546875" style="275" customWidth="1"/>
    <col min="1583" max="1776" width="9.140625" style="275"/>
    <col min="1777" max="1777" width="1.28515625" style="275" customWidth="1"/>
    <col min="1778" max="1778" width="44.85546875" style="275" customWidth="1"/>
    <col min="1779" max="1779" width="47.28515625" style="275" customWidth="1"/>
    <col min="1780" max="1780" width="8.140625" style="275" customWidth="1"/>
    <col min="1781" max="1781" width="8.28515625" style="275" customWidth="1"/>
    <col min="1782" max="1782" width="5.42578125" style="275" customWidth="1"/>
    <col min="1783" max="1783" width="8.5703125" style="275" customWidth="1"/>
    <col min="1784" max="1784" width="13.7109375" style="275" customWidth="1"/>
    <col min="1785" max="1785" width="15.7109375" style="275" customWidth="1"/>
    <col min="1786" max="1786" width="14.7109375" style="275" customWidth="1"/>
    <col min="1787" max="1787" width="15" style="275" customWidth="1"/>
    <col min="1788" max="1789" width="14.28515625" style="275" customWidth="1"/>
    <col min="1790" max="1790" width="0" style="275" hidden="1" customWidth="1"/>
    <col min="1791" max="1791" width="18.85546875" style="275" customWidth="1"/>
    <col min="1792" max="1804" width="8" style="275" customWidth="1"/>
    <col min="1805" max="1808" width="9.28515625" style="275" customWidth="1"/>
    <col min="1809" max="1836" width="9.140625" style="275"/>
    <col min="1837" max="1837" width="64" style="275" customWidth="1"/>
    <col min="1838" max="1838" width="97.85546875" style="275" customWidth="1"/>
    <col min="1839" max="2032" width="9.140625" style="275"/>
    <col min="2033" max="2033" width="1.28515625" style="275" customWidth="1"/>
    <col min="2034" max="2034" width="44.85546875" style="275" customWidth="1"/>
    <col min="2035" max="2035" width="47.28515625" style="275" customWidth="1"/>
    <col min="2036" max="2036" width="8.140625" style="275" customWidth="1"/>
    <col min="2037" max="2037" width="8.28515625" style="275" customWidth="1"/>
    <col min="2038" max="2038" width="5.42578125" style="275" customWidth="1"/>
    <col min="2039" max="2039" width="8.5703125" style="275" customWidth="1"/>
    <col min="2040" max="2040" width="13.7109375" style="275" customWidth="1"/>
    <col min="2041" max="2041" width="15.7109375" style="275" customWidth="1"/>
    <col min="2042" max="2042" width="14.7109375" style="275" customWidth="1"/>
    <col min="2043" max="2043" width="15" style="275" customWidth="1"/>
    <col min="2044" max="2045" width="14.28515625" style="275" customWidth="1"/>
    <col min="2046" max="2046" width="0" style="275" hidden="1" customWidth="1"/>
    <col min="2047" max="2047" width="18.85546875" style="275" customWidth="1"/>
    <col min="2048" max="2060" width="8" style="275" customWidth="1"/>
    <col min="2061" max="2064" width="9.28515625" style="275" customWidth="1"/>
    <col min="2065" max="2092" width="9.140625" style="275"/>
    <col min="2093" max="2093" width="64" style="275" customWidth="1"/>
    <col min="2094" max="2094" width="97.85546875" style="275" customWidth="1"/>
    <col min="2095" max="2288" width="9.140625" style="275"/>
    <col min="2289" max="2289" width="1.28515625" style="275" customWidth="1"/>
    <col min="2290" max="2290" width="44.85546875" style="275" customWidth="1"/>
    <col min="2291" max="2291" width="47.28515625" style="275" customWidth="1"/>
    <col min="2292" max="2292" width="8.140625" style="275" customWidth="1"/>
    <col min="2293" max="2293" width="8.28515625" style="275" customWidth="1"/>
    <col min="2294" max="2294" width="5.42578125" style="275" customWidth="1"/>
    <col min="2295" max="2295" width="8.5703125" style="275" customWidth="1"/>
    <col min="2296" max="2296" width="13.7109375" style="275" customWidth="1"/>
    <col min="2297" max="2297" width="15.7109375" style="275" customWidth="1"/>
    <col min="2298" max="2298" width="14.7109375" style="275" customWidth="1"/>
    <col min="2299" max="2299" width="15" style="275" customWidth="1"/>
    <col min="2300" max="2301" width="14.28515625" style="275" customWidth="1"/>
    <col min="2302" max="2302" width="0" style="275" hidden="1" customWidth="1"/>
    <col min="2303" max="2303" width="18.85546875" style="275" customWidth="1"/>
    <col min="2304" max="2316" width="8" style="275" customWidth="1"/>
    <col min="2317" max="2320" width="9.28515625" style="275" customWidth="1"/>
    <col min="2321" max="2348" width="9.140625" style="275"/>
    <col min="2349" max="2349" width="64" style="275" customWidth="1"/>
    <col min="2350" max="2350" width="97.85546875" style="275" customWidth="1"/>
    <col min="2351" max="2544" width="9.140625" style="275"/>
    <col min="2545" max="2545" width="1.28515625" style="275" customWidth="1"/>
    <col min="2546" max="2546" width="44.85546875" style="275" customWidth="1"/>
    <col min="2547" max="2547" width="47.28515625" style="275" customWidth="1"/>
    <col min="2548" max="2548" width="8.140625" style="275" customWidth="1"/>
    <col min="2549" max="2549" width="8.28515625" style="275" customWidth="1"/>
    <col min="2550" max="2550" width="5.42578125" style="275" customWidth="1"/>
    <col min="2551" max="2551" width="8.5703125" style="275" customWidth="1"/>
    <col min="2552" max="2552" width="13.7109375" style="275" customWidth="1"/>
    <col min="2553" max="2553" width="15.7109375" style="275" customWidth="1"/>
    <col min="2554" max="2554" width="14.7109375" style="275" customWidth="1"/>
    <col min="2555" max="2555" width="15" style="275" customWidth="1"/>
    <col min="2556" max="2557" width="14.28515625" style="275" customWidth="1"/>
    <col min="2558" max="2558" width="0" style="275" hidden="1" customWidth="1"/>
    <col min="2559" max="2559" width="18.85546875" style="275" customWidth="1"/>
    <col min="2560" max="2572" width="8" style="275" customWidth="1"/>
    <col min="2573" max="2576" width="9.28515625" style="275" customWidth="1"/>
    <col min="2577" max="2604" width="9.140625" style="275"/>
    <col min="2605" max="2605" width="64" style="275" customWidth="1"/>
    <col min="2606" max="2606" width="97.85546875" style="275" customWidth="1"/>
    <col min="2607" max="2800" width="9.140625" style="275"/>
    <col min="2801" max="2801" width="1.28515625" style="275" customWidth="1"/>
    <col min="2802" max="2802" width="44.85546875" style="275" customWidth="1"/>
    <col min="2803" max="2803" width="47.28515625" style="275" customWidth="1"/>
    <col min="2804" max="2804" width="8.140625" style="275" customWidth="1"/>
    <col min="2805" max="2805" width="8.28515625" style="275" customWidth="1"/>
    <col min="2806" max="2806" width="5.42578125" style="275" customWidth="1"/>
    <col min="2807" max="2807" width="8.5703125" style="275" customWidth="1"/>
    <col min="2808" max="2808" width="13.7109375" style="275" customWidth="1"/>
    <col min="2809" max="2809" width="15.7109375" style="275" customWidth="1"/>
    <col min="2810" max="2810" width="14.7109375" style="275" customWidth="1"/>
    <col min="2811" max="2811" width="15" style="275" customWidth="1"/>
    <col min="2812" max="2813" width="14.28515625" style="275" customWidth="1"/>
    <col min="2814" max="2814" width="0" style="275" hidden="1" customWidth="1"/>
    <col min="2815" max="2815" width="18.85546875" style="275" customWidth="1"/>
    <col min="2816" max="2828" width="8" style="275" customWidth="1"/>
    <col min="2829" max="2832" width="9.28515625" style="275" customWidth="1"/>
    <col min="2833" max="2860" width="9.140625" style="275"/>
    <col min="2861" max="2861" width="64" style="275" customWidth="1"/>
    <col min="2862" max="2862" width="97.85546875" style="275" customWidth="1"/>
    <col min="2863" max="3056" width="9.140625" style="275"/>
    <col min="3057" max="3057" width="1.28515625" style="275" customWidth="1"/>
    <col min="3058" max="3058" width="44.85546875" style="275" customWidth="1"/>
    <col min="3059" max="3059" width="47.28515625" style="275" customWidth="1"/>
    <col min="3060" max="3060" width="8.140625" style="275" customWidth="1"/>
    <col min="3061" max="3061" width="8.28515625" style="275" customWidth="1"/>
    <col min="3062" max="3062" width="5.42578125" style="275" customWidth="1"/>
    <col min="3063" max="3063" width="8.5703125" style="275" customWidth="1"/>
    <col min="3064" max="3064" width="13.7109375" style="275" customWidth="1"/>
    <col min="3065" max="3065" width="15.7109375" style="275" customWidth="1"/>
    <col min="3066" max="3066" width="14.7109375" style="275" customWidth="1"/>
    <col min="3067" max="3067" width="15" style="275" customWidth="1"/>
    <col min="3068" max="3069" width="14.28515625" style="275" customWidth="1"/>
    <col min="3070" max="3070" width="0" style="275" hidden="1" customWidth="1"/>
    <col min="3071" max="3071" width="18.85546875" style="275" customWidth="1"/>
    <col min="3072" max="3084" width="8" style="275" customWidth="1"/>
    <col min="3085" max="3088" width="9.28515625" style="275" customWidth="1"/>
    <col min="3089" max="3116" width="9.140625" style="275"/>
    <col min="3117" max="3117" width="64" style="275" customWidth="1"/>
    <col min="3118" max="3118" width="97.85546875" style="275" customWidth="1"/>
    <col min="3119" max="3312" width="9.140625" style="275"/>
    <col min="3313" max="3313" width="1.28515625" style="275" customWidth="1"/>
    <col min="3314" max="3314" width="44.85546875" style="275" customWidth="1"/>
    <col min="3315" max="3315" width="47.28515625" style="275" customWidth="1"/>
    <col min="3316" max="3316" width="8.140625" style="275" customWidth="1"/>
    <col min="3317" max="3317" width="8.28515625" style="275" customWidth="1"/>
    <col min="3318" max="3318" width="5.42578125" style="275" customWidth="1"/>
    <col min="3319" max="3319" width="8.5703125" style="275" customWidth="1"/>
    <col min="3320" max="3320" width="13.7109375" style="275" customWidth="1"/>
    <col min="3321" max="3321" width="15.7109375" style="275" customWidth="1"/>
    <col min="3322" max="3322" width="14.7109375" style="275" customWidth="1"/>
    <col min="3323" max="3323" width="15" style="275" customWidth="1"/>
    <col min="3324" max="3325" width="14.28515625" style="275" customWidth="1"/>
    <col min="3326" max="3326" width="0" style="275" hidden="1" customWidth="1"/>
    <col min="3327" max="3327" width="18.85546875" style="275" customWidth="1"/>
    <col min="3328" max="3340" width="8" style="275" customWidth="1"/>
    <col min="3341" max="3344" width="9.28515625" style="275" customWidth="1"/>
    <col min="3345" max="3372" width="9.140625" style="275"/>
    <col min="3373" max="3373" width="64" style="275" customWidth="1"/>
    <col min="3374" max="3374" width="97.85546875" style="275" customWidth="1"/>
    <col min="3375" max="3568" width="9.140625" style="275"/>
    <col min="3569" max="3569" width="1.28515625" style="275" customWidth="1"/>
    <col min="3570" max="3570" width="44.85546875" style="275" customWidth="1"/>
    <col min="3571" max="3571" width="47.28515625" style="275" customWidth="1"/>
    <col min="3572" max="3572" width="8.140625" style="275" customWidth="1"/>
    <col min="3573" max="3573" width="8.28515625" style="275" customWidth="1"/>
    <col min="3574" max="3574" width="5.42578125" style="275" customWidth="1"/>
    <col min="3575" max="3575" width="8.5703125" style="275" customWidth="1"/>
    <col min="3576" max="3576" width="13.7109375" style="275" customWidth="1"/>
    <col min="3577" max="3577" width="15.7109375" style="275" customWidth="1"/>
    <col min="3578" max="3578" width="14.7109375" style="275" customWidth="1"/>
    <col min="3579" max="3579" width="15" style="275" customWidth="1"/>
    <col min="3580" max="3581" width="14.28515625" style="275" customWidth="1"/>
    <col min="3582" max="3582" width="0" style="275" hidden="1" customWidth="1"/>
    <col min="3583" max="3583" width="18.85546875" style="275" customWidth="1"/>
    <col min="3584" max="3596" width="8" style="275" customWidth="1"/>
    <col min="3597" max="3600" width="9.28515625" style="275" customWidth="1"/>
    <col min="3601" max="3628" width="9.140625" style="275"/>
    <col min="3629" max="3629" width="64" style="275" customWidth="1"/>
    <col min="3630" max="3630" width="97.85546875" style="275" customWidth="1"/>
    <col min="3631" max="3824" width="9.140625" style="275"/>
    <col min="3825" max="3825" width="1.28515625" style="275" customWidth="1"/>
    <col min="3826" max="3826" width="44.85546875" style="275" customWidth="1"/>
    <col min="3827" max="3827" width="47.28515625" style="275" customWidth="1"/>
    <col min="3828" max="3828" width="8.140625" style="275" customWidth="1"/>
    <col min="3829" max="3829" width="8.28515625" style="275" customWidth="1"/>
    <col min="3830" max="3830" width="5.42578125" style="275" customWidth="1"/>
    <col min="3831" max="3831" width="8.5703125" style="275" customWidth="1"/>
    <col min="3832" max="3832" width="13.7109375" style="275" customWidth="1"/>
    <col min="3833" max="3833" width="15.7109375" style="275" customWidth="1"/>
    <col min="3834" max="3834" width="14.7109375" style="275" customWidth="1"/>
    <col min="3835" max="3835" width="15" style="275" customWidth="1"/>
    <col min="3836" max="3837" width="14.28515625" style="275" customWidth="1"/>
    <col min="3838" max="3838" width="0" style="275" hidden="1" customWidth="1"/>
    <col min="3839" max="3839" width="18.85546875" style="275" customWidth="1"/>
    <col min="3840" max="3852" width="8" style="275" customWidth="1"/>
    <col min="3853" max="3856" width="9.28515625" style="275" customWidth="1"/>
    <col min="3857" max="3884" width="9.140625" style="275"/>
    <col min="3885" max="3885" width="64" style="275" customWidth="1"/>
    <col min="3886" max="3886" width="97.85546875" style="275" customWidth="1"/>
    <col min="3887" max="4080" width="9.140625" style="275"/>
    <col min="4081" max="4081" width="1.28515625" style="275" customWidth="1"/>
    <col min="4082" max="4082" width="44.85546875" style="275" customWidth="1"/>
    <col min="4083" max="4083" width="47.28515625" style="275" customWidth="1"/>
    <col min="4084" max="4084" width="8.140625" style="275" customWidth="1"/>
    <col min="4085" max="4085" width="8.28515625" style="275" customWidth="1"/>
    <col min="4086" max="4086" width="5.42578125" style="275" customWidth="1"/>
    <col min="4087" max="4087" width="8.5703125" style="275" customWidth="1"/>
    <col min="4088" max="4088" width="13.7109375" style="275" customWidth="1"/>
    <col min="4089" max="4089" width="15.7109375" style="275" customWidth="1"/>
    <col min="4090" max="4090" width="14.7109375" style="275" customWidth="1"/>
    <col min="4091" max="4091" width="15" style="275" customWidth="1"/>
    <col min="4092" max="4093" width="14.28515625" style="275" customWidth="1"/>
    <col min="4094" max="4094" width="0" style="275" hidden="1" customWidth="1"/>
    <col min="4095" max="4095" width="18.85546875" style="275" customWidth="1"/>
    <col min="4096" max="4108" width="8" style="275" customWidth="1"/>
    <col min="4109" max="4112" width="9.28515625" style="275" customWidth="1"/>
    <col min="4113" max="4140" width="9.140625" style="275"/>
    <col min="4141" max="4141" width="64" style="275" customWidth="1"/>
    <col min="4142" max="4142" width="97.85546875" style="275" customWidth="1"/>
    <col min="4143" max="4336" width="9.140625" style="275"/>
    <col min="4337" max="4337" width="1.28515625" style="275" customWidth="1"/>
    <col min="4338" max="4338" width="44.85546875" style="275" customWidth="1"/>
    <col min="4339" max="4339" width="47.28515625" style="275" customWidth="1"/>
    <col min="4340" max="4340" width="8.140625" style="275" customWidth="1"/>
    <col min="4341" max="4341" width="8.28515625" style="275" customWidth="1"/>
    <col min="4342" max="4342" width="5.42578125" style="275" customWidth="1"/>
    <col min="4343" max="4343" width="8.5703125" style="275" customWidth="1"/>
    <col min="4344" max="4344" width="13.7109375" style="275" customWidth="1"/>
    <col min="4345" max="4345" width="15.7109375" style="275" customWidth="1"/>
    <col min="4346" max="4346" width="14.7109375" style="275" customWidth="1"/>
    <col min="4347" max="4347" width="15" style="275" customWidth="1"/>
    <col min="4348" max="4349" width="14.28515625" style="275" customWidth="1"/>
    <col min="4350" max="4350" width="0" style="275" hidden="1" customWidth="1"/>
    <col min="4351" max="4351" width="18.85546875" style="275" customWidth="1"/>
    <col min="4352" max="4364" width="8" style="275" customWidth="1"/>
    <col min="4365" max="4368" width="9.28515625" style="275" customWidth="1"/>
    <col min="4369" max="4396" width="9.140625" style="275"/>
    <col min="4397" max="4397" width="64" style="275" customWidth="1"/>
    <col min="4398" max="4398" width="97.85546875" style="275" customWidth="1"/>
    <col min="4399" max="4592" width="9.140625" style="275"/>
    <col min="4593" max="4593" width="1.28515625" style="275" customWidth="1"/>
    <col min="4594" max="4594" width="44.85546875" style="275" customWidth="1"/>
    <col min="4595" max="4595" width="47.28515625" style="275" customWidth="1"/>
    <col min="4596" max="4596" width="8.140625" style="275" customWidth="1"/>
    <col min="4597" max="4597" width="8.28515625" style="275" customWidth="1"/>
    <col min="4598" max="4598" width="5.42578125" style="275" customWidth="1"/>
    <col min="4599" max="4599" width="8.5703125" style="275" customWidth="1"/>
    <col min="4600" max="4600" width="13.7109375" style="275" customWidth="1"/>
    <col min="4601" max="4601" width="15.7109375" style="275" customWidth="1"/>
    <col min="4602" max="4602" width="14.7109375" style="275" customWidth="1"/>
    <col min="4603" max="4603" width="15" style="275" customWidth="1"/>
    <col min="4604" max="4605" width="14.28515625" style="275" customWidth="1"/>
    <col min="4606" max="4606" width="0" style="275" hidden="1" customWidth="1"/>
    <col min="4607" max="4607" width="18.85546875" style="275" customWidth="1"/>
    <col min="4608" max="4620" width="8" style="275" customWidth="1"/>
    <col min="4621" max="4624" width="9.28515625" style="275" customWidth="1"/>
    <col min="4625" max="4652" width="9.140625" style="275"/>
    <col min="4653" max="4653" width="64" style="275" customWidth="1"/>
    <col min="4654" max="4654" width="97.85546875" style="275" customWidth="1"/>
    <col min="4655" max="4848" width="9.140625" style="275"/>
    <col min="4849" max="4849" width="1.28515625" style="275" customWidth="1"/>
    <col min="4850" max="4850" width="44.85546875" style="275" customWidth="1"/>
    <col min="4851" max="4851" width="47.28515625" style="275" customWidth="1"/>
    <col min="4852" max="4852" width="8.140625" style="275" customWidth="1"/>
    <col min="4853" max="4853" width="8.28515625" style="275" customWidth="1"/>
    <col min="4854" max="4854" width="5.42578125" style="275" customWidth="1"/>
    <col min="4855" max="4855" width="8.5703125" style="275" customWidth="1"/>
    <col min="4856" max="4856" width="13.7109375" style="275" customWidth="1"/>
    <col min="4857" max="4857" width="15.7109375" style="275" customWidth="1"/>
    <col min="4858" max="4858" width="14.7109375" style="275" customWidth="1"/>
    <col min="4859" max="4859" width="15" style="275" customWidth="1"/>
    <col min="4860" max="4861" width="14.28515625" style="275" customWidth="1"/>
    <col min="4862" max="4862" width="0" style="275" hidden="1" customWidth="1"/>
    <col min="4863" max="4863" width="18.85546875" style="275" customWidth="1"/>
    <col min="4864" max="4876" width="8" style="275" customWidth="1"/>
    <col min="4877" max="4880" width="9.28515625" style="275" customWidth="1"/>
    <col min="4881" max="4908" width="9.140625" style="275"/>
    <col min="4909" max="4909" width="64" style="275" customWidth="1"/>
    <col min="4910" max="4910" width="97.85546875" style="275" customWidth="1"/>
    <col min="4911" max="5104" width="9.140625" style="275"/>
    <col min="5105" max="5105" width="1.28515625" style="275" customWidth="1"/>
    <col min="5106" max="5106" width="44.85546875" style="275" customWidth="1"/>
    <col min="5107" max="5107" width="47.28515625" style="275" customWidth="1"/>
    <col min="5108" max="5108" width="8.140625" style="275" customWidth="1"/>
    <col min="5109" max="5109" width="8.28515625" style="275" customWidth="1"/>
    <col min="5110" max="5110" width="5.42578125" style="275" customWidth="1"/>
    <col min="5111" max="5111" width="8.5703125" style="275" customWidth="1"/>
    <col min="5112" max="5112" width="13.7109375" style="275" customWidth="1"/>
    <col min="5113" max="5113" width="15.7109375" style="275" customWidth="1"/>
    <col min="5114" max="5114" width="14.7109375" style="275" customWidth="1"/>
    <col min="5115" max="5115" width="15" style="275" customWidth="1"/>
    <col min="5116" max="5117" width="14.28515625" style="275" customWidth="1"/>
    <col min="5118" max="5118" width="0" style="275" hidden="1" customWidth="1"/>
    <col min="5119" max="5119" width="18.85546875" style="275" customWidth="1"/>
    <col min="5120" max="5132" width="8" style="275" customWidth="1"/>
    <col min="5133" max="5136" width="9.28515625" style="275" customWidth="1"/>
    <col min="5137" max="5164" width="9.140625" style="275"/>
    <col min="5165" max="5165" width="64" style="275" customWidth="1"/>
    <col min="5166" max="5166" width="97.85546875" style="275" customWidth="1"/>
    <col min="5167" max="5360" width="9.140625" style="275"/>
    <col min="5361" max="5361" width="1.28515625" style="275" customWidth="1"/>
    <col min="5362" max="5362" width="44.85546875" style="275" customWidth="1"/>
    <col min="5363" max="5363" width="47.28515625" style="275" customWidth="1"/>
    <col min="5364" max="5364" width="8.140625" style="275" customWidth="1"/>
    <col min="5365" max="5365" width="8.28515625" style="275" customWidth="1"/>
    <col min="5366" max="5366" width="5.42578125" style="275" customWidth="1"/>
    <col min="5367" max="5367" width="8.5703125" style="275" customWidth="1"/>
    <col min="5368" max="5368" width="13.7109375" style="275" customWidth="1"/>
    <col min="5369" max="5369" width="15.7109375" style="275" customWidth="1"/>
    <col min="5370" max="5370" width="14.7109375" style="275" customWidth="1"/>
    <col min="5371" max="5371" width="15" style="275" customWidth="1"/>
    <col min="5372" max="5373" width="14.28515625" style="275" customWidth="1"/>
    <col min="5374" max="5374" width="0" style="275" hidden="1" customWidth="1"/>
    <col min="5375" max="5375" width="18.85546875" style="275" customWidth="1"/>
    <col min="5376" max="5388" width="8" style="275" customWidth="1"/>
    <col min="5389" max="5392" width="9.28515625" style="275" customWidth="1"/>
    <col min="5393" max="5420" width="9.140625" style="275"/>
    <col min="5421" max="5421" width="64" style="275" customWidth="1"/>
    <col min="5422" max="5422" width="97.85546875" style="275" customWidth="1"/>
    <col min="5423" max="5616" width="9.140625" style="275"/>
    <col min="5617" max="5617" width="1.28515625" style="275" customWidth="1"/>
    <col min="5618" max="5618" width="44.85546875" style="275" customWidth="1"/>
    <col min="5619" max="5619" width="47.28515625" style="275" customWidth="1"/>
    <col min="5620" max="5620" width="8.140625" style="275" customWidth="1"/>
    <col min="5621" max="5621" width="8.28515625" style="275" customWidth="1"/>
    <col min="5622" max="5622" width="5.42578125" style="275" customWidth="1"/>
    <col min="5623" max="5623" width="8.5703125" style="275" customWidth="1"/>
    <col min="5624" max="5624" width="13.7109375" style="275" customWidth="1"/>
    <col min="5625" max="5625" width="15.7109375" style="275" customWidth="1"/>
    <col min="5626" max="5626" width="14.7109375" style="275" customWidth="1"/>
    <col min="5627" max="5627" width="15" style="275" customWidth="1"/>
    <col min="5628" max="5629" width="14.28515625" style="275" customWidth="1"/>
    <col min="5630" max="5630" width="0" style="275" hidden="1" customWidth="1"/>
    <col min="5631" max="5631" width="18.85546875" style="275" customWidth="1"/>
    <col min="5632" max="5644" width="8" style="275" customWidth="1"/>
    <col min="5645" max="5648" width="9.28515625" style="275" customWidth="1"/>
    <col min="5649" max="5676" width="9.140625" style="275"/>
    <col min="5677" max="5677" width="64" style="275" customWidth="1"/>
    <col min="5678" max="5678" width="97.85546875" style="275" customWidth="1"/>
    <col min="5679" max="5872" width="9.140625" style="275"/>
    <col min="5873" max="5873" width="1.28515625" style="275" customWidth="1"/>
    <col min="5874" max="5874" width="44.85546875" style="275" customWidth="1"/>
    <col min="5875" max="5875" width="47.28515625" style="275" customWidth="1"/>
    <col min="5876" max="5876" width="8.140625" style="275" customWidth="1"/>
    <col min="5877" max="5877" width="8.28515625" style="275" customWidth="1"/>
    <col min="5878" max="5878" width="5.42578125" style="275" customWidth="1"/>
    <col min="5879" max="5879" width="8.5703125" style="275" customWidth="1"/>
    <col min="5880" max="5880" width="13.7109375" style="275" customWidth="1"/>
    <col min="5881" max="5881" width="15.7109375" style="275" customWidth="1"/>
    <col min="5882" max="5882" width="14.7109375" style="275" customWidth="1"/>
    <col min="5883" max="5883" width="15" style="275" customWidth="1"/>
    <col min="5884" max="5885" width="14.28515625" style="275" customWidth="1"/>
    <col min="5886" max="5886" width="0" style="275" hidden="1" customWidth="1"/>
    <col min="5887" max="5887" width="18.85546875" style="275" customWidth="1"/>
    <col min="5888" max="5900" width="8" style="275" customWidth="1"/>
    <col min="5901" max="5904" width="9.28515625" style="275" customWidth="1"/>
    <col min="5905" max="5932" width="9.140625" style="275"/>
    <col min="5933" max="5933" width="64" style="275" customWidth="1"/>
    <col min="5934" max="5934" width="97.85546875" style="275" customWidth="1"/>
    <col min="5935" max="6128" width="9.140625" style="275"/>
    <col min="6129" max="6129" width="1.28515625" style="275" customWidth="1"/>
    <col min="6130" max="6130" width="44.85546875" style="275" customWidth="1"/>
    <col min="6131" max="6131" width="47.28515625" style="275" customWidth="1"/>
    <col min="6132" max="6132" width="8.140625" style="275" customWidth="1"/>
    <col min="6133" max="6133" width="8.28515625" style="275" customWidth="1"/>
    <col min="6134" max="6134" width="5.42578125" style="275" customWidth="1"/>
    <col min="6135" max="6135" width="8.5703125" style="275" customWidth="1"/>
    <col min="6136" max="6136" width="13.7109375" style="275" customWidth="1"/>
    <col min="6137" max="6137" width="15.7109375" style="275" customWidth="1"/>
    <col min="6138" max="6138" width="14.7109375" style="275" customWidth="1"/>
    <col min="6139" max="6139" width="15" style="275" customWidth="1"/>
    <col min="6140" max="6141" width="14.28515625" style="275" customWidth="1"/>
    <col min="6142" max="6142" width="0" style="275" hidden="1" customWidth="1"/>
    <col min="6143" max="6143" width="18.85546875" style="275" customWidth="1"/>
    <col min="6144" max="6156" width="8" style="275" customWidth="1"/>
    <col min="6157" max="6160" width="9.28515625" style="275" customWidth="1"/>
    <col min="6161" max="6188" width="9.140625" style="275"/>
    <col min="6189" max="6189" width="64" style="275" customWidth="1"/>
    <col min="6190" max="6190" width="97.85546875" style="275" customWidth="1"/>
    <col min="6191" max="6384" width="9.140625" style="275"/>
    <col min="6385" max="6385" width="1.28515625" style="275" customWidth="1"/>
    <col min="6386" max="6386" width="44.85546875" style="275" customWidth="1"/>
    <col min="6387" max="6387" width="47.28515625" style="275" customWidth="1"/>
    <col min="6388" max="6388" width="8.140625" style="275" customWidth="1"/>
    <col min="6389" max="6389" width="8.28515625" style="275" customWidth="1"/>
    <col min="6390" max="6390" width="5.42578125" style="275" customWidth="1"/>
    <col min="6391" max="6391" width="8.5703125" style="275" customWidth="1"/>
    <col min="6392" max="6392" width="13.7109375" style="275" customWidth="1"/>
    <col min="6393" max="6393" width="15.7109375" style="275" customWidth="1"/>
    <col min="6394" max="6394" width="14.7109375" style="275" customWidth="1"/>
    <col min="6395" max="6395" width="15" style="275" customWidth="1"/>
    <col min="6396" max="6397" width="14.28515625" style="275" customWidth="1"/>
    <col min="6398" max="6398" width="0" style="275" hidden="1" customWidth="1"/>
    <col min="6399" max="6399" width="18.85546875" style="275" customWidth="1"/>
    <col min="6400" max="6412" width="8" style="275" customWidth="1"/>
    <col min="6413" max="6416" width="9.28515625" style="275" customWidth="1"/>
    <col min="6417" max="6444" width="9.140625" style="275"/>
    <col min="6445" max="6445" width="64" style="275" customWidth="1"/>
    <col min="6446" max="6446" width="97.85546875" style="275" customWidth="1"/>
    <col min="6447" max="6640" width="9.140625" style="275"/>
    <col min="6641" max="6641" width="1.28515625" style="275" customWidth="1"/>
    <col min="6642" max="6642" width="44.85546875" style="275" customWidth="1"/>
    <col min="6643" max="6643" width="47.28515625" style="275" customWidth="1"/>
    <col min="6644" max="6644" width="8.140625" style="275" customWidth="1"/>
    <col min="6645" max="6645" width="8.28515625" style="275" customWidth="1"/>
    <col min="6646" max="6646" width="5.42578125" style="275" customWidth="1"/>
    <col min="6647" max="6647" width="8.5703125" style="275" customWidth="1"/>
    <col min="6648" max="6648" width="13.7109375" style="275" customWidth="1"/>
    <col min="6649" max="6649" width="15.7109375" style="275" customWidth="1"/>
    <col min="6650" max="6650" width="14.7109375" style="275" customWidth="1"/>
    <col min="6651" max="6651" width="15" style="275" customWidth="1"/>
    <col min="6652" max="6653" width="14.28515625" style="275" customWidth="1"/>
    <col min="6654" max="6654" width="0" style="275" hidden="1" customWidth="1"/>
    <col min="6655" max="6655" width="18.85546875" style="275" customWidth="1"/>
    <col min="6656" max="6668" width="8" style="275" customWidth="1"/>
    <col min="6669" max="6672" width="9.28515625" style="275" customWidth="1"/>
    <col min="6673" max="6700" width="9.140625" style="275"/>
    <col min="6701" max="6701" width="64" style="275" customWidth="1"/>
    <col min="6702" max="6702" width="97.85546875" style="275" customWidth="1"/>
    <col min="6703" max="6896" width="9.140625" style="275"/>
    <col min="6897" max="6897" width="1.28515625" style="275" customWidth="1"/>
    <col min="6898" max="6898" width="44.85546875" style="275" customWidth="1"/>
    <col min="6899" max="6899" width="47.28515625" style="275" customWidth="1"/>
    <col min="6900" max="6900" width="8.140625" style="275" customWidth="1"/>
    <col min="6901" max="6901" width="8.28515625" style="275" customWidth="1"/>
    <col min="6902" max="6902" width="5.42578125" style="275" customWidth="1"/>
    <col min="6903" max="6903" width="8.5703125" style="275" customWidth="1"/>
    <col min="6904" max="6904" width="13.7109375" style="275" customWidth="1"/>
    <col min="6905" max="6905" width="15.7109375" style="275" customWidth="1"/>
    <col min="6906" max="6906" width="14.7109375" style="275" customWidth="1"/>
    <col min="6907" max="6907" width="15" style="275" customWidth="1"/>
    <col min="6908" max="6909" width="14.28515625" style="275" customWidth="1"/>
    <col min="6910" max="6910" width="0" style="275" hidden="1" customWidth="1"/>
    <col min="6911" max="6911" width="18.85546875" style="275" customWidth="1"/>
    <col min="6912" max="6924" width="8" style="275" customWidth="1"/>
    <col min="6925" max="6928" width="9.28515625" style="275" customWidth="1"/>
    <col min="6929" max="6956" width="9.140625" style="275"/>
    <col min="6957" max="6957" width="64" style="275" customWidth="1"/>
    <col min="6958" max="6958" width="97.85546875" style="275" customWidth="1"/>
    <col min="6959" max="7152" width="9.140625" style="275"/>
    <col min="7153" max="7153" width="1.28515625" style="275" customWidth="1"/>
    <col min="7154" max="7154" width="44.85546875" style="275" customWidth="1"/>
    <col min="7155" max="7155" width="47.28515625" style="275" customWidth="1"/>
    <col min="7156" max="7156" width="8.140625" style="275" customWidth="1"/>
    <col min="7157" max="7157" width="8.28515625" style="275" customWidth="1"/>
    <col min="7158" max="7158" width="5.42578125" style="275" customWidth="1"/>
    <col min="7159" max="7159" width="8.5703125" style="275" customWidth="1"/>
    <col min="7160" max="7160" width="13.7109375" style="275" customWidth="1"/>
    <col min="7161" max="7161" width="15.7109375" style="275" customWidth="1"/>
    <col min="7162" max="7162" width="14.7109375" style="275" customWidth="1"/>
    <col min="7163" max="7163" width="15" style="275" customWidth="1"/>
    <col min="7164" max="7165" width="14.28515625" style="275" customWidth="1"/>
    <col min="7166" max="7166" width="0" style="275" hidden="1" customWidth="1"/>
    <col min="7167" max="7167" width="18.85546875" style="275" customWidth="1"/>
    <col min="7168" max="7180" width="8" style="275" customWidth="1"/>
    <col min="7181" max="7184" width="9.28515625" style="275" customWidth="1"/>
    <col min="7185" max="7212" width="9.140625" style="275"/>
    <col min="7213" max="7213" width="64" style="275" customWidth="1"/>
    <col min="7214" max="7214" width="97.85546875" style="275" customWidth="1"/>
    <col min="7215" max="7408" width="9.140625" style="275"/>
    <col min="7409" max="7409" width="1.28515625" style="275" customWidth="1"/>
    <col min="7410" max="7410" width="44.85546875" style="275" customWidth="1"/>
    <col min="7411" max="7411" width="47.28515625" style="275" customWidth="1"/>
    <col min="7412" max="7412" width="8.140625" style="275" customWidth="1"/>
    <col min="7413" max="7413" width="8.28515625" style="275" customWidth="1"/>
    <col min="7414" max="7414" width="5.42578125" style="275" customWidth="1"/>
    <col min="7415" max="7415" width="8.5703125" style="275" customWidth="1"/>
    <col min="7416" max="7416" width="13.7109375" style="275" customWidth="1"/>
    <col min="7417" max="7417" width="15.7109375" style="275" customWidth="1"/>
    <col min="7418" max="7418" width="14.7109375" style="275" customWidth="1"/>
    <col min="7419" max="7419" width="15" style="275" customWidth="1"/>
    <col min="7420" max="7421" width="14.28515625" style="275" customWidth="1"/>
    <col min="7422" max="7422" width="0" style="275" hidden="1" customWidth="1"/>
    <col min="7423" max="7423" width="18.85546875" style="275" customWidth="1"/>
    <col min="7424" max="7436" width="8" style="275" customWidth="1"/>
    <col min="7437" max="7440" width="9.28515625" style="275" customWidth="1"/>
    <col min="7441" max="7468" width="9.140625" style="275"/>
    <col min="7469" max="7469" width="64" style="275" customWidth="1"/>
    <col min="7470" max="7470" width="97.85546875" style="275" customWidth="1"/>
    <col min="7471" max="7664" width="9.140625" style="275"/>
    <col min="7665" max="7665" width="1.28515625" style="275" customWidth="1"/>
    <col min="7666" max="7666" width="44.85546875" style="275" customWidth="1"/>
    <col min="7667" max="7667" width="47.28515625" style="275" customWidth="1"/>
    <col min="7668" max="7668" width="8.140625" style="275" customWidth="1"/>
    <col min="7669" max="7669" width="8.28515625" style="275" customWidth="1"/>
    <col min="7670" max="7670" width="5.42578125" style="275" customWidth="1"/>
    <col min="7671" max="7671" width="8.5703125" style="275" customWidth="1"/>
    <col min="7672" max="7672" width="13.7109375" style="275" customWidth="1"/>
    <col min="7673" max="7673" width="15.7109375" style="275" customWidth="1"/>
    <col min="7674" max="7674" width="14.7109375" style="275" customWidth="1"/>
    <col min="7675" max="7675" width="15" style="275" customWidth="1"/>
    <col min="7676" max="7677" width="14.28515625" style="275" customWidth="1"/>
    <col min="7678" max="7678" width="0" style="275" hidden="1" customWidth="1"/>
    <col min="7679" max="7679" width="18.85546875" style="275" customWidth="1"/>
    <col min="7680" max="7692" width="8" style="275" customWidth="1"/>
    <col min="7693" max="7696" width="9.28515625" style="275" customWidth="1"/>
    <col min="7697" max="7724" width="9.140625" style="275"/>
    <col min="7725" max="7725" width="64" style="275" customWidth="1"/>
    <col min="7726" max="7726" width="97.85546875" style="275" customWidth="1"/>
    <col min="7727" max="7920" width="9.140625" style="275"/>
    <col min="7921" max="7921" width="1.28515625" style="275" customWidth="1"/>
    <col min="7922" max="7922" width="44.85546875" style="275" customWidth="1"/>
    <col min="7923" max="7923" width="47.28515625" style="275" customWidth="1"/>
    <col min="7924" max="7924" width="8.140625" style="275" customWidth="1"/>
    <col min="7925" max="7925" width="8.28515625" style="275" customWidth="1"/>
    <col min="7926" max="7926" width="5.42578125" style="275" customWidth="1"/>
    <col min="7927" max="7927" width="8.5703125" style="275" customWidth="1"/>
    <col min="7928" max="7928" width="13.7109375" style="275" customWidth="1"/>
    <col min="7929" max="7929" width="15.7109375" style="275" customWidth="1"/>
    <col min="7930" max="7930" width="14.7109375" style="275" customWidth="1"/>
    <col min="7931" max="7931" width="15" style="275" customWidth="1"/>
    <col min="7932" max="7933" width="14.28515625" style="275" customWidth="1"/>
    <col min="7934" max="7934" width="0" style="275" hidden="1" customWidth="1"/>
    <col min="7935" max="7935" width="18.85546875" style="275" customWidth="1"/>
    <col min="7936" max="7948" width="8" style="275" customWidth="1"/>
    <col min="7949" max="7952" width="9.28515625" style="275" customWidth="1"/>
    <col min="7953" max="7980" width="9.140625" style="275"/>
    <col min="7981" max="7981" width="64" style="275" customWidth="1"/>
    <col min="7982" max="7982" width="97.85546875" style="275" customWidth="1"/>
    <col min="7983" max="8176" width="9.140625" style="275"/>
    <col min="8177" max="8177" width="1.28515625" style="275" customWidth="1"/>
    <col min="8178" max="8178" width="44.85546875" style="275" customWidth="1"/>
    <col min="8179" max="8179" width="47.28515625" style="275" customWidth="1"/>
    <col min="8180" max="8180" width="8.140625" style="275" customWidth="1"/>
    <col min="8181" max="8181" width="8.28515625" style="275" customWidth="1"/>
    <col min="8182" max="8182" width="5.42578125" style="275" customWidth="1"/>
    <col min="8183" max="8183" width="8.5703125" style="275" customWidth="1"/>
    <col min="8184" max="8184" width="13.7109375" style="275" customWidth="1"/>
    <col min="8185" max="8185" width="15.7109375" style="275" customWidth="1"/>
    <col min="8186" max="8186" width="14.7109375" style="275" customWidth="1"/>
    <col min="8187" max="8187" width="15" style="275" customWidth="1"/>
    <col min="8188" max="8189" width="14.28515625" style="275" customWidth="1"/>
    <col min="8190" max="8190" width="0" style="275" hidden="1" customWidth="1"/>
    <col min="8191" max="8191" width="18.85546875" style="275" customWidth="1"/>
    <col min="8192" max="8204" width="8" style="275" customWidth="1"/>
    <col min="8205" max="8208" width="9.28515625" style="275" customWidth="1"/>
    <col min="8209" max="8236" width="9.140625" style="275"/>
    <col min="8237" max="8237" width="64" style="275" customWidth="1"/>
    <col min="8238" max="8238" width="97.85546875" style="275" customWidth="1"/>
    <col min="8239" max="8432" width="9.140625" style="275"/>
    <col min="8433" max="8433" width="1.28515625" style="275" customWidth="1"/>
    <col min="8434" max="8434" width="44.85546875" style="275" customWidth="1"/>
    <col min="8435" max="8435" width="47.28515625" style="275" customWidth="1"/>
    <col min="8436" max="8436" width="8.140625" style="275" customWidth="1"/>
    <col min="8437" max="8437" width="8.28515625" style="275" customWidth="1"/>
    <col min="8438" max="8438" width="5.42578125" style="275" customWidth="1"/>
    <col min="8439" max="8439" width="8.5703125" style="275" customWidth="1"/>
    <col min="8440" max="8440" width="13.7109375" style="275" customWidth="1"/>
    <col min="8441" max="8441" width="15.7109375" style="275" customWidth="1"/>
    <col min="8442" max="8442" width="14.7109375" style="275" customWidth="1"/>
    <col min="8443" max="8443" width="15" style="275" customWidth="1"/>
    <col min="8444" max="8445" width="14.28515625" style="275" customWidth="1"/>
    <col min="8446" max="8446" width="0" style="275" hidden="1" customWidth="1"/>
    <col min="8447" max="8447" width="18.85546875" style="275" customWidth="1"/>
    <col min="8448" max="8460" width="8" style="275" customWidth="1"/>
    <col min="8461" max="8464" width="9.28515625" style="275" customWidth="1"/>
    <col min="8465" max="8492" width="9.140625" style="275"/>
    <col min="8493" max="8493" width="64" style="275" customWidth="1"/>
    <col min="8494" max="8494" width="97.85546875" style="275" customWidth="1"/>
    <col min="8495" max="8688" width="9.140625" style="275"/>
    <col min="8689" max="8689" width="1.28515625" style="275" customWidth="1"/>
    <col min="8690" max="8690" width="44.85546875" style="275" customWidth="1"/>
    <col min="8691" max="8691" width="47.28515625" style="275" customWidth="1"/>
    <col min="8692" max="8692" width="8.140625" style="275" customWidth="1"/>
    <col min="8693" max="8693" width="8.28515625" style="275" customWidth="1"/>
    <col min="8694" max="8694" width="5.42578125" style="275" customWidth="1"/>
    <col min="8695" max="8695" width="8.5703125" style="275" customWidth="1"/>
    <col min="8696" max="8696" width="13.7109375" style="275" customWidth="1"/>
    <col min="8697" max="8697" width="15.7109375" style="275" customWidth="1"/>
    <col min="8698" max="8698" width="14.7109375" style="275" customWidth="1"/>
    <col min="8699" max="8699" width="15" style="275" customWidth="1"/>
    <col min="8700" max="8701" width="14.28515625" style="275" customWidth="1"/>
    <col min="8702" max="8702" width="0" style="275" hidden="1" customWidth="1"/>
    <col min="8703" max="8703" width="18.85546875" style="275" customWidth="1"/>
    <col min="8704" max="8716" width="8" style="275" customWidth="1"/>
    <col min="8717" max="8720" width="9.28515625" style="275" customWidth="1"/>
    <col min="8721" max="8748" width="9.140625" style="275"/>
    <col min="8749" max="8749" width="64" style="275" customWidth="1"/>
    <col min="8750" max="8750" width="97.85546875" style="275" customWidth="1"/>
    <col min="8751" max="8944" width="9.140625" style="275"/>
    <col min="8945" max="8945" width="1.28515625" style="275" customWidth="1"/>
    <col min="8946" max="8946" width="44.85546875" style="275" customWidth="1"/>
    <col min="8947" max="8947" width="47.28515625" style="275" customWidth="1"/>
    <col min="8948" max="8948" width="8.140625" style="275" customWidth="1"/>
    <col min="8949" max="8949" width="8.28515625" style="275" customWidth="1"/>
    <col min="8950" max="8950" width="5.42578125" style="275" customWidth="1"/>
    <col min="8951" max="8951" width="8.5703125" style="275" customWidth="1"/>
    <col min="8952" max="8952" width="13.7109375" style="275" customWidth="1"/>
    <col min="8953" max="8953" width="15.7109375" style="275" customWidth="1"/>
    <col min="8954" max="8954" width="14.7109375" style="275" customWidth="1"/>
    <col min="8955" max="8955" width="15" style="275" customWidth="1"/>
    <col min="8956" max="8957" width="14.28515625" style="275" customWidth="1"/>
    <col min="8958" max="8958" width="0" style="275" hidden="1" customWidth="1"/>
    <col min="8959" max="8959" width="18.85546875" style="275" customWidth="1"/>
    <col min="8960" max="8972" width="8" style="275" customWidth="1"/>
    <col min="8973" max="8976" width="9.28515625" style="275" customWidth="1"/>
    <col min="8977" max="9004" width="9.140625" style="275"/>
    <col min="9005" max="9005" width="64" style="275" customWidth="1"/>
    <col min="9006" max="9006" width="97.85546875" style="275" customWidth="1"/>
    <col min="9007" max="9200" width="9.140625" style="275"/>
    <col min="9201" max="9201" width="1.28515625" style="275" customWidth="1"/>
    <col min="9202" max="9202" width="44.85546875" style="275" customWidth="1"/>
    <col min="9203" max="9203" width="47.28515625" style="275" customWidth="1"/>
    <col min="9204" max="9204" width="8.140625" style="275" customWidth="1"/>
    <col min="9205" max="9205" width="8.28515625" style="275" customWidth="1"/>
    <col min="9206" max="9206" width="5.42578125" style="275" customWidth="1"/>
    <col min="9207" max="9207" width="8.5703125" style="275" customWidth="1"/>
    <col min="9208" max="9208" width="13.7109375" style="275" customWidth="1"/>
    <col min="9209" max="9209" width="15.7109375" style="275" customWidth="1"/>
    <col min="9210" max="9210" width="14.7109375" style="275" customWidth="1"/>
    <col min="9211" max="9211" width="15" style="275" customWidth="1"/>
    <col min="9212" max="9213" width="14.28515625" style="275" customWidth="1"/>
    <col min="9214" max="9214" width="0" style="275" hidden="1" customWidth="1"/>
    <col min="9215" max="9215" width="18.85546875" style="275" customWidth="1"/>
    <col min="9216" max="9228" width="8" style="275" customWidth="1"/>
    <col min="9229" max="9232" width="9.28515625" style="275" customWidth="1"/>
    <col min="9233" max="9260" width="9.140625" style="275"/>
    <col min="9261" max="9261" width="64" style="275" customWidth="1"/>
    <col min="9262" max="9262" width="97.85546875" style="275" customWidth="1"/>
    <col min="9263" max="9456" width="9.140625" style="275"/>
    <col min="9457" max="9457" width="1.28515625" style="275" customWidth="1"/>
    <col min="9458" max="9458" width="44.85546875" style="275" customWidth="1"/>
    <col min="9459" max="9459" width="47.28515625" style="275" customWidth="1"/>
    <col min="9460" max="9460" width="8.140625" style="275" customWidth="1"/>
    <col min="9461" max="9461" width="8.28515625" style="275" customWidth="1"/>
    <col min="9462" max="9462" width="5.42578125" style="275" customWidth="1"/>
    <col min="9463" max="9463" width="8.5703125" style="275" customWidth="1"/>
    <col min="9464" max="9464" width="13.7109375" style="275" customWidth="1"/>
    <col min="9465" max="9465" width="15.7109375" style="275" customWidth="1"/>
    <col min="9466" max="9466" width="14.7109375" style="275" customWidth="1"/>
    <col min="9467" max="9467" width="15" style="275" customWidth="1"/>
    <col min="9468" max="9469" width="14.28515625" style="275" customWidth="1"/>
    <col min="9470" max="9470" width="0" style="275" hidden="1" customWidth="1"/>
    <col min="9471" max="9471" width="18.85546875" style="275" customWidth="1"/>
    <col min="9472" max="9484" width="8" style="275" customWidth="1"/>
    <col min="9485" max="9488" width="9.28515625" style="275" customWidth="1"/>
    <col min="9489" max="9516" width="9.140625" style="275"/>
    <col min="9517" max="9517" width="64" style="275" customWidth="1"/>
    <col min="9518" max="9518" width="97.85546875" style="275" customWidth="1"/>
    <col min="9519" max="9712" width="9.140625" style="275"/>
    <col min="9713" max="9713" width="1.28515625" style="275" customWidth="1"/>
    <col min="9714" max="9714" width="44.85546875" style="275" customWidth="1"/>
    <col min="9715" max="9715" width="47.28515625" style="275" customWidth="1"/>
    <col min="9716" max="9716" width="8.140625" style="275" customWidth="1"/>
    <col min="9717" max="9717" width="8.28515625" style="275" customWidth="1"/>
    <col min="9718" max="9718" width="5.42578125" style="275" customWidth="1"/>
    <col min="9719" max="9719" width="8.5703125" style="275" customWidth="1"/>
    <col min="9720" max="9720" width="13.7109375" style="275" customWidth="1"/>
    <col min="9721" max="9721" width="15.7109375" style="275" customWidth="1"/>
    <col min="9722" max="9722" width="14.7109375" style="275" customWidth="1"/>
    <col min="9723" max="9723" width="15" style="275" customWidth="1"/>
    <col min="9724" max="9725" width="14.28515625" style="275" customWidth="1"/>
    <col min="9726" max="9726" width="0" style="275" hidden="1" customWidth="1"/>
    <col min="9727" max="9727" width="18.85546875" style="275" customWidth="1"/>
    <col min="9728" max="9740" width="8" style="275" customWidth="1"/>
    <col min="9741" max="9744" width="9.28515625" style="275" customWidth="1"/>
    <col min="9745" max="9772" width="9.140625" style="275"/>
    <col min="9773" max="9773" width="64" style="275" customWidth="1"/>
    <col min="9774" max="9774" width="97.85546875" style="275" customWidth="1"/>
    <col min="9775" max="9968" width="9.140625" style="275"/>
    <col min="9969" max="9969" width="1.28515625" style="275" customWidth="1"/>
    <col min="9970" max="9970" width="44.85546875" style="275" customWidth="1"/>
    <col min="9971" max="9971" width="47.28515625" style="275" customWidth="1"/>
    <col min="9972" max="9972" width="8.140625" style="275" customWidth="1"/>
    <col min="9973" max="9973" width="8.28515625" style="275" customWidth="1"/>
    <col min="9974" max="9974" width="5.42578125" style="275" customWidth="1"/>
    <col min="9975" max="9975" width="8.5703125" style="275" customWidth="1"/>
    <col min="9976" max="9976" width="13.7109375" style="275" customWidth="1"/>
    <col min="9977" max="9977" width="15.7109375" style="275" customWidth="1"/>
    <col min="9978" max="9978" width="14.7109375" style="275" customWidth="1"/>
    <col min="9979" max="9979" width="15" style="275" customWidth="1"/>
    <col min="9980" max="9981" width="14.28515625" style="275" customWidth="1"/>
    <col min="9982" max="9982" width="0" style="275" hidden="1" customWidth="1"/>
    <col min="9983" max="9983" width="18.85546875" style="275" customWidth="1"/>
    <col min="9984" max="9996" width="8" style="275" customWidth="1"/>
    <col min="9997" max="10000" width="9.28515625" style="275" customWidth="1"/>
    <col min="10001" max="10028" width="9.140625" style="275"/>
    <col min="10029" max="10029" width="64" style="275" customWidth="1"/>
    <col min="10030" max="10030" width="97.85546875" style="275" customWidth="1"/>
    <col min="10031" max="10224" width="9.140625" style="275"/>
    <col min="10225" max="10225" width="1.28515625" style="275" customWidth="1"/>
    <col min="10226" max="10226" width="44.85546875" style="275" customWidth="1"/>
    <col min="10227" max="10227" width="47.28515625" style="275" customWidth="1"/>
    <col min="10228" max="10228" width="8.140625" style="275" customWidth="1"/>
    <col min="10229" max="10229" width="8.28515625" style="275" customWidth="1"/>
    <col min="10230" max="10230" width="5.42578125" style="275" customWidth="1"/>
    <col min="10231" max="10231" width="8.5703125" style="275" customWidth="1"/>
    <col min="10232" max="10232" width="13.7109375" style="275" customWidth="1"/>
    <col min="10233" max="10233" width="15.7109375" style="275" customWidth="1"/>
    <col min="10234" max="10234" width="14.7109375" style="275" customWidth="1"/>
    <col min="10235" max="10235" width="15" style="275" customWidth="1"/>
    <col min="10236" max="10237" width="14.28515625" style="275" customWidth="1"/>
    <col min="10238" max="10238" width="0" style="275" hidden="1" customWidth="1"/>
    <col min="10239" max="10239" width="18.85546875" style="275" customWidth="1"/>
    <col min="10240" max="10252" width="8" style="275" customWidth="1"/>
    <col min="10253" max="10256" width="9.28515625" style="275" customWidth="1"/>
    <col min="10257" max="10284" width="9.140625" style="275"/>
    <col min="10285" max="10285" width="64" style="275" customWidth="1"/>
    <col min="10286" max="10286" width="97.85546875" style="275" customWidth="1"/>
    <col min="10287" max="10480" width="9.140625" style="275"/>
    <col min="10481" max="10481" width="1.28515625" style="275" customWidth="1"/>
    <col min="10482" max="10482" width="44.85546875" style="275" customWidth="1"/>
    <col min="10483" max="10483" width="47.28515625" style="275" customWidth="1"/>
    <col min="10484" max="10484" width="8.140625" style="275" customWidth="1"/>
    <col min="10485" max="10485" width="8.28515625" style="275" customWidth="1"/>
    <col min="10486" max="10486" width="5.42578125" style="275" customWidth="1"/>
    <col min="10487" max="10487" width="8.5703125" style="275" customWidth="1"/>
    <col min="10488" max="10488" width="13.7109375" style="275" customWidth="1"/>
    <col min="10489" max="10489" width="15.7109375" style="275" customWidth="1"/>
    <col min="10490" max="10490" width="14.7109375" style="275" customWidth="1"/>
    <col min="10491" max="10491" width="15" style="275" customWidth="1"/>
    <col min="10492" max="10493" width="14.28515625" style="275" customWidth="1"/>
    <col min="10494" max="10494" width="0" style="275" hidden="1" customWidth="1"/>
    <col min="10495" max="10495" width="18.85546875" style="275" customWidth="1"/>
    <col min="10496" max="10508" width="8" style="275" customWidth="1"/>
    <col min="10509" max="10512" width="9.28515625" style="275" customWidth="1"/>
    <col min="10513" max="10540" width="9.140625" style="275"/>
    <col min="10541" max="10541" width="64" style="275" customWidth="1"/>
    <col min="10542" max="10542" width="97.85546875" style="275" customWidth="1"/>
    <col min="10543" max="10736" width="9.140625" style="275"/>
    <col min="10737" max="10737" width="1.28515625" style="275" customWidth="1"/>
    <col min="10738" max="10738" width="44.85546875" style="275" customWidth="1"/>
    <col min="10739" max="10739" width="47.28515625" style="275" customWidth="1"/>
    <col min="10740" max="10740" width="8.140625" style="275" customWidth="1"/>
    <col min="10741" max="10741" width="8.28515625" style="275" customWidth="1"/>
    <col min="10742" max="10742" width="5.42578125" style="275" customWidth="1"/>
    <col min="10743" max="10743" width="8.5703125" style="275" customWidth="1"/>
    <col min="10744" max="10744" width="13.7109375" style="275" customWidth="1"/>
    <col min="10745" max="10745" width="15.7109375" style="275" customWidth="1"/>
    <col min="10746" max="10746" width="14.7109375" style="275" customWidth="1"/>
    <col min="10747" max="10747" width="15" style="275" customWidth="1"/>
    <col min="10748" max="10749" width="14.28515625" style="275" customWidth="1"/>
    <col min="10750" max="10750" width="0" style="275" hidden="1" customWidth="1"/>
    <col min="10751" max="10751" width="18.85546875" style="275" customWidth="1"/>
    <col min="10752" max="10764" width="8" style="275" customWidth="1"/>
    <col min="10765" max="10768" width="9.28515625" style="275" customWidth="1"/>
    <col min="10769" max="10796" width="9.140625" style="275"/>
    <col min="10797" max="10797" width="64" style="275" customWidth="1"/>
    <col min="10798" max="10798" width="97.85546875" style="275" customWidth="1"/>
    <col min="10799" max="10992" width="9.140625" style="275"/>
    <col min="10993" max="10993" width="1.28515625" style="275" customWidth="1"/>
    <col min="10994" max="10994" width="44.85546875" style="275" customWidth="1"/>
    <col min="10995" max="10995" width="47.28515625" style="275" customWidth="1"/>
    <col min="10996" max="10996" width="8.140625" style="275" customWidth="1"/>
    <col min="10997" max="10997" width="8.28515625" style="275" customWidth="1"/>
    <col min="10998" max="10998" width="5.42578125" style="275" customWidth="1"/>
    <col min="10999" max="10999" width="8.5703125" style="275" customWidth="1"/>
    <col min="11000" max="11000" width="13.7109375" style="275" customWidth="1"/>
    <col min="11001" max="11001" width="15.7109375" style="275" customWidth="1"/>
    <col min="11002" max="11002" width="14.7109375" style="275" customWidth="1"/>
    <col min="11003" max="11003" width="15" style="275" customWidth="1"/>
    <col min="11004" max="11005" width="14.28515625" style="275" customWidth="1"/>
    <col min="11006" max="11006" width="0" style="275" hidden="1" customWidth="1"/>
    <col min="11007" max="11007" width="18.85546875" style="275" customWidth="1"/>
    <col min="11008" max="11020" width="8" style="275" customWidth="1"/>
    <col min="11021" max="11024" width="9.28515625" style="275" customWidth="1"/>
    <col min="11025" max="11052" width="9.140625" style="275"/>
    <col min="11053" max="11053" width="64" style="275" customWidth="1"/>
    <col min="11054" max="11054" width="97.85546875" style="275" customWidth="1"/>
    <col min="11055" max="11248" width="9.140625" style="275"/>
    <col min="11249" max="11249" width="1.28515625" style="275" customWidth="1"/>
    <col min="11250" max="11250" width="44.85546875" style="275" customWidth="1"/>
    <col min="11251" max="11251" width="47.28515625" style="275" customWidth="1"/>
    <col min="11252" max="11252" width="8.140625" style="275" customWidth="1"/>
    <col min="11253" max="11253" width="8.28515625" style="275" customWidth="1"/>
    <col min="11254" max="11254" width="5.42578125" style="275" customWidth="1"/>
    <col min="11255" max="11255" width="8.5703125" style="275" customWidth="1"/>
    <col min="11256" max="11256" width="13.7109375" style="275" customWidth="1"/>
    <col min="11257" max="11257" width="15.7109375" style="275" customWidth="1"/>
    <col min="11258" max="11258" width="14.7109375" style="275" customWidth="1"/>
    <col min="11259" max="11259" width="15" style="275" customWidth="1"/>
    <col min="11260" max="11261" width="14.28515625" style="275" customWidth="1"/>
    <col min="11262" max="11262" width="0" style="275" hidden="1" customWidth="1"/>
    <col min="11263" max="11263" width="18.85546875" style="275" customWidth="1"/>
    <col min="11264" max="11276" width="8" style="275" customWidth="1"/>
    <col min="11277" max="11280" width="9.28515625" style="275" customWidth="1"/>
    <col min="11281" max="11308" width="9.140625" style="275"/>
    <col min="11309" max="11309" width="64" style="275" customWidth="1"/>
    <col min="11310" max="11310" width="97.85546875" style="275" customWidth="1"/>
    <col min="11311" max="11504" width="9.140625" style="275"/>
    <col min="11505" max="11505" width="1.28515625" style="275" customWidth="1"/>
    <col min="11506" max="11506" width="44.85546875" style="275" customWidth="1"/>
    <col min="11507" max="11507" width="47.28515625" style="275" customWidth="1"/>
    <col min="11508" max="11508" width="8.140625" style="275" customWidth="1"/>
    <col min="11509" max="11509" width="8.28515625" style="275" customWidth="1"/>
    <col min="11510" max="11510" width="5.42578125" style="275" customWidth="1"/>
    <col min="11511" max="11511" width="8.5703125" style="275" customWidth="1"/>
    <col min="11512" max="11512" width="13.7109375" style="275" customWidth="1"/>
    <col min="11513" max="11513" width="15.7109375" style="275" customWidth="1"/>
    <col min="11514" max="11514" width="14.7109375" style="275" customWidth="1"/>
    <col min="11515" max="11515" width="15" style="275" customWidth="1"/>
    <col min="11516" max="11517" width="14.28515625" style="275" customWidth="1"/>
    <col min="11518" max="11518" width="0" style="275" hidden="1" customWidth="1"/>
    <col min="11519" max="11519" width="18.85546875" style="275" customWidth="1"/>
    <col min="11520" max="11532" width="8" style="275" customWidth="1"/>
    <col min="11533" max="11536" width="9.28515625" style="275" customWidth="1"/>
    <col min="11537" max="11564" width="9.140625" style="275"/>
    <col min="11565" max="11565" width="64" style="275" customWidth="1"/>
    <col min="11566" max="11566" width="97.85546875" style="275" customWidth="1"/>
    <col min="11567" max="11760" width="9.140625" style="275"/>
    <col min="11761" max="11761" width="1.28515625" style="275" customWidth="1"/>
    <col min="11762" max="11762" width="44.85546875" style="275" customWidth="1"/>
    <col min="11763" max="11763" width="47.28515625" style="275" customWidth="1"/>
    <col min="11764" max="11764" width="8.140625" style="275" customWidth="1"/>
    <col min="11765" max="11765" width="8.28515625" style="275" customWidth="1"/>
    <col min="11766" max="11766" width="5.42578125" style="275" customWidth="1"/>
    <col min="11767" max="11767" width="8.5703125" style="275" customWidth="1"/>
    <col min="11768" max="11768" width="13.7109375" style="275" customWidth="1"/>
    <col min="11769" max="11769" width="15.7109375" style="275" customWidth="1"/>
    <col min="11770" max="11770" width="14.7109375" style="275" customWidth="1"/>
    <col min="11771" max="11771" width="15" style="275" customWidth="1"/>
    <col min="11772" max="11773" width="14.28515625" style="275" customWidth="1"/>
    <col min="11774" max="11774" width="0" style="275" hidden="1" customWidth="1"/>
    <col min="11775" max="11775" width="18.85546875" style="275" customWidth="1"/>
    <col min="11776" max="11788" width="8" style="275" customWidth="1"/>
    <col min="11789" max="11792" width="9.28515625" style="275" customWidth="1"/>
    <col min="11793" max="11820" width="9.140625" style="275"/>
    <col min="11821" max="11821" width="64" style="275" customWidth="1"/>
    <col min="11822" max="11822" width="97.85546875" style="275" customWidth="1"/>
    <col min="11823" max="12016" width="9.140625" style="275"/>
    <col min="12017" max="12017" width="1.28515625" style="275" customWidth="1"/>
    <col min="12018" max="12018" width="44.85546875" style="275" customWidth="1"/>
    <col min="12019" max="12019" width="47.28515625" style="275" customWidth="1"/>
    <col min="12020" max="12020" width="8.140625" style="275" customWidth="1"/>
    <col min="12021" max="12021" width="8.28515625" style="275" customWidth="1"/>
    <col min="12022" max="12022" width="5.42578125" style="275" customWidth="1"/>
    <col min="12023" max="12023" width="8.5703125" style="275" customWidth="1"/>
    <col min="12024" max="12024" width="13.7109375" style="275" customWidth="1"/>
    <col min="12025" max="12025" width="15.7109375" style="275" customWidth="1"/>
    <col min="12026" max="12026" width="14.7109375" style="275" customWidth="1"/>
    <col min="12027" max="12027" width="15" style="275" customWidth="1"/>
    <col min="12028" max="12029" width="14.28515625" style="275" customWidth="1"/>
    <col min="12030" max="12030" width="0" style="275" hidden="1" customWidth="1"/>
    <col min="12031" max="12031" width="18.85546875" style="275" customWidth="1"/>
    <col min="12032" max="12044" width="8" style="275" customWidth="1"/>
    <col min="12045" max="12048" width="9.28515625" style="275" customWidth="1"/>
    <col min="12049" max="12076" width="9.140625" style="275"/>
    <col min="12077" max="12077" width="64" style="275" customWidth="1"/>
    <col min="12078" max="12078" width="97.85546875" style="275" customWidth="1"/>
    <col min="12079" max="12272" width="9.140625" style="275"/>
    <col min="12273" max="12273" width="1.28515625" style="275" customWidth="1"/>
    <col min="12274" max="12274" width="44.85546875" style="275" customWidth="1"/>
    <col min="12275" max="12275" width="47.28515625" style="275" customWidth="1"/>
    <col min="12276" max="12276" width="8.140625" style="275" customWidth="1"/>
    <col min="12277" max="12277" width="8.28515625" style="275" customWidth="1"/>
    <col min="12278" max="12278" width="5.42578125" style="275" customWidth="1"/>
    <col min="12279" max="12279" width="8.5703125" style="275" customWidth="1"/>
    <col min="12280" max="12280" width="13.7109375" style="275" customWidth="1"/>
    <col min="12281" max="12281" width="15.7109375" style="275" customWidth="1"/>
    <col min="12282" max="12282" width="14.7109375" style="275" customWidth="1"/>
    <col min="12283" max="12283" width="15" style="275" customWidth="1"/>
    <col min="12284" max="12285" width="14.28515625" style="275" customWidth="1"/>
    <col min="12286" max="12286" width="0" style="275" hidden="1" customWidth="1"/>
    <col min="12287" max="12287" width="18.85546875" style="275" customWidth="1"/>
    <col min="12288" max="12300" width="8" style="275" customWidth="1"/>
    <col min="12301" max="12304" width="9.28515625" style="275" customWidth="1"/>
    <col min="12305" max="12332" width="9.140625" style="275"/>
    <col min="12333" max="12333" width="64" style="275" customWidth="1"/>
    <col min="12334" max="12334" width="97.85546875" style="275" customWidth="1"/>
    <col min="12335" max="12528" width="9.140625" style="275"/>
    <col min="12529" max="12529" width="1.28515625" style="275" customWidth="1"/>
    <col min="12530" max="12530" width="44.85546875" style="275" customWidth="1"/>
    <col min="12531" max="12531" width="47.28515625" style="275" customWidth="1"/>
    <col min="12532" max="12532" width="8.140625" style="275" customWidth="1"/>
    <col min="12533" max="12533" width="8.28515625" style="275" customWidth="1"/>
    <col min="12534" max="12534" width="5.42578125" style="275" customWidth="1"/>
    <col min="12535" max="12535" width="8.5703125" style="275" customWidth="1"/>
    <col min="12536" max="12536" width="13.7109375" style="275" customWidth="1"/>
    <col min="12537" max="12537" width="15.7109375" style="275" customWidth="1"/>
    <col min="12538" max="12538" width="14.7109375" style="275" customWidth="1"/>
    <col min="12539" max="12539" width="15" style="275" customWidth="1"/>
    <col min="12540" max="12541" width="14.28515625" style="275" customWidth="1"/>
    <col min="12542" max="12542" width="0" style="275" hidden="1" customWidth="1"/>
    <col min="12543" max="12543" width="18.85546875" style="275" customWidth="1"/>
    <col min="12544" max="12556" width="8" style="275" customWidth="1"/>
    <col min="12557" max="12560" width="9.28515625" style="275" customWidth="1"/>
    <col min="12561" max="12588" width="9.140625" style="275"/>
    <col min="12589" max="12589" width="64" style="275" customWidth="1"/>
    <col min="12590" max="12590" width="97.85546875" style="275" customWidth="1"/>
    <col min="12591" max="12784" width="9.140625" style="275"/>
    <col min="12785" max="12785" width="1.28515625" style="275" customWidth="1"/>
    <col min="12786" max="12786" width="44.85546875" style="275" customWidth="1"/>
    <col min="12787" max="12787" width="47.28515625" style="275" customWidth="1"/>
    <col min="12788" max="12788" width="8.140625" style="275" customWidth="1"/>
    <col min="12789" max="12789" width="8.28515625" style="275" customWidth="1"/>
    <col min="12790" max="12790" width="5.42578125" style="275" customWidth="1"/>
    <col min="12791" max="12791" width="8.5703125" style="275" customWidth="1"/>
    <col min="12792" max="12792" width="13.7109375" style="275" customWidth="1"/>
    <col min="12793" max="12793" width="15.7109375" style="275" customWidth="1"/>
    <col min="12794" max="12794" width="14.7109375" style="275" customWidth="1"/>
    <col min="12795" max="12795" width="15" style="275" customWidth="1"/>
    <col min="12796" max="12797" width="14.28515625" style="275" customWidth="1"/>
    <col min="12798" max="12798" width="0" style="275" hidden="1" customWidth="1"/>
    <col min="12799" max="12799" width="18.85546875" style="275" customWidth="1"/>
    <col min="12800" max="12812" width="8" style="275" customWidth="1"/>
    <col min="12813" max="12816" width="9.28515625" style="275" customWidth="1"/>
    <col min="12817" max="12844" width="9.140625" style="275"/>
    <col min="12845" max="12845" width="64" style="275" customWidth="1"/>
    <col min="12846" max="12846" width="97.85546875" style="275" customWidth="1"/>
    <col min="12847" max="13040" width="9.140625" style="275"/>
    <col min="13041" max="13041" width="1.28515625" style="275" customWidth="1"/>
    <col min="13042" max="13042" width="44.85546875" style="275" customWidth="1"/>
    <col min="13043" max="13043" width="47.28515625" style="275" customWidth="1"/>
    <col min="13044" max="13044" width="8.140625" style="275" customWidth="1"/>
    <col min="13045" max="13045" width="8.28515625" style="275" customWidth="1"/>
    <col min="13046" max="13046" width="5.42578125" style="275" customWidth="1"/>
    <col min="13047" max="13047" width="8.5703125" style="275" customWidth="1"/>
    <col min="13048" max="13048" width="13.7109375" style="275" customWidth="1"/>
    <col min="13049" max="13049" width="15.7109375" style="275" customWidth="1"/>
    <col min="13050" max="13050" width="14.7109375" style="275" customWidth="1"/>
    <col min="13051" max="13051" width="15" style="275" customWidth="1"/>
    <col min="13052" max="13053" width="14.28515625" style="275" customWidth="1"/>
    <col min="13054" max="13054" width="0" style="275" hidden="1" customWidth="1"/>
    <col min="13055" max="13055" width="18.85546875" style="275" customWidth="1"/>
    <col min="13056" max="13068" width="8" style="275" customWidth="1"/>
    <col min="13069" max="13072" width="9.28515625" style="275" customWidth="1"/>
    <col min="13073" max="13100" width="9.140625" style="275"/>
    <col min="13101" max="13101" width="64" style="275" customWidth="1"/>
    <col min="13102" max="13102" width="97.85546875" style="275" customWidth="1"/>
    <col min="13103" max="13296" width="9.140625" style="275"/>
    <col min="13297" max="13297" width="1.28515625" style="275" customWidth="1"/>
    <col min="13298" max="13298" width="44.85546875" style="275" customWidth="1"/>
    <col min="13299" max="13299" width="47.28515625" style="275" customWidth="1"/>
    <col min="13300" max="13300" width="8.140625" style="275" customWidth="1"/>
    <col min="13301" max="13301" width="8.28515625" style="275" customWidth="1"/>
    <col min="13302" max="13302" width="5.42578125" style="275" customWidth="1"/>
    <col min="13303" max="13303" width="8.5703125" style="275" customWidth="1"/>
    <col min="13304" max="13304" width="13.7109375" style="275" customWidth="1"/>
    <col min="13305" max="13305" width="15.7109375" style="275" customWidth="1"/>
    <col min="13306" max="13306" width="14.7109375" style="275" customWidth="1"/>
    <col min="13307" max="13307" width="15" style="275" customWidth="1"/>
    <col min="13308" max="13309" width="14.28515625" style="275" customWidth="1"/>
    <col min="13310" max="13310" width="0" style="275" hidden="1" customWidth="1"/>
    <col min="13311" max="13311" width="18.85546875" style="275" customWidth="1"/>
    <col min="13312" max="13324" width="8" style="275" customWidth="1"/>
    <col min="13325" max="13328" width="9.28515625" style="275" customWidth="1"/>
    <col min="13329" max="13356" width="9.140625" style="275"/>
    <col min="13357" max="13357" width="64" style="275" customWidth="1"/>
    <col min="13358" max="13358" width="97.85546875" style="275" customWidth="1"/>
    <col min="13359" max="13552" width="9.140625" style="275"/>
    <col min="13553" max="13553" width="1.28515625" style="275" customWidth="1"/>
    <col min="13554" max="13554" width="44.85546875" style="275" customWidth="1"/>
    <col min="13555" max="13555" width="47.28515625" style="275" customWidth="1"/>
    <col min="13556" max="13556" width="8.140625" style="275" customWidth="1"/>
    <col min="13557" max="13557" width="8.28515625" style="275" customWidth="1"/>
    <col min="13558" max="13558" width="5.42578125" style="275" customWidth="1"/>
    <col min="13559" max="13559" width="8.5703125" style="275" customWidth="1"/>
    <col min="13560" max="13560" width="13.7109375" style="275" customWidth="1"/>
    <col min="13561" max="13561" width="15.7109375" style="275" customWidth="1"/>
    <col min="13562" max="13562" width="14.7109375" style="275" customWidth="1"/>
    <col min="13563" max="13563" width="15" style="275" customWidth="1"/>
    <col min="13564" max="13565" width="14.28515625" style="275" customWidth="1"/>
    <col min="13566" max="13566" width="0" style="275" hidden="1" customWidth="1"/>
    <col min="13567" max="13567" width="18.85546875" style="275" customWidth="1"/>
    <col min="13568" max="13580" width="8" style="275" customWidth="1"/>
    <col min="13581" max="13584" width="9.28515625" style="275" customWidth="1"/>
    <col min="13585" max="13612" width="9.140625" style="275"/>
    <col min="13613" max="13613" width="64" style="275" customWidth="1"/>
    <col min="13614" max="13614" width="97.85546875" style="275" customWidth="1"/>
    <col min="13615" max="13808" width="9.140625" style="275"/>
    <col min="13809" max="13809" width="1.28515625" style="275" customWidth="1"/>
    <col min="13810" max="13810" width="44.85546875" style="275" customWidth="1"/>
    <col min="13811" max="13811" width="47.28515625" style="275" customWidth="1"/>
    <col min="13812" max="13812" width="8.140625" style="275" customWidth="1"/>
    <col min="13813" max="13813" width="8.28515625" style="275" customWidth="1"/>
    <col min="13814" max="13814" width="5.42578125" style="275" customWidth="1"/>
    <col min="13815" max="13815" width="8.5703125" style="275" customWidth="1"/>
    <col min="13816" max="13816" width="13.7109375" style="275" customWidth="1"/>
    <col min="13817" max="13817" width="15.7109375" style="275" customWidth="1"/>
    <col min="13818" max="13818" width="14.7109375" style="275" customWidth="1"/>
    <col min="13819" max="13819" width="15" style="275" customWidth="1"/>
    <col min="13820" max="13821" width="14.28515625" style="275" customWidth="1"/>
    <col min="13822" max="13822" width="0" style="275" hidden="1" customWidth="1"/>
    <col min="13823" max="13823" width="18.85546875" style="275" customWidth="1"/>
    <col min="13824" max="13836" width="8" style="275" customWidth="1"/>
    <col min="13837" max="13840" width="9.28515625" style="275" customWidth="1"/>
    <col min="13841" max="13868" width="9.140625" style="275"/>
    <col min="13869" max="13869" width="64" style="275" customWidth="1"/>
    <col min="13870" max="13870" width="97.85546875" style="275" customWidth="1"/>
    <col min="13871" max="14064" width="9.140625" style="275"/>
    <col min="14065" max="14065" width="1.28515625" style="275" customWidth="1"/>
    <col min="14066" max="14066" width="44.85546875" style="275" customWidth="1"/>
    <col min="14067" max="14067" width="47.28515625" style="275" customWidth="1"/>
    <col min="14068" max="14068" width="8.140625" style="275" customWidth="1"/>
    <col min="14069" max="14069" width="8.28515625" style="275" customWidth="1"/>
    <col min="14070" max="14070" width="5.42578125" style="275" customWidth="1"/>
    <col min="14071" max="14071" width="8.5703125" style="275" customWidth="1"/>
    <col min="14072" max="14072" width="13.7109375" style="275" customWidth="1"/>
    <col min="14073" max="14073" width="15.7109375" style="275" customWidth="1"/>
    <col min="14074" max="14074" width="14.7109375" style="275" customWidth="1"/>
    <col min="14075" max="14075" width="15" style="275" customWidth="1"/>
    <col min="14076" max="14077" width="14.28515625" style="275" customWidth="1"/>
    <col min="14078" max="14078" width="0" style="275" hidden="1" customWidth="1"/>
    <col min="14079" max="14079" width="18.85546875" style="275" customWidth="1"/>
    <col min="14080" max="14092" width="8" style="275" customWidth="1"/>
    <col min="14093" max="14096" width="9.28515625" style="275" customWidth="1"/>
    <col min="14097" max="14124" width="9.140625" style="275"/>
    <col min="14125" max="14125" width="64" style="275" customWidth="1"/>
    <col min="14126" max="14126" width="97.85546875" style="275" customWidth="1"/>
    <col min="14127" max="14320" width="9.140625" style="275"/>
    <col min="14321" max="14321" width="1.28515625" style="275" customWidth="1"/>
    <col min="14322" max="14322" width="44.85546875" style="275" customWidth="1"/>
    <col min="14323" max="14323" width="47.28515625" style="275" customWidth="1"/>
    <col min="14324" max="14324" width="8.140625" style="275" customWidth="1"/>
    <col min="14325" max="14325" width="8.28515625" style="275" customWidth="1"/>
    <col min="14326" max="14326" width="5.42578125" style="275" customWidth="1"/>
    <col min="14327" max="14327" width="8.5703125" style="275" customWidth="1"/>
    <col min="14328" max="14328" width="13.7109375" style="275" customWidth="1"/>
    <col min="14329" max="14329" width="15.7109375" style="275" customWidth="1"/>
    <col min="14330" max="14330" width="14.7109375" style="275" customWidth="1"/>
    <col min="14331" max="14331" width="15" style="275" customWidth="1"/>
    <col min="14332" max="14333" width="14.28515625" style="275" customWidth="1"/>
    <col min="14334" max="14334" width="0" style="275" hidden="1" customWidth="1"/>
    <col min="14335" max="14335" width="18.85546875" style="275" customWidth="1"/>
    <col min="14336" max="14348" width="8" style="275" customWidth="1"/>
    <col min="14349" max="14352" width="9.28515625" style="275" customWidth="1"/>
    <col min="14353" max="14380" width="9.140625" style="275"/>
    <col min="14381" max="14381" width="64" style="275" customWidth="1"/>
    <col min="14382" max="14382" width="97.85546875" style="275" customWidth="1"/>
    <col min="14383" max="14576" width="9.140625" style="275"/>
    <col min="14577" max="14577" width="1.28515625" style="275" customWidth="1"/>
    <col min="14578" max="14578" width="44.85546875" style="275" customWidth="1"/>
    <col min="14579" max="14579" width="47.28515625" style="275" customWidth="1"/>
    <col min="14580" max="14580" width="8.140625" style="275" customWidth="1"/>
    <col min="14581" max="14581" width="8.28515625" style="275" customWidth="1"/>
    <col min="14582" max="14582" width="5.42578125" style="275" customWidth="1"/>
    <col min="14583" max="14583" width="8.5703125" style="275" customWidth="1"/>
    <col min="14584" max="14584" width="13.7109375" style="275" customWidth="1"/>
    <col min="14585" max="14585" width="15.7109375" style="275" customWidth="1"/>
    <col min="14586" max="14586" width="14.7109375" style="275" customWidth="1"/>
    <col min="14587" max="14587" width="15" style="275" customWidth="1"/>
    <col min="14588" max="14589" width="14.28515625" style="275" customWidth="1"/>
    <col min="14590" max="14590" width="0" style="275" hidden="1" customWidth="1"/>
    <col min="14591" max="14591" width="18.85546875" style="275" customWidth="1"/>
    <col min="14592" max="14604" width="8" style="275" customWidth="1"/>
    <col min="14605" max="14608" width="9.28515625" style="275" customWidth="1"/>
    <col min="14609" max="14636" width="9.140625" style="275"/>
    <col min="14637" max="14637" width="64" style="275" customWidth="1"/>
    <col min="14638" max="14638" width="97.85546875" style="275" customWidth="1"/>
    <col min="14639" max="14832" width="9.140625" style="275"/>
    <col min="14833" max="14833" width="1.28515625" style="275" customWidth="1"/>
    <col min="14834" max="14834" width="44.85546875" style="275" customWidth="1"/>
    <col min="14835" max="14835" width="47.28515625" style="275" customWidth="1"/>
    <col min="14836" max="14836" width="8.140625" style="275" customWidth="1"/>
    <col min="14837" max="14837" width="8.28515625" style="275" customWidth="1"/>
    <col min="14838" max="14838" width="5.42578125" style="275" customWidth="1"/>
    <col min="14839" max="14839" width="8.5703125" style="275" customWidth="1"/>
    <col min="14840" max="14840" width="13.7109375" style="275" customWidth="1"/>
    <col min="14841" max="14841" width="15.7109375" style="275" customWidth="1"/>
    <col min="14842" max="14842" width="14.7109375" style="275" customWidth="1"/>
    <col min="14843" max="14843" width="15" style="275" customWidth="1"/>
    <col min="14844" max="14845" width="14.28515625" style="275" customWidth="1"/>
    <col min="14846" max="14846" width="0" style="275" hidden="1" customWidth="1"/>
    <col min="14847" max="14847" width="18.85546875" style="275" customWidth="1"/>
    <col min="14848" max="14860" width="8" style="275" customWidth="1"/>
    <col min="14861" max="14864" width="9.28515625" style="275" customWidth="1"/>
    <col min="14865" max="14892" width="9.140625" style="275"/>
    <col min="14893" max="14893" width="64" style="275" customWidth="1"/>
    <col min="14894" max="14894" width="97.85546875" style="275" customWidth="1"/>
    <col min="14895" max="15088" width="9.140625" style="275"/>
    <col min="15089" max="15089" width="1.28515625" style="275" customWidth="1"/>
    <col min="15090" max="15090" width="44.85546875" style="275" customWidth="1"/>
    <col min="15091" max="15091" width="47.28515625" style="275" customWidth="1"/>
    <col min="15092" max="15092" width="8.140625" style="275" customWidth="1"/>
    <col min="15093" max="15093" width="8.28515625" style="275" customWidth="1"/>
    <col min="15094" max="15094" width="5.42578125" style="275" customWidth="1"/>
    <col min="15095" max="15095" width="8.5703125" style="275" customWidth="1"/>
    <col min="15096" max="15096" width="13.7109375" style="275" customWidth="1"/>
    <col min="15097" max="15097" width="15.7109375" style="275" customWidth="1"/>
    <col min="15098" max="15098" width="14.7109375" style="275" customWidth="1"/>
    <col min="15099" max="15099" width="15" style="275" customWidth="1"/>
    <col min="15100" max="15101" width="14.28515625" style="275" customWidth="1"/>
    <col min="15102" max="15102" width="0" style="275" hidden="1" customWidth="1"/>
    <col min="15103" max="15103" width="18.85546875" style="275" customWidth="1"/>
    <col min="15104" max="15116" width="8" style="275" customWidth="1"/>
    <col min="15117" max="15120" width="9.28515625" style="275" customWidth="1"/>
    <col min="15121" max="15148" width="9.140625" style="275"/>
    <col min="15149" max="15149" width="64" style="275" customWidth="1"/>
    <col min="15150" max="15150" width="97.85546875" style="275" customWidth="1"/>
    <col min="15151" max="15344" width="9.140625" style="275"/>
    <col min="15345" max="15345" width="1.28515625" style="275" customWidth="1"/>
    <col min="15346" max="15346" width="44.85546875" style="275" customWidth="1"/>
    <col min="15347" max="15347" width="47.28515625" style="275" customWidth="1"/>
    <col min="15348" max="15348" width="8.140625" style="275" customWidth="1"/>
    <col min="15349" max="15349" width="8.28515625" style="275" customWidth="1"/>
    <col min="15350" max="15350" width="5.42578125" style="275" customWidth="1"/>
    <col min="15351" max="15351" width="8.5703125" style="275" customWidth="1"/>
    <col min="15352" max="15352" width="13.7109375" style="275" customWidth="1"/>
    <col min="15353" max="15353" width="15.7109375" style="275" customWidth="1"/>
    <col min="15354" max="15354" width="14.7109375" style="275" customWidth="1"/>
    <col min="15355" max="15355" width="15" style="275" customWidth="1"/>
    <col min="15356" max="15357" width="14.28515625" style="275" customWidth="1"/>
    <col min="15358" max="15358" width="0" style="275" hidden="1" customWidth="1"/>
    <col min="15359" max="15359" width="18.85546875" style="275" customWidth="1"/>
    <col min="15360" max="15372" width="8" style="275" customWidth="1"/>
    <col min="15373" max="15376" width="9.28515625" style="275" customWidth="1"/>
    <col min="15377" max="15404" width="9.140625" style="275"/>
    <col min="15405" max="15405" width="64" style="275" customWidth="1"/>
    <col min="15406" max="15406" width="97.85546875" style="275" customWidth="1"/>
    <col min="15407" max="15600" width="9.140625" style="275"/>
    <col min="15601" max="15601" width="1.28515625" style="275" customWidth="1"/>
    <col min="15602" max="15602" width="44.85546875" style="275" customWidth="1"/>
    <col min="15603" max="15603" width="47.28515625" style="275" customWidth="1"/>
    <col min="15604" max="15604" width="8.140625" style="275" customWidth="1"/>
    <col min="15605" max="15605" width="8.28515625" style="275" customWidth="1"/>
    <col min="15606" max="15606" width="5.42578125" style="275" customWidth="1"/>
    <col min="15607" max="15607" width="8.5703125" style="275" customWidth="1"/>
    <col min="15608" max="15608" width="13.7109375" style="275" customWidth="1"/>
    <col min="15609" max="15609" width="15.7109375" style="275" customWidth="1"/>
    <col min="15610" max="15610" width="14.7109375" style="275" customWidth="1"/>
    <col min="15611" max="15611" width="15" style="275" customWidth="1"/>
    <col min="15612" max="15613" width="14.28515625" style="275" customWidth="1"/>
    <col min="15614" max="15614" width="0" style="275" hidden="1" customWidth="1"/>
    <col min="15615" max="15615" width="18.85546875" style="275" customWidth="1"/>
    <col min="15616" max="15628" width="8" style="275" customWidth="1"/>
    <col min="15629" max="15632" width="9.28515625" style="275" customWidth="1"/>
    <col min="15633" max="15660" width="9.140625" style="275"/>
    <col min="15661" max="15661" width="64" style="275" customWidth="1"/>
    <col min="15662" max="15662" width="97.85546875" style="275" customWidth="1"/>
    <col min="15663" max="15856" width="9.140625" style="275"/>
    <col min="15857" max="15857" width="1.28515625" style="275" customWidth="1"/>
    <col min="15858" max="15858" width="44.85546875" style="275" customWidth="1"/>
    <col min="15859" max="15859" width="47.28515625" style="275" customWidth="1"/>
    <col min="15860" max="15860" width="8.140625" style="275" customWidth="1"/>
    <col min="15861" max="15861" width="8.28515625" style="275" customWidth="1"/>
    <col min="15862" max="15862" width="5.42578125" style="275" customWidth="1"/>
    <col min="15863" max="15863" width="8.5703125" style="275" customWidth="1"/>
    <col min="15864" max="15864" width="13.7109375" style="275" customWidth="1"/>
    <col min="15865" max="15865" width="15.7109375" style="275" customWidth="1"/>
    <col min="15866" max="15866" width="14.7109375" style="275" customWidth="1"/>
    <col min="15867" max="15867" width="15" style="275" customWidth="1"/>
    <col min="15868" max="15869" width="14.28515625" style="275" customWidth="1"/>
    <col min="15870" max="15870" width="0" style="275" hidden="1" customWidth="1"/>
    <col min="15871" max="15871" width="18.85546875" style="275" customWidth="1"/>
    <col min="15872" max="15884" width="8" style="275" customWidth="1"/>
    <col min="15885" max="15888" width="9.28515625" style="275" customWidth="1"/>
    <col min="15889" max="15916" width="9.140625" style="275"/>
    <col min="15917" max="15917" width="64" style="275" customWidth="1"/>
    <col min="15918" max="15918" width="97.85546875" style="275" customWidth="1"/>
    <col min="15919" max="16112" width="9.140625" style="275"/>
    <col min="16113" max="16113" width="1.28515625" style="275" customWidth="1"/>
    <col min="16114" max="16114" width="44.85546875" style="275" customWidth="1"/>
    <col min="16115" max="16115" width="47.28515625" style="275" customWidth="1"/>
    <col min="16116" max="16116" width="8.140625" style="275" customWidth="1"/>
    <col min="16117" max="16117" width="8.28515625" style="275" customWidth="1"/>
    <col min="16118" max="16118" width="5.42578125" style="275" customWidth="1"/>
    <col min="16119" max="16119" width="8.5703125" style="275" customWidth="1"/>
    <col min="16120" max="16120" width="13.7109375" style="275" customWidth="1"/>
    <col min="16121" max="16121" width="15.7109375" style="275" customWidth="1"/>
    <col min="16122" max="16122" width="14.7109375" style="275" customWidth="1"/>
    <col min="16123" max="16123" width="15" style="275" customWidth="1"/>
    <col min="16124" max="16125" width="14.28515625" style="275" customWidth="1"/>
    <col min="16126" max="16126" width="0" style="275" hidden="1" customWidth="1"/>
    <col min="16127" max="16127" width="18.85546875" style="275" customWidth="1"/>
    <col min="16128" max="16140" width="8" style="275" customWidth="1"/>
    <col min="16141" max="16144" width="9.28515625" style="275" customWidth="1"/>
    <col min="16145" max="16172" width="9.140625" style="275"/>
    <col min="16173" max="16173" width="64" style="275" customWidth="1"/>
    <col min="16174" max="16174" width="97.85546875" style="275" customWidth="1"/>
    <col min="16175" max="16384" width="9.140625" style="275"/>
  </cols>
  <sheetData>
    <row r="1" spans="1:46" ht="4.5" customHeight="1" thickBot="1" x14ac:dyDescent="0.3">
      <c r="A1" s="273"/>
      <c r="B1" s="274"/>
      <c r="C1" s="274"/>
      <c r="D1" s="274"/>
      <c r="E1" s="300"/>
      <c r="F1" s="300"/>
      <c r="G1" s="300"/>
      <c r="H1" s="300"/>
      <c r="I1" s="300"/>
      <c r="J1" s="300"/>
      <c r="K1" s="300"/>
      <c r="L1" s="300"/>
      <c r="M1" s="300"/>
      <c r="N1" s="300"/>
      <c r="O1" s="300"/>
      <c r="P1" s="300"/>
      <c r="Q1" s="300"/>
      <c r="R1" s="300"/>
      <c r="AS1" s="276" t="s">
        <v>186</v>
      </c>
      <c r="AT1" s="277" t="s">
        <v>187</v>
      </c>
    </row>
    <row r="2" spans="1:46" ht="32.25" customHeight="1" x14ac:dyDescent="0.25">
      <c r="A2" s="278"/>
      <c r="B2" s="356" t="s">
        <v>531</v>
      </c>
      <c r="C2" s="357"/>
      <c r="D2" s="357"/>
      <c r="E2" s="357"/>
      <c r="F2" s="357"/>
      <c r="G2" s="357"/>
      <c r="H2" s="357"/>
      <c r="I2" s="357"/>
      <c r="J2" s="357"/>
      <c r="K2" s="357"/>
      <c r="L2" s="357"/>
      <c r="M2" s="357"/>
      <c r="N2" s="357"/>
      <c r="O2" s="357"/>
      <c r="P2" s="357"/>
      <c r="Q2" s="357"/>
      <c r="R2" s="357"/>
      <c r="S2" s="358"/>
      <c r="AS2" s="279"/>
      <c r="AT2" s="280"/>
    </row>
    <row r="3" spans="1:46" ht="9" customHeight="1" x14ac:dyDescent="0.25">
      <c r="A3" s="278"/>
      <c r="B3" s="359"/>
      <c r="C3" s="359"/>
      <c r="D3" s="359"/>
      <c r="E3" s="359"/>
      <c r="F3" s="359"/>
      <c r="G3" s="359"/>
      <c r="H3" s="359"/>
      <c r="I3" s="359"/>
      <c r="J3" s="359"/>
      <c r="K3" s="359"/>
      <c r="L3" s="359"/>
      <c r="M3" s="359"/>
      <c r="N3" s="359"/>
      <c r="O3" s="359"/>
      <c r="P3" s="359"/>
      <c r="Q3" s="359"/>
      <c r="R3" s="359"/>
      <c r="S3" s="359"/>
      <c r="AS3" s="279"/>
      <c r="AT3" s="280"/>
    </row>
    <row r="4" spans="1:46" ht="25.5" customHeight="1" x14ac:dyDescent="0.25">
      <c r="A4" s="278"/>
      <c r="B4" s="360" t="s">
        <v>532</v>
      </c>
      <c r="C4" s="361"/>
      <c r="D4" s="361"/>
      <c r="E4" s="361"/>
      <c r="F4" s="361"/>
      <c r="G4" s="361"/>
      <c r="H4" s="361"/>
      <c r="I4" s="361"/>
      <c r="J4" s="361"/>
      <c r="K4" s="361"/>
      <c r="L4" s="361"/>
      <c r="M4" s="361"/>
      <c r="N4" s="361"/>
      <c r="O4" s="361"/>
      <c r="P4" s="361"/>
      <c r="Q4" s="361"/>
      <c r="R4" s="361"/>
      <c r="S4" s="362"/>
      <c r="AS4" s="281" t="s">
        <v>190</v>
      </c>
      <c r="AT4" s="282" t="s">
        <v>191</v>
      </c>
    </row>
    <row r="5" spans="1:46" ht="11.25" customHeight="1" x14ac:dyDescent="0.25">
      <c r="A5" s="278"/>
      <c r="B5" s="359"/>
      <c r="C5" s="359"/>
      <c r="D5" s="359"/>
      <c r="E5" s="359"/>
      <c r="F5" s="359"/>
      <c r="G5" s="359"/>
      <c r="H5" s="359"/>
      <c r="I5" s="359"/>
      <c r="J5" s="359"/>
      <c r="K5" s="359"/>
      <c r="L5" s="359"/>
      <c r="M5" s="359"/>
      <c r="N5" s="359"/>
      <c r="O5" s="359"/>
      <c r="P5" s="359"/>
      <c r="Q5" s="359"/>
      <c r="R5" s="359"/>
      <c r="S5" s="359"/>
      <c r="AS5" s="284" t="s">
        <v>198</v>
      </c>
      <c r="AT5" s="285" t="s">
        <v>199</v>
      </c>
    </row>
    <row r="6" spans="1:46" ht="9" hidden="1" customHeight="1" x14ac:dyDescent="0.25">
      <c r="A6" s="278"/>
      <c r="B6" s="283"/>
      <c r="C6" s="283"/>
      <c r="D6" s="283"/>
      <c r="E6" s="52"/>
      <c r="F6" s="52"/>
      <c r="G6" s="52"/>
      <c r="H6" s="52"/>
      <c r="I6" s="52"/>
      <c r="J6" s="52"/>
      <c r="K6" s="52"/>
      <c r="L6" s="52"/>
      <c r="M6" s="52"/>
      <c r="N6" s="52"/>
      <c r="O6" s="52"/>
      <c r="P6" s="52"/>
      <c r="Q6" s="52"/>
      <c r="R6" s="52"/>
      <c r="AS6" s="284"/>
      <c r="AT6" s="285"/>
    </row>
    <row r="7" spans="1:46" ht="22.5" customHeight="1" x14ac:dyDescent="0.25">
      <c r="A7" s="278"/>
      <c r="B7" s="375" t="s">
        <v>522</v>
      </c>
      <c r="C7" s="376"/>
      <c r="D7" s="377"/>
      <c r="E7" s="367" t="s">
        <v>318</v>
      </c>
      <c r="F7" s="367"/>
      <c r="G7" s="367"/>
      <c r="H7" s="367"/>
      <c r="I7" s="367"/>
      <c r="J7" s="367"/>
      <c r="K7" s="367"/>
      <c r="L7" s="367"/>
      <c r="M7" s="367"/>
      <c r="N7" s="367"/>
      <c r="O7" s="367"/>
      <c r="P7" s="367"/>
      <c r="Q7" s="367"/>
      <c r="R7" s="368"/>
      <c r="S7" s="363" t="s">
        <v>512</v>
      </c>
      <c r="AS7" s="284" t="s">
        <v>201</v>
      </c>
      <c r="AT7" s="285" t="s">
        <v>202</v>
      </c>
    </row>
    <row r="8" spans="1:46" ht="12" customHeight="1" x14ac:dyDescent="0.25">
      <c r="A8" s="278"/>
      <c r="B8" s="378"/>
      <c r="C8" s="379"/>
      <c r="D8" s="380"/>
      <c r="E8" s="369" t="s">
        <v>319</v>
      </c>
      <c r="F8" s="370"/>
      <c r="G8" s="370"/>
      <c r="H8" s="370"/>
      <c r="I8" s="370"/>
      <c r="J8" s="370"/>
      <c r="K8" s="371"/>
      <c r="L8" s="372" t="s">
        <v>320</v>
      </c>
      <c r="M8" s="372"/>
      <c r="N8" s="372"/>
      <c r="O8" s="372"/>
      <c r="P8" s="372"/>
      <c r="Q8" s="372"/>
      <c r="R8" s="369"/>
      <c r="S8" s="363"/>
      <c r="AS8" s="284" t="s">
        <v>203</v>
      </c>
      <c r="AT8" s="285" t="s">
        <v>204</v>
      </c>
    </row>
    <row r="9" spans="1:46" ht="18" customHeight="1" x14ac:dyDescent="0.25">
      <c r="A9" s="278"/>
      <c r="B9" s="381"/>
      <c r="C9" s="382"/>
      <c r="D9" s="383"/>
      <c r="E9" s="364" t="s">
        <v>26</v>
      </c>
      <c r="F9" s="364"/>
      <c r="G9" s="364"/>
      <c r="H9" s="364" t="s">
        <v>27</v>
      </c>
      <c r="I9" s="364"/>
      <c r="J9" s="364"/>
      <c r="K9" s="373" t="s">
        <v>321</v>
      </c>
      <c r="L9" s="364" t="s">
        <v>28</v>
      </c>
      <c r="M9" s="364"/>
      <c r="N9" s="364"/>
      <c r="O9" s="364" t="s">
        <v>29</v>
      </c>
      <c r="P9" s="364"/>
      <c r="Q9" s="364"/>
      <c r="R9" s="365" t="s">
        <v>321</v>
      </c>
      <c r="S9" s="363"/>
      <c r="AS9" s="284" t="s">
        <v>207</v>
      </c>
      <c r="AT9" s="285" t="s">
        <v>208</v>
      </c>
    </row>
    <row r="10" spans="1:46" ht="40.5" customHeight="1" x14ac:dyDescent="0.25">
      <c r="A10" s="278"/>
      <c r="B10" s="286" t="s">
        <v>329</v>
      </c>
      <c r="C10" s="287" t="s">
        <v>330</v>
      </c>
      <c r="D10" s="288" t="s">
        <v>324</v>
      </c>
      <c r="E10" s="301" t="s">
        <v>325</v>
      </c>
      <c r="F10" s="301" t="s">
        <v>326</v>
      </c>
      <c r="G10" s="301" t="s">
        <v>327</v>
      </c>
      <c r="H10" s="301" t="s">
        <v>325</v>
      </c>
      <c r="I10" s="301" t="s">
        <v>326</v>
      </c>
      <c r="J10" s="301" t="s">
        <v>327</v>
      </c>
      <c r="K10" s="374"/>
      <c r="L10" s="301" t="s">
        <v>325</v>
      </c>
      <c r="M10" s="301" t="s">
        <v>326</v>
      </c>
      <c r="N10" s="301" t="s">
        <v>327</v>
      </c>
      <c r="O10" s="301" t="s">
        <v>325</v>
      </c>
      <c r="P10" s="301" t="s">
        <v>326</v>
      </c>
      <c r="Q10" s="301" t="s">
        <v>327</v>
      </c>
      <c r="R10" s="366"/>
      <c r="S10" s="363"/>
      <c r="AS10" s="284" t="s">
        <v>215</v>
      </c>
      <c r="AT10" s="285" t="s">
        <v>216</v>
      </c>
    </row>
    <row r="11" spans="1:46" s="292" customFormat="1" ht="70.5" customHeight="1" x14ac:dyDescent="0.25">
      <c r="A11" s="289"/>
      <c r="B11" s="236" t="s">
        <v>540</v>
      </c>
      <c r="C11" s="236" t="s">
        <v>551</v>
      </c>
      <c r="D11" s="207" t="s">
        <v>513</v>
      </c>
      <c r="E11" s="302" t="s">
        <v>525</v>
      </c>
      <c r="F11" s="302"/>
      <c r="G11" s="302"/>
      <c r="H11" s="302" t="s">
        <v>525</v>
      </c>
      <c r="I11" s="302"/>
      <c r="J11" s="302"/>
      <c r="K11" s="303">
        <f>IF(E11="x",5,0)+IF(F11="x",3,0)+IF(G11="x",1,0)+IF(H11="x",5,0)+IF(I11="x",3,0)+IF(J11="x",1,0)</f>
        <v>10</v>
      </c>
      <c r="L11" s="304"/>
      <c r="M11" s="304" t="s">
        <v>525</v>
      </c>
      <c r="N11" s="304"/>
      <c r="O11" s="304"/>
      <c r="P11" s="304" t="s">
        <v>525</v>
      </c>
      <c r="Q11" s="304"/>
      <c r="R11" s="334">
        <f>IF(L11="x",5,0)+IF(M11="x",3,0)+IF(N11="x",1,0)+IF(O11="x",1,0)+IF(P11="x",3,0)+IF(Q11="x",5,0)</f>
        <v>6</v>
      </c>
      <c r="S11" s="335">
        <f>K11+R11</f>
        <v>16</v>
      </c>
      <c r="T11" s="290"/>
      <c r="U11" s="290"/>
      <c r="V11" s="290"/>
      <c r="W11" s="290"/>
      <c r="X11" s="291"/>
      <c r="AS11" s="293" t="s">
        <v>217</v>
      </c>
      <c r="AT11" s="294" t="s">
        <v>218</v>
      </c>
    </row>
    <row r="12" spans="1:46" s="292" customFormat="1" ht="66" customHeight="1" x14ac:dyDescent="0.25">
      <c r="A12" s="289"/>
      <c r="B12" s="236" t="s">
        <v>541</v>
      </c>
      <c r="C12" s="236" t="s">
        <v>542</v>
      </c>
      <c r="D12" s="207" t="s">
        <v>511</v>
      </c>
      <c r="E12" s="306"/>
      <c r="F12" s="304" t="s">
        <v>525</v>
      </c>
      <c r="G12" s="304"/>
      <c r="H12" s="304"/>
      <c r="I12" s="304"/>
      <c r="J12" s="304" t="s">
        <v>525</v>
      </c>
      <c r="K12" s="305">
        <f>IF(E12="x",5,0)+IF(F12="x",3,0)+IF(G12="x",1,0)+IF(H12="x",5,0)+IF(I12="x",3,0)+IF(J12="x",1,0)</f>
        <v>4</v>
      </c>
      <c r="L12" s="304"/>
      <c r="M12" s="304"/>
      <c r="N12" s="304" t="s">
        <v>525</v>
      </c>
      <c r="O12" s="304"/>
      <c r="P12" s="304" t="s">
        <v>525</v>
      </c>
      <c r="Q12" s="304"/>
      <c r="R12" s="334">
        <f>IF(L12="x",5,0)+IF(M12="x",3,0)+IF(N12="x",1,0)+IF(O12="x",1,0)+IF(P12="x",3,0)+IF(Q12="x",5,0)</f>
        <v>4</v>
      </c>
      <c r="S12" s="335">
        <f t="shared" ref="S12:S32" si="0">K12+R12</f>
        <v>8</v>
      </c>
      <c r="T12" s="290"/>
      <c r="U12" s="290"/>
      <c r="V12" s="290"/>
      <c r="W12" s="290"/>
      <c r="X12" s="291"/>
      <c r="AS12" s="293" t="s">
        <v>217</v>
      </c>
      <c r="AT12" s="294" t="s">
        <v>218</v>
      </c>
    </row>
    <row r="13" spans="1:46" s="292" customFormat="1" ht="72.75" customHeight="1" x14ac:dyDescent="0.25">
      <c r="A13" s="289"/>
      <c r="B13" s="236" t="s">
        <v>543</v>
      </c>
      <c r="C13" s="236" t="s">
        <v>544</v>
      </c>
      <c r="D13" s="207" t="s">
        <v>511</v>
      </c>
      <c r="E13" s="306"/>
      <c r="F13" s="304" t="s">
        <v>525</v>
      </c>
      <c r="G13" s="304"/>
      <c r="H13" s="304" t="s">
        <v>525</v>
      </c>
      <c r="I13" s="304"/>
      <c r="J13" s="304"/>
      <c r="K13" s="305">
        <f>IF(E13="x",5,0)+IF(F13="x",3,0)+IF(G13="x",1,0)+IF(H13="x",5,0)+IF(I13="x",3,0)+IF(J13="x",1,0)</f>
        <v>8</v>
      </c>
      <c r="L13" s="304"/>
      <c r="M13" s="304" t="s">
        <v>525</v>
      </c>
      <c r="N13" s="304"/>
      <c r="O13" s="304"/>
      <c r="P13" s="304" t="s">
        <v>525</v>
      </c>
      <c r="Q13" s="304"/>
      <c r="R13" s="334">
        <f>IF(L13="x",5,0)+IF(M13="x",3,0)+IF(N13="x",1,0)+IF(O13="x",1,0)+IF(P13="x",3,0)+IF(Q13="x",5,0)</f>
        <v>6</v>
      </c>
      <c r="S13" s="335">
        <f t="shared" si="0"/>
        <v>14</v>
      </c>
      <c r="T13" s="290"/>
      <c r="U13" s="290"/>
      <c r="V13" s="290"/>
      <c r="W13" s="290"/>
      <c r="X13" s="291"/>
      <c r="AS13" s="293" t="s">
        <v>217</v>
      </c>
      <c r="AT13" s="294" t="s">
        <v>218</v>
      </c>
    </row>
    <row r="14" spans="1:46" s="292" customFormat="1" ht="57.75" customHeight="1" x14ac:dyDescent="0.25">
      <c r="A14" s="289"/>
      <c r="B14" s="236" t="s">
        <v>545</v>
      </c>
      <c r="C14" s="207" t="s">
        <v>546</v>
      </c>
      <c r="D14" s="207" t="s">
        <v>511</v>
      </c>
      <c r="E14" s="306"/>
      <c r="F14" s="304" t="s">
        <v>525</v>
      </c>
      <c r="G14" s="304"/>
      <c r="H14" s="304"/>
      <c r="I14" s="304" t="s">
        <v>525</v>
      </c>
      <c r="J14" s="304"/>
      <c r="K14" s="305">
        <f>IF(E14="x",5,0)+IF(F14="x",3,0)+IF(G14="x",1,0)+IF(H14="x",5,0)+IF(I14="x",3,0)+IF(J14="x",1,0)</f>
        <v>6</v>
      </c>
      <c r="L14" s="304"/>
      <c r="M14" s="304" t="s">
        <v>525</v>
      </c>
      <c r="N14" s="304"/>
      <c r="O14" s="304"/>
      <c r="P14" s="304"/>
      <c r="Q14" s="304" t="s">
        <v>525</v>
      </c>
      <c r="R14" s="334">
        <f>IF(L14="x",5,0)+IF(M14="x",3,0)+IF(N14="x",1,0)+IF(O14="x",1,0)+IF(P14="x",3,0)+IF(Q14="x",5,0)</f>
        <v>8</v>
      </c>
      <c r="S14" s="335">
        <f t="shared" si="0"/>
        <v>14</v>
      </c>
      <c r="T14" s="290"/>
      <c r="U14" s="290"/>
      <c r="V14" s="290"/>
      <c r="W14" s="290"/>
      <c r="X14" s="291"/>
      <c r="AS14" s="293" t="s">
        <v>217</v>
      </c>
      <c r="AT14" s="294" t="s">
        <v>218</v>
      </c>
    </row>
    <row r="15" spans="1:46" s="292" customFormat="1" ht="111" customHeight="1" x14ac:dyDescent="0.25">
      <c r="A15" s="289"/>
      <c r="B15" s="236" t="s">
        <v>547</v>
      </c>
      <c r="C15" s="207" t="s">
        <v>548</v>
      </c>
      <c r="D15" s="207" t="s">
        <v>511</v>
      </c>
      <c r="E15" s="306" t="s">
        <v>525</v>
      </c>
      <c r="F15" s="304"/>
      <c r="G15" s="304"/>
      <c r="H15" s="304" t="s">
        <v>525</v>
      </c>
      <c r="I15" s="304"/>
      <c r="J15" s="304"/>
      <c r="K15" s="305">
        <f>IF(E15="x",5,0)+IF(F15="x",3,0)+IF(G15="x",1,0)+IF(H15="x",5,0)+IF(I15="x",3,0)+IF(J15="x",1,0)</f>
        <v>10</v>
      </c>
      <c r="L15" s="304" t="s">
        <v>525</v>
      </c>
      <c r="M15" s="304"/>
      <c r="N15" s="304"/>
      <c r="O15" s="304"/>
      <c r="P15" s="304" t="s">
        <v>525</v>
      </c>
      <c r="Q15" s="304"/>
      <c r="R15" s="334">
        <f>IF(L15="x",5,0)+IF(M15="x",3,0)+IF(N15="x",1,0)+IF(O15="x",1,0)+IF(P15="x",3,0)+IF(Q15="x",5,0)</f>
        <v>8</v>
      </c>
      <c r="S15" s="335">
        <f t="shared" si="0"/>
        <v>18</v>
      </c>
      <c r="T15" s="290"/>
      <c r="U15" s="290"/>
      <c r="V15" s="290"/>
      <c r="W15" s="290"/>
      <c r="X15" s="291"/>
      <c r="AS15" s="293" t="s">
        <v>217</v>
      </c>
      <c r="AT15" s="294" t="s">
        <v>218</v>
      </c>
    </row>
    <row r="16" spans="1:46" s="292" customFormat="1" ht="176.25" customHeight="1" x14ac:dyDescent="0.25">
      <c r="A16" s="289"/>
      <c r="B16" s="236"/>
      <c r="C16" s="237"/>
      <c r="D16" s="207" t="s">
        <v>511</v>
      </c>
      <c r="E16" s="306"/>
      <c r="F16" s="304"/>
      <c r="G16" s="304"/>
      <c r="H16" s="304"/>
      <c r="I16" s="304"/>
      <c r="J16" s="304"/>
      <c r="K16" s="305">
        <f t="shared" ref="K16" si="1">IF(E16="x",5,0)+IF(F16="x",3,0)+IF(G16="x",1,0)+IF(H16="x",5,0)+IF(I16="x",3,0)+IF(J16="x",1,0)</f>
        <v>0</v>
      </c>
      <c r="L16" s="304"/>
      <c r="M16" s="304"/>
      <c r="N16" s="304"/>
      <c r="O16" s="304"/>
      <c r="P16" s="304"/>
      <c r="Q16" s="304"/>
      <c r="R16" s="334">
        <f t="shared" ref="R16" si="2">IF(L16="x",5,0)+IF(M16="x",3,0)+IF(N16="x",1,0)+IF(O16="x",1,0)+IF(P16="x",3,0)+IF(Q16="x",5,0)</f>
        <v>0</v>
      </c>
      <c r="S16" s="335">
        <f t="shared" si="0"/>
        <v>0</v>
      </c>
      <c r="AS16" s="293" t="s">
        <v>271</v>
      </c>
      <c r="AT16" s="294" t="s">
        <v>272</v>
      </c>
    </row>
    <row r="17" spans="1:46" s="292" customFormat="1" ht="176.25" customHeight="1" x14ac:dyDescent="0.25">
      <c r="A17" s="289"/>
      <c r="B17" s="236"/>
      <c r="C17" s="236"/>
      <c r="D17" s="207" t="s">
        <v>511</v>
      </c>
      <c r="E17" s="306"/>
      <c r="F17" s="304"/>
      <c r="G17" s="304"/>
      <c r="H17" s="304"/>
      <c r="I17" s="304"/>
      <c r="J17" s="304"/>
      <c r="K17" s="305">
        <f>IF(E17="x",5,0)+IF(F17="x",3,0)+IF(G17="x",1,0)+IF(H17="x",5,0)+IF(I17="x",3,0)+IF(J17="x",1,0)</f>
        <v>0</v>
      </c>
      <c r="L17" s="304"/>
      <c r="M17" s="304"/>
      <c r="N17" s="304"/>
      <c r="O17" s="304"/>
      <c r="P17" s="304"/>
      <c r="Q17" s="304"/>
      <c r="R17" s="334">
        <f>IF(L17="x",5,0)+IF(M17="x",3,0)+IF(N17="x",1,0)+IF(O17="x",1,0)+IF(P17="x",3,0)+IF(Q17="x",5,0)</f>
        <v>0</v>
      </c>
      <c r="S17" s="335">
        <f t="shared" si="0"/>
        <v>0</v>
      </c>
      <c r="T17" s="290"/>
      <c r="U17" s="290"/>
      <c r="V17" s="290"/>
      <c r="W17" s="290"/>
      <c r="X17" s="291"/>
      <c r="AS17" s="293" t="s">
        <v>217</v>
      </c>
      <c r="AT17" s="294" t="s">
        <v>218</v>
      </c>
    </row>
    <row r="18" spans="1:46" s="292" customFormat="1" ht="176.25" customHeight="1" x14ac:dyDescent="0.25">
      <c r="A18" s="289"/>
      <c r="B18" s="236"/>
      <c r="C18" s="236"/>
      <c r="D18" s="207" t="s">
        <v>511</v>
      </c>
      <c r="E18" s="307"/>
      <c r="F18" s="308"/>
      <c r="G18" s="308"/>
      <c r="H18" s="308"/>
      <c r="I18" s="308"/>
      <c r="J18" s="308"/>
      <c r="K18" s="305">
        <f t="shared" ref="K18:K20" si="3">IF(E18="x",5,0)+IF(F18="x",3,0)+IF(G18="x",1,0)+IF(H18="x",5,0)+IF(I18="x",3,0)+IF(J18="x",1,0)</f>
        <v>0</v>
      </c>
      <c r="L18" s="308"/>
      <c r="M18" s="308"/>
      <c r="N18" s="308"/>
      <c r="O18" s="308"/>
      <c r="P18" s="308"/>
      <c r="Q18" s="308"/>
      <c r="R18" s="334">
        <f t="shared" ref="R18:R20" si="4">IF(L18="x",5,0)+IF(M18="x",3,0)+IF(N18="x",1,0)+IF(O18="x",1,0)+IF(P18="x",3,0)+IF(Q18="x",5,0)</f>
        <v>0</v>
      </c>
      <c r="S18" s="335">
        <f t="shared" si="0"/>
        <v>0</v>
      </c>
      <c r="T18" s="290"/>
      <c r="U18" s="290"/>
      <c r="V18" s="290"/>
      <c r="W18" s="290"/>
      <c r="X18" s="291"/>
      <c r="AS18" s="293"/>
      <c r="AT18" s="294"/>
    </row>
    <row r="19" spans="1:46" s="292" customFormat="1" ht="176.25" customHeight="1" x14ac:dyDescent="0.25">
      <c r="A19" s="289"/>
      <c r="B19" s="236"/>
      <c r="C19" s="236"/>
      <c r="D19" s="207" t="s">
        <v>514</v>
      </c>
      <c r="E19" s="307"/>
      <c r="F19" s="308"/>
      <c r="G19" s="308"/>
      <c r="H19" s="308"/>
      <c r="I19" s="308"/>
      <c r="J19" s="308"/>
      <c r="K19" s="305">
        <f t="shared" si="3"/>
        <v>0</v>
      </c>
      <c r="L19" s="308"/>
      <c r="M19" s="308"/>
      <c r="N19" s="308"/>
      <c r="O19" s="308"/>
      <c r="P19" s="308"/>
      <c r="Q19" s="308"/>
      <c r="R19" s="334">
        <f t="shared" si="4"/>
        <v>0</v>
      </c>
      <c r="S19" s="335">
        <f t="shared" si="0"/>
        <v>0</v>
      </c>
      <c r="T19" s="290"/>
      <c r="U19" s="290"/>
      <c r="V19" s="290"/>
      <c r="W19" s="290"/>
      <c r="X19" s="291"/>
      <c r="AS19" s="293"/>
      <c r="AT19" s="294"/>
    </row>
    <row r="20" spans="1:46" s="292" customFormat="1" ht="176.25" customHeight="1" x14ac:dyDescent="0.25">
      <c r="A20" s="289"/>
      <c r="B20" s="236"/>
      <c r="C20" s="236"/>
      <c r="D20" s="207" t="s">
        <v>511</v>
      </c>
      <c r="E20" s="306"/>
      <c r="F20" s="304"/>
      <c r="G20" s="304"/>
      <c r="H20" s="304"/>
      <c r="I20" s="304"/>
      <c r="J20" s="304"/>
      <c r="K20" s="305">
        <f t="shared" si="3"/>
        <v>0</v>
      </c>
      <c r="L20" s="304"/>
      <c r="M20" s="304"/>
      <c r="N20" s="304"/>
      <c r="O20" s="304"/>
      <c r="P20" s="304"/>
      <c r="Q20" s="304"/>
      <c r="R20" s="334">
        <f t="shared" si="4"/>
        <v>0</v>
      </c>
      <c r="S20" s="335">
        <f t="shared" si="0"/>
        <v>0</v>
      </c>
      <c r="AS20" s="293" t="s">
        <v>271</v>
      </c>
      <c r="AT20" s="294" t="s">
        <v>272</v>
      </c>
    </row>
    <row r="21" spans="1:46" s="292" customFormat="1" ht="176.25" customHeight="1" x14ac:dyDescent="0.25">
      <c r="A21" s="289"/>
      <c r="B21" s="236"/>
      <c r="C21" s="236"/>
      <c r="D21" s="207" t="s">
        <v>511</v>
      </c>
      <c r="E21" s="306"/>
      <c r="F21" s="304"/>
      <c r="G21" s="304"/>
      <c r="H21" s="304"/>
      <c r="I21" s="304"/>
      <c r="J21" s="304"/>
      <c r="K21" s="305">
        <f>IF(E21="x",5,0)+IF(F21="x",3,0)+IF(G21="x",1,0)+IF(H21="x",5,0)+IF(I21="x",3,0)+IF(J21="x",1,0)</f>
        <v>0</v>
      </c>
      <c r="L21" s="304"/>
      <c r="M21" s="304"/>
      <c r="N21" s="304"/>
      <c r="O21" s="304"/>
      <c r="P21" s="304"/>
      <c r="Q21" s="304"/>
      <c r="R21" s="334">
        <f>IF(L21="x",5,0)+IF(M21="x",3,0)+IF(N21="x",1,0)+IF(O21="x",1,0)+IF(P21="x",3,0)+IF(Q21="x",5,0)</f>
        <v>0</v>
      </c>
      <c r="S21" s="335">
        <f t="shared" si="0"/>
        <v>0</v>
      </c>
      <c r="T21" s="290"/>
      <c r="U21" s="290"/>
      <c r="V21" s="290"/>
      <c r="W21" s="290"/>
      <c r="X21" s="291"/>
      <c r="AS21" s="293" t="s">
        <v>217</v>
      </c>
      <c r="AT21" s="294" t="s">
        <v>218</v>
      </c>
    </row>
    <row r="22" spans="1:46" s="292" customFormat="1" ht="176.25" customHeight="1" x14ac:dyDescent="0.25">
      <c r="A22" s="289"/>
      <c r="B22" s="236"/>
      <c r="C22" s="236"/>
      <c r="D22" s="207" t="s">
        <v>515</v>
      </c>
      <c r="E22" s="307"/>
      <c r="F22" s="308"/>
      <c r="G22" s="308"/>
      <c r="H22" s="308"/>
      <c r="I22" s="308"/>
      <c r="J22" s="308"/>
      <c r="K22" s="305">
        <f t="shared" ref="K22:K24" si="5">IF(E22="x",5,0)+IF(F22="x",3,0)+IF(G22="x",1,0)+IF(H22="x",5,0)+IF(I22="x",3,0)+IF(J22="x",1,0)</f>
        <v>0</v>
      </c>
      <c r="L22" s="308"/>
      <c r="M22" s="308"/>
      <c r="N22" s="308"/>
      <c r="O22" s="308"/>
      <c r="P22" s="308"/>
      <c r="Q22" s="308"/>
      <c r="R22" s="334">
        <f t="shared" ref="R22:R24" si="6">IF(L22="x",5,0)+IF(M22="x",3,0)+IF(N22="x",1,0)+IF(O22="x",1,0)+IF(P22="x",3,0)+IF(Q22="x",5,0)</f>
        <v>0</v>
      </c>
      <c r="S22" s="335">
        <f t="shared" si="0"/>
        <v>0</v>
      </c>
      <c r="T22" s="290"/>
      <c r="U22" s="290"/>
      <c r="V22" s="290"/>
      <c r="W22" s="290"/>
      <c r="X22" s="291"/>
      <c r="AS22" s="293"/>
      <c r="AT22" s="294"/>
    </row>
    <row r="23" spans="1:46" s="292" customFormat="1" ht="176.25" customHeight="1" x14ac:dyDescent="0.25">
      <c r="A23" s="289"/>
      <c r="B23" s="236"/>
      <c r="C23" s="236"/>
      <c r="D23" s="207" t="s">
        <v>516</v>
      </c>
      <c r="E23" s="307"/>
      <c r="F23" s="308"/>
      <c r="G23" s="308"/>
      <c r="H23" s="308"/>
      <c r="I23" s="308"/>
      <c r="J23" s="308"/>
      <c r="K23" s="305">
        <f t="shared" si="5"/>
        <v>0</v>
      </c>
      <c r="L23" s="308"/>
      <c r="M23" s="308"/>
      <c r="N23" s="308"/>
      <c r="O23" s="308"/>
      <c r="P23" s="308"/>
      <c r="Q23" s="308"/>
      <c r="R23" s="334">
        <f t="shared" si="6"/>
        <v>0</v>
      </c>
      <c r="S23" s="335">
        <f t="shared" si="0"/>
        <v>0</v>
      </c>
      <c r="T23" s="290"/>
      <c r="U23" s="290"/>
      <c r="V23" s="290"/>
      <c r="W23" s="290"/>
      <c r="X23" s="291"/>
      <c r="AS23" s="293"/>
      <c r="AT23" s="294"/>
    </row>
    <row r="24" spans="1:46" s="292" customFormat="1" ht="176.25" customHeight="1" x14ac:dyDescent="0.25">
      <c r="A24" s="289"/>
      <c r="B24" s="236"/>
      <c r="C24" s="236"/>
      <c r="D24" s="207" t="s">
        <v>517</v>
      </c>
      <c r="E24" s="306"/>
      <c r="F24" s="304"/>
      <c r="G24" s="304"/>
      <c r="H24" s="304"/>
      <c r="I24" s="304"/>
      <c r="J24" s="304"/>
      <c r="K24" s="305">
        <f t="shared" si="5"/>
        <v>0</v>
      </c>
      <c r="L24" s="304"/>
      <c r="M24" s="304"/>
      <c r="N24" s="304"/>
      <c r="O24" s="304"/>
      <c r="P24" s="304"/>
      <c r="Q24" s="304"/>
      <c r="R24" s="334">
        <f t="shared" si="6"/>
        <v>0</v>
      </c>
      <c r="S24" s="335">
        <f t="shared" si="0"/>
        <v>0</v>
      </c>
      <c r="AS24" s="293" t="s">
        <v>271</v>
      </c>
      <c r="AT24" s="294" t="s">
        <v>272</v>
      </c>
    </row>
    <row r="25" spans="1:46" s="292" customFormat="1" ht="176.25" customHeight="1" x14ac:dyDescent="0.25">
      <c r="A25" s="289"/>
      <c r="B25" s="236"/>
      <c r="C25" s="236"/>
      <c r="D25" s="207" t="s">
        <v>511</v>
      </c>
      <c r="E25" s="306"/>
      <c r="F25" s="304"/>
      <c r="G25" s="304"/>
      <c r="H25" s="304"/>
      <c r="I25" s="304"/>
      <c r="J25" s="304"/>
      <c r="K25" s="305">
        <f>IF(E25="x",5,0)+IF(F25="x",3,0)+IF(G25="x",1,0)+IF(H25="x",5,0)+IF(I25="x",3,0)+IF(J25="x",1,0)</f>
        <v>0</v>
      </c>
      <c r="L25" s="304"/>
      <c r="M25" s="304"/>
      <c r="N25" s="304"/>
      <c r="O25" s="304"/>
      <c r="P25" s="304"/>
      <c r="Q25" s="304"/>
      <c r="R25" s="334">
        <f>IF(L25="x",5,0)+IF(M25="x",3,0)+IF(N25="x",1,0)+IF(O25="x",1,0)+IF(P25="x",3,0)+IF(Q25="x",5,0)</f>
        <v>0</v>
      </c>
      <c r="S25" s="335">
        <f t="shared" si="0"/>
        <v>0</v>
      </c>
      <c r="T25" s="290"/>
      <c r="U25" s="290"/>
      <c r="V25" s="290"/>
      <c r="W25" s="290"/>
      <c r="X25" s="291"/>
      <c r="AS25" s="293" t="s">
        <v>217</v>
      </c>
      <c r="AT25" s="294" t="s">
        <v>218</v>
      </c>
    </row>
    <row r="26" spans="1:46" s="292" customFormat="1" ht="176.25" customHeight="1" x14ac:dyDescent="0.25">
      <c r="A26" s="289"/>
      <c r="B26" s="236"/>
      <c r="C26" s="236"/>
      <c r="D26" s="207" t="s">
        <v>511</v>
      </c>
      <c r="E26" s="307"/>
      <c r="F26" s="308"/>
      <c r="G26" s="308"/>
      <c r="H26" s="308"/>
      <c r="I26" s="308"/>
      <c r="J26" s="308"/>
      <c r="K26" s="305">
        <f t="shared" ref="K26:K28" si="7">IF(E26="x",5,0)+IF(F26="x",3,0)+IF(G26="x",1,0)+IF(H26="x",5,0)+IF(I26="x",3,0)+IF(J26="x",1,0)</f>
        <v>0</v>
      </c>
      <c r="L26" s="308"/>
      <c r="M26" s="308"/>
      <c r="N26" s="308"/>
      <c r="O26" s="308"/>
      <c r="P26" s="308"/>
      <c r="Q26" s="308"/>
      <c r="R26" s="334">
        <f t="shared" ref="R26:R28" si="8">IF(L26="x",5,0)+IF(M26="x",3,0)+IF(N26="x",1,0)+IF(O26="x",1,0)+IF(P26="x",3,0)+IF(Q26="x",5,0)</f>
        <v>0</v>
      </c>
      <c r="S26" s="335">
        <f t="shared" si="0"/>
        <v>0</v>
      </c>
      <c r="T26" s="290"/>
      <c r="U26" s="290"/>
      <c r="V26" s="290"/>
      <c r="W26" s="290"/>
      <c r="X26" s="291"/>
      <c r="AS26" s="293"/>
      <c r="AT26" s="294"/>
    </row>
    <row r="27" spans="1:46" s="292" customFormat="1" ht="176.25" customHeight="1" x14ac:dyDescent="0.25">
      <c r="A27" s="289"/>
      <c r="B27" s="236"/>
      <c r="C27" s="236"/>
      <c r="D27" s="207" t="s">
        <v>511</v>
      </c>
      <c r="E27" s="307"/>
      <c r="F27" s="308"/>
      <c r="G27" s="308"/>
      <c r="H27" s="308"/>
      <c r="I27" s="308"/>
      <c r="J27" s="308"/>
      <c r="K27" s="305">
        <f t="shared" si="7"/>
        <v>0</v>
      </c>
      <c r="L27" s="308"/>
      <c r="M27" s="308"/>
      <c r="N27" s="308"/>
      <c r="O27" s="308"/>
      <c r="P27" s="308"/>
      <c r="Q27" s="308"/>
      <c r="R27" s="334">
        <f t="shared" si="8"/>
        <v>0</v>
      </c>
      <c r="S27" s="335">
        <f t="shared" si="0"/>
        <v>0</v>
      </c>
      <c r="T27" s="290"/>
      <c r="U27" s="290"/>
      <c r="V27" s="290"/>
      <c r="W27" s="290"/>
      <c r="X27" s="291"/>
      <c r="AS27" s="293"/>
      <c r="AT27" s="294"/>
    </row>
    <row r="28" spans="1:46" s="292" customFormat="1" ht="176.25" customHeight="1" x14ac:dyDescent="0.25">
      <c r="A28" s="289"/>
      <c r="B28" s="236"/>
      <c r="C28" s="236"/>
      <c r="D28" s="207" t="s">
        <v>511</v>
      </c>
      <c r="E28" s="306"/>
      <c r="F28" s="304"/>
      <c r="G28" s="304"/>
      <c r="H28" s="304"/>
      <c r="I28" s="304"/>
      <c r="J28" s="304"/>
      <c r="K28" s="305">
        <f t="shared" si="7"/>
        <v>0</v>
      </c>
      <c r="L28" s="304"/>
      <c r="M28" s="304"/>
      <c r="N28" s="304"/>
      <c r="O28" s="304"/>
      <c r="P28" s="304"/>
      <c r="Q28" s="304"/>
      <c r="R28" s="334">
        <f t="shared" si="8"/>
        <v>0</v>
      </c>
      <c r="S28" s="335">
        <f t="shared" si="0"/>
        <v>0</v>
      </c>
      <c r="AS28" s="293" t="s">
        <v>271</v>
      </c>
      <c r="AT28" s="294" t="s">
        <v>272</v>
      </c>
    </row>
    <row r="29" spans="1:46" s="292" customFormat="1" ht="32.25" hidden="1" customHeight="1" x14ac:dyDescent="0.25">
      <c r="A29" s="289"/>
      <c r="B29" s="236"/>
      <c r="C29" s="236"/>
      <c r="D29" s="207" t="s">
        <v>518</v>
      </c>
      <c r="E29" s="306"/>
      <c r="F29" s="304"/>
      <c r="G29" s="304"/>
      <c r="H29" s="304"/>
      <c r="I29" s="304"/>
      <c r="J29" s="304"/>
      <c r="K29" s="305">
        <f>IF(E29="x",5,0)+IF(F29="x",3,0)+IF(G29="x",1,0)+IF(H29="x",5,0)+IF(I29="x",3,0)+IF(J29="x",1,0)</f>
        <v>0</v>
      </c>
      <c r="L29" s="304"/>
      <c r="M29" s="304"/>
      <c r="N29" s="304"/>
      <c r="O29" s="304"/>
      <c r="P29" s="304"/>
      <c r="Q29" s="304"/>
      <c r="R29" s="334">
        <f>IF(L29="x",5,0)+IF(M29="x",3,0)+IF(N29="x",1,0)+IF(O29="x",1,0)+IF(P29="x",3,0)+IF(Q29="x",5,0)</f>
        <v>0</v>
      </c>
      <c r="S29" s="335">
        <f t="shared" si="0"/>
        <v>0</v>
      </c>
      <c r="T29" s="290"/>
      <c r="U29" s="290"/>
      <c r="V29" s="290"/>
      <c r="W29" s="290"/>
      <c r="X29" s="291"/>
      <c r="AS29" s="293" t="s">
        <v>217</v>
      </c>
      <c r="AT29" s="294" t="s">
        <v>218</v>
      </c>
    </row>
    <row r="30" spans="1:46" s="292" customFormat="1" ht="32.25" hidden="1" customHeight="1" x14ac:dyDescent="0.25">
      <c r="A30" s="289"/>
      <c r="B30" s="236"/>
      <c r="C30" s="236"/>
      <c r="D30" s="207" t="s">
        <v>519</v>
      </c>
      <c r="E30" s="307"/>
      <c r="F30" s="308"/>
      <c r="G30" s="308"/>
      <c r="H30" s="308"/>
      <c r="I30" s="308"/>
      <c r="J30" s="308"/>
      <c r="K30" s="305">
        <f t="shared" ref="K30:K32" si="9">IF(E30="x",5,0)+IF(F30="x",3,0)+IF(G30="x",1,0)+IF(H30="x",5,0)+IF(I30="x",3,0)+IF(J30="x",1,0)</f>
        <v>0</v>
      </c>
      <c r="L30" s="308"/>
      <c r="M30" s="308"/>
      <c r="N30" s="308"/>
      <c r="O30" s="308"/>
      <c r="P30" s="308"/>
      <c r="Q30" s="308"/>
      <c r="R30" s="334">
        <f t="shared" ref="R30:R32" si="10">IF(L30="x",5,0)+IF(M30="x",3,0)+IF(N30="x",1,0)+IF(O30="x",1,0)+IF(P30="x",3,0)+IF(Q30="x",5,0)</f>
        <v>0</v>
      </c>
      <c r="S30" s="335">
        <f t="shared" si="0"/>
        <v>0</v>
      </c>
      <c r="T30" s="290"/>
      <c r="U30" s="290"/>
      <c r="V30" s="290"/>
      <c r="W30" s="290"/>
      <c r="X30" s="291"/>
      <c r="AS30" s="293"/>
      <c r="AT30" s="294"/>
    </row>
    <row r="31" spans="1:46" s="292" customFormat="1" ht="32.25" hidden="1" customHeight="1" x14ac:dyDescent="0.25">
      <c r="A31" s="289"/>
      <c r="B31" s="236"/>
      <c r="C31" s="236"/>
      <c r="D31" s="207" t="s">
        <v>520</v>
      </c>
      <c r="E31" s="307"/>
      <c r="F31" s="308"/>
      <c r="G31" s="308"/>
      <c r="H31" s="308"/>
      <c r="I31" s="308"/>
      <c r="J31" s="308"/>
      <c r="K31" s="305">
        <f t="shared" si="9"/>
        <v>0</v>
      </c>
      <c r="L31" s="308"/>
      <c r="M31" s="308"/>
      <c r="N31" s="308"/>
      <c r="O31" s="308"/>
      <c r="P31" s="308"/>
      <c r="Q31" s="308"/>
      <c r="R31" s="334">
        <f t="shared" si="10"/>
        <v>0</v>
      </c>
      <c r="S31" s="335">
        <f t="shared" si="0"/>
        <v>0</v>
      </c>
      <c r="T31" s="290"/>
      <c r="U31" s="290"/>
      <c r="V31" s="290"/>
      <c r="W31" s="290"/>
      <c r="X31" s="291"/>
      <c r="AS31" s="293"/>
      <c r="AT31" s="294"/>
    </row>
    <row r="32" spans="1:46" s="292" customFormat="1" ht="32.25" hidden="1" customHeight="1" x14ac:dyDescent="0.25">
      <c r="A32" s="289"/>
      <c r="B32" s="236"/>
      <c r="C32" s="236"/>
      <c r="D32" s="207" t="s">
        <v>521</v>
      </c>
      <c r="E32" s="306"/>
      <c r="F32" s="304"/>
      <c r="G32" s="304"/>
      <c r="H32" s="304"/>
      <c r="I32" s="304"/>
      <c r="J32" s="304"/>
      <c r="K32" s="305">
        <f t="shared" si="9"/>
        <v>0</v>
      </c>
      <c r="L32" s="304"/>
      <c r="M32" s="304"/>
      <c r="N32" s="304"/>
      <c r="O32" s="304"/>
      <c r="P32" s="304"/>
      <c r="Q32" s="304"/>
      <c r="R32" s="334">
        <f t="shared" si="10"/>
        <v>0</v>
      </c>
      <c r="S32" s="335">
        <f t="shared" si="0"/>
        <v>0</v>
      </c>
      <c r="AS32" s="293" t="s">
        <v>271</v>
      </c>
      <c r="AT32" s="294" t="s">
        <v>272</v>
      </c>
    </row>
    <row r="33" spans="1:46" ht="33" customHeight="1" thickBot="1" x14ac:dyDescent="0.3">
      <c r="A33" s="278"/>
      <c r="B33" s="387"/>
      <c r="C33" s="387"/>
      <c r="D33" s="295"/>
      <c r="E33" s="388" t="s">
        <v>319</v>
      </c>
      <c r="F33" s="389"/>
      <c r="G33" s="389"/>
      <c r="H33" s="389"/>
      <c r="I33" s="389"/>
      <c r="J33" s="390"/>
      <c r="K33" s="394">
        <f>SUM(K11:K14)</f>
        <v>28</v>
      </c>
      <c r="L33" s="396" t="s">
        <v>328</v>
      </c>
      <c r="M33" s="396"/>
      <c r="N33" s="396"/>
      <c r="O33" s="396"/>
      <c r="P33" s="396"/>
      <c r="Q33" s="396"/>
      <c r="R33" s="388">
        <f>SUM(R11:R14)</f>
        <v>24</v>
      </c>
      <c r="S33" s="354">
        <f>SUM(S11:S32)</f>
        <v>70</v>
      </c>
      <c r="AS33" s="296"/>
      <c r="AT33" s="297"/>
    </row>
    <row r="34" spans="1:46" ht="32.25" customHeight="1" thickBot="1" x14ac:dyDescent="0.3">
      <c r="A34" s="278"/>
      <c r="B34" s="387"/>
      <c r="C34" s="387"/>
      <c r="D34" s="295"/>
      <c r="E34" s="391"/>
      <c r="F34" s="392"/>
      <c r="G34" s="392"/>
      <c r="H34" s="392"/>
      <c r="I34" s="392"/>
      <c r="J34" s="393"/>
      <c r="K34" s="395"/>
      <c r="L34" s="396"/>
      <c r="M34" s="396"/>
      <c r="N34" s="396"/>
      <c r="O34" s="396"/>
      <c r="P34" s="396"/>
      <c r="Q34" s="396"/>
      <c r="R34" s="391"/>
      <c r="S34" s="355"/>
      <c r="AS34" s="298"/>
    </row>
    <row r="35" spans="1:46" ht="18" hidden="1" customHeight="1" x14ac:dyDescent="0.3">
      <c r="A35" s="278"/>
      <c r="B35" s="230"/>
      <c r="C35" s="230"/>
      <c r="D35" s="230"/>
      <c r="E35" s="225"/>
      <c r="F35" s="225"/>
      <c r="G35" s="225"/>
      <c r="H35" s="225"/>
      <c r="I35" s="225"/>
      <c r="J35" s="225"/>
      <c r="K35" s="225"/>
      <c r="L35" s="225"/>
      <c r="M35" s="225"/>
      <c r="N35" s="225"/>
      <c r="O35" s="225"/>
      <c r="P35" s="225"/>
      <c r="Q35" s="225"/>
      <c r="R35" s="225"/>
    </row>
    <row r="36" spans="1:46" ht="27" hidden="1" customHeight="1" x14ac:dyDescent="0.3">
      <c r="A36" s="278"/>
      <c r="B36" s="384"/>
      <c r="C36" s="384"/>
      <c r="D36" s="230"/>
      <c r="E36" s="225"/>
      <c r="F36" s="225"/>
      <c r="G36" s="225"/>
      <c r="H36" s="225"/>
      <c r="I36" s="225"/>
      <c r="J36" s="225"/>
      <c r="K36" s="225"/>
      <c r="L36" s="225"/>
      <c r="M36" s="225"/>
      <c r="N36" s="225"/>
      <c r="O36" s="225"/>
      <c r="P36" s="225"/>
      <c r="Q36" s="225"/>
      <c r="R36" s="225"/>
    </row>
    <row r="37" spans="1:46" ht="15.75" hidden="1" customHeight="1" x14ac:dyDescent="0.3">
      <c r="A37" s="278"/>
      <c r="B37" s="230"/>
      <c r="C37" s="230"/>
      <c r="D37" s="230"/>
      <c r="E37" s="225"/>
      <c r="F37" s="225"/>
      <c r="G37" s="225"/>
      <c r="H37" s="225"/>
      <c r="I37" s="225"/>
      <c r="J37" s="225"/>
      <c r="K37" s="225"/>
      <c r="L37" s="225"/>
      <c r="M37" s="225"/>
      <c r="N37" s="225"/>
      <c r="O37" s="225"/>
      <c r="P37" s="225"/>
      <c r="Q37" s="225"/>
      <c r="R37" s="225"/>
    </row>
    <row r="38" spans="1:46" ht="0.75" customHeight="1" thickTop="1" x14ac:dyDescent="0.25">
      <c r="A38" s="385"/>
      <c r="B38" s="386"/>
      <c r="C38" s="386"/>
      <c r="D38" s="386"/>
      <c r="E38" s="386"/>
      <c r="F38" s="386"/>
      <c r="G38" s="386"/>
      <c r="H38" s="386"/>
      <c r="I38" s="386"/>
      <c r="J38" s="386"/>
      <c r="K38" s="386"/>
      <c r="L38" s="386"/>
      <c r="M38" s="386"/>
      <c r="N38" s="386"/>
      <c r="O38" s="386"/>
      <c r="P38" s="386"/>
      <c r="Q38" s="386"/>
      <c r="R38" s="386"/>
    </row>
  </sheetData>
  <autoFilter ref="A10:WXB34" xr:uid="{00000000-0009-0000-0000-000000000000}"/>
  <mergeCells count="23">
    <mergeCell ref="B36:C36"/>
    <mergeCell ref="A38:R38"/>
    <mergeCell ref="B33:C34"/>
    <mergeCell ref="E33:J34"/>
    <mergeCell ref="K33:K34"/>
    <mergeCell ref="L33:Q34"/>
    <mergeCell ref="R33:R34"/>
    <mergeCell ref="S33:S34"/>
    <mergeCell ref="B2:S2"/>
    <mergeCell ref="B3:S3"/>
    <mergeCell ref="B4:S4"/>
    <mergeCell ref="B5:S5"/>
    <mergeCell ref="S7:S10"/>
    <mergeCell ref="O9:Q9"/>
    <mergeCell ref="R9:R10"/>
    <mergeCell ref="E7:R7"/>
    <mergeCell ref="E8:K8"/>
    <mergeCell ref="L8:R8"/>
    <mergeCell ref="E9:G9"/>
    <mergeCell ref="H9:J9"/>
    <mergeCell ref="K9:K10"/>
    <mergeCell ref="L9:N9"/>
    <mergeCell ref="B7:D9"/>
  </mergeCells>
  <pageMargins left="0.7" right="0.7" top="0.75" bottom="0.75" header="0.3" footer="0.3"/>
  <pageSetup paperSize="9" scale="60" orientation="landscape"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59"/>
  <sheetViews>
    <sheetView workbookViewId="0">
      <selection activeCell="G4" sqref="G4"/>
    </sheetView>
  </sheetViews>
  <sheetFormatPr defaultRowHeight="12.75" x14ac:dyDescent="0.25"/>
  <cols>
    <col min="1" max="1" width="48.5703125" style="81" customWidth="1"/>
    <col min="2" max="2" width="52.5703125" style="81" customWidth="1"/>
    <col min="3" max="4" width="10.140625" style="81" customWidth="1"/>
    <col min="5" max="5" width="12.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3" t="str">
        <f>'Elenco P.I.'!B2</f>
        <v>Comune di Golfo Aranci</v>
      </c>
      <c r="B1" s="504"/>
      <c r="C1" s="504"/>
      <c r="D1" s="504"/>
      <c r="E1" s="504"/>
      <c r="F1" s="504"/>
      <c r="G1" s="504"/>
      <c r="H1" s="504"/>
      <c r="I1" s="504"/>
      <c r="J1" s="504"/>
      <c r="K1" s="505"/>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t="s">
        <v>553</v>
      </c>
      <c r="H3" s="72"/>
      <c r="I3" s="68"/>
      <c r="J3" s="73">
        <v>2023</v>
      </c>
      <c r="K3" s="70"/>
    </row>
    <row r="4" spans="1:11" s="65" customFormat="1" ht="19.5" customHeight="1" x14ac:dyDescent="0.25">
      <c r="A4" s="66" t="s">
        <v>228</v>
      </c>
      <c r="B4" s="74" t="s">
        <v>539</v>
      </c>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6" t="s">
        <v>229</v>
      </c>
      <c r="B6" s="506"/>
      <c r="C6" s="506"/>
      <c r="D6" s="506"/>
      <c r="E6" s="506"/>
      <c r="F6" s="506"/>
      <c r="G6" s="508" t="s">
        <v>230</v>
      </c>
      <c r="H6" s="508"/>
      <c r="I6" s="508"/>
      <c r="J6" s="508"/>
      <c r="K6" s="508"/>
    </row>
    <row r="7" spans="1:11" ht="15.75" customHeight="1" x14ac:dyDescent="0.25">
      <c r="A7" s="507"/>
      <c r="B7" s="507"/>
      <c r="C7" s="507"/>
      <c r="D7" s="507"/>
      <c r="E7" s="507"/>
      <c r="F7" s="507"/>
      <c r="G7" s="231">
        <v>1</v>
      </c>
      <c r="H7" s="231">
        <v>2</v>
      </c>
      <c r="I7" s="231">
        <v>3</v>
      </c>
      <c r="J7" s="231">
        <v>4</v>
      </c>
      <c r="K7" s="231">
        <v>5</v>
      </c>
    </row>
    <row r="8" spans="1:11" ht="15.75" customHeight="1" x14ac:dyDescent="0.25">
      <c r="A8" s="507"/>
      <c r="B8" s="507"/>
      <c r="C8" s="507"/>
      <c r="D8" s="507"/>
      <c r="E8" s="507"/>
      <c r="F8" s="507"/>
      <c r="G8" s="82" t="s">
        <v>231</v>
      </c>
      <c r="H8" s="82" t="s">
        <v>232</v>
      </c>
      <c r="I8" s="83" t="s">
        <v>233</v>
      </c>
      <c r="J8" s="83" t="s">
        <v>234</v>
      </c>
      <c r="K8" s="83" t="s">
        <v>235</v>
      </c>
    </row>
    <row r="9" spans="1:11" ht="4.5" customHeight="1" x14ac:dyDescent="0.25">
      <c r="A9" s="509"/>
      <c r="B9" s="509"/>
      <c r="C9" s="509"/>
      <c r="D9" s="509"/>
      <c r="E9" s="509"/>
      <c r="F9" s="509"/>
      <c r="G9" s="509"/>
      <c r="H9" s="509"/>
      <c r="I9" s="509"/>
      <c r="J9" s="509"/>
      <c r="K9" s="509"/>
    </row>
    <row r="10" spans="1:11" ht="32.25" customHeight="1" x14ac:dyDescent="0.25">
      <c r="A10" s="84" t="s">
        <v>236</v>
      </c>
      <c r="B10" s="84" t="s">
        <v>237</v>
      </c>
      <c r="C10" s="85" t="s">
        <v>291</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8">
        <f>(C11/C$21)*60</f>
        <v>16.666666666666668</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14</v>
      </c>
      <c r="D12" s="338">
        <f t="shared" ref="D12:D20" si="1">(C12/C$21)*60</f>
        <v>11.666666666666666</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88">
        <v>20</v>
      </c>
      <c r="D13" s="338">
        <f t="shared" si="1"/>
        <v>16.666666666666668</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88">
        <v>18</v>
      </c>
      <c r="D14" s="338">
        <f t="shared" si="1"/>
        <v>15</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88"/>
      <c r="D15" s="338">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88"/>
      <c r="D16" s="338">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88"/>
      <c r="D17" s="338">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88"/>
      <c r="D18" s="338">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88"/>
      <c r="D19" s="338">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88"/>
      <c r="D20" s="338">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72</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09"/>
      <c r="B22" s="510"/>
      <c r="C22" s="510"/>
      <c r="D22" s="232"/>
      <c r="E22" s="232"/>
      <c r="F22" s="509"/>
      <c r="G22" s="510"/>
      <c r="H22" s="510"/>
      <c r="I22" s="509"/>
      <c r="J22" s="510"/>
      <c r="K22" s="510"/>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Appalto nuovo servizio scuolabus</v>
      </c>
      <c r="B24" s="92"/>
      <c r="C24" s="100">
        <v>16</v>
      </c>
      <c r="D24" s="100">
        <f t="shared" ref="D24:D45" si="7">(C24/C$54)*40</f>
        <v>17.777777777777779</v>
      </c>
      <c r="E24" s="89">
        <f>F24/100</f>
        <v>0</v>
      </c>
      <c r="F24" s="90"/>
      <c r="G24" s="91" t="str">
        <f t="shared" ref="G24:G48" si="8">IF(F24&lt;=20,"X","")</f>
        <v>X</v>
      </c>
      <c r="H24" s="91" t="str">
        <f t="shared" ref="H24:H48" si="9">IF(AND(F24&gt;20,F24&lt;=50),"X","")</f>
        <v/>
      </c>
      <c r="I24" s="91" t="str">
        <f t="shared" ref="I24:I48" si="10">IF(AND(F24&gt;50,F24&lt;=70),"X","")</f>
        <v/>
      </c>
      <c r="J24" s="91" t="str">
        <f t="shared" ref="J24:J48" si="11">IF(AND(F24&gt;70,F24&lt;=90),"X","")</f>
        <v/>
      </c>
      <c r="K24" s="91" t="str">
        <f>IF(AND(F24&gt;90,F24&lt;=100),"X","")</f>
        <v/>
      </c>
    </row>
    <row r="25" spans="1:11" s="6" customFormat="1" ht="27" customHeight="1" x14ac:dyDescent="0.25">
      <c r="A25" s="93" t="str">
        <f>'Resp. 1'!B33</f>
        <v>Inserimento nel programma di Stato Civile degli Atti di Matrimonio dall'anno 1970 al 1984</v>
      </c>
      <c r="B25" s="93"/>
      <c r="C25" s="100"/>
      <c r="D25" s="100">
        <f t="shared" si="7"/>
        <v>0</v>
      </c>
      <c r="E25" s="89">
        <f t="shared" ref="E25:E29" si="12">F25/100</f>
        <v>0</v>
      </c>
      <c r="F25" s="90"/>
      <c r="G25" s="91" t="str">
        <f t="shared" si="8"/>
        <v>X</v>
      </c>
      <c r="H25" s="91" t="str">
        <f t="shared" si="9"/>
        <v/>
      </c>
      <c r="I25" s="91" t="str">
        <f t="shared" si="10"/>
        <v/>
      </c>
      <c r="J25" s="91" t="str">
        <f t="shared" si="11"/>
        <v/>
      </c>
      <c r="K25" s="91" t="str">
        <f t="shared" ref="K25:K45" si="13">IF(AND(F25&gt;90,F25&lt;=100),"X","")</f>
        <v/>
      </c>
    </row>
    <row r="26" spans="1:11" s="6" customFormat="1" ht="27" customHeight="1" x14ac:dyDescent="0.25">
      <c r="A26" s="93" t="str">
        <f>'Resp. 1'!B34</f>
        <v>Attivazione iscrizione mensa scolastica on line</v>
      </c>
      <c r="B26" s="93"/>
      <c r="C26" s="100"/>
      <c r="D26" s="100">
        <f t="shared" si="7"/>
        <v>0</v>
      </c>
      <c r="E26" s="89">
        <f t="shared" si="12"/>
        <v>0</v>
      </c>
      <c r="F26" s="90"/>
      <c r="G26" s="91" t="str">
        <f t="shared" si="8"/>
        <v>X</v>
      </c>
      <c r="H26" s="91" t="str">
        <f t="shared" si="9"/>
        <v/>
      </c>
      <c r="I26" s="91" t="str">
        <f t="shared" si="10"/>
        <v/>
      </c>
      <c r="J26" s="91" t="str">
        <f t="shared" si="11"/>
        <v/>
      </c>
      <c r="K26" s="91" t="str">
        <f t="shared" si="13"/>
        <v/>
      </c>
    </row>
    <row r="27" spans="1:11" s="6" customFormat="1" ht="27" customHeight="1" x14ac:dyDescent="0.25">
      <c r="A27" s="93" t="str">
        <f>'Resp. 1'!B35</f>
        <v>Rivisitazione modulistica stato civile</v>
      </c>
      <c r="B27" s="93"/>
      <c r="C27" s="100"/>
      <c r="D27" s="100">
        <f t="shared" si="7"/>
        <v>0</v>
      </c>
      <c r="E27" s="89">
        <f t="shared" si="12"/>
        <v>0</v>
      </c>
      <c r="F27" s="90"/>
      <c r="G27" s="91" t="str">
        <f t="shared" si="8"/>
        <v>X</v>
      </c>
      <c r="H27" s="91" t="str">
        <f t="shared" si="9"/>
        <v/>
      </c>
      <c r="I27" s="91" t="str">
        <f t="shared" si="10"/>
        <v/>
      </c>
      <c r="J27" s="91" t="str">
        <f t="shared" si="11"/>
        <v/>
      </c>
      <c r="K27" s="91" t="str">
        <f t="shared" si="13"/>
        <v/>
      </c>
    </row>
    <row r="28" spans="1:11" s="6" customFormat="1" ht="27" customHeight="1" x14ac:dyDescent="0.25">
      <c r="A28" s="93" t="str">
        <f>'Resp. 1'!B36</f>
        <v>Bonus bambini nati nell'anno 2022/2023</v>
      </c>
      <c r="B28" s="93"/>
      <c r="C28" s="101"/>
      <c r="D28" s="100">
        <f t="shared" si="7"/>
        <v>0</v>
      </c>
      <c r="E28" s="89">
        <f t="shared" si="12"/>
        <v>0</v>
      </c>
      <c r="F28" s="90"/>
      <c r="G28" s="91" t="str">
        <f t="shared" si="8"/>
        <v>X</v>
      </c>
      <c r="H28" s="91" t="str">
        <f t="shared" si="9"/>
        <v/>
      </c>
      <c r="I28" s="91" t="str">
        <f t="shared" si="10"/>
        <v/>
      </c>
      <c r="J28" s="91" t="str">
        <f t="shared" si="11"/>
        <v/>
      </c>
      <c r="K28" s="91" t="str">
        <f t="shared" si="13"/>
        <v/>
      </c>
    </row>
    <row r="29" spans="1:11" s="6" customFormat="1" ht="27" customHeight="1" x14ac:dyDescent="0.25">
      <c r="A29" s="93">
        <f>'Resp. 1'!B37</f>
        <v>0</v>
      </c>
      <c r="B29" s="93"/>
      <c r="C29" s="101"/>
      <c r="D29" s="100">
        <f t="shared" si="7"/>
        <v>0</v>
      </c>
      <c r="E29" s="89">
        <f t="shared" si="12"/>
        <v>0</v>
      </c>
      <c r="F29" s="90"/>
      <c r="G29" s="91" t="str">
        <f t="shared" si="8"/>
        <v>X</v>
      </c>
      <c r="H29" s="91" t="str">
        <f t="shared" si="9"/>
        <v/>
      </c>
      <c r="I29" s="91" t="str">
        <f t="shared" si="10"/>
        <v/>
      </c>
      <c r="J29" s="91" t="str">
        <f t="shared" si="11"/>
        <v/>
      </c>
      <c r="K29" s="91" t="str">
        <f t="shared" si="13"/>
        <v/>
      </c>
    </row>
    <row r="30" spans="1:11" s="6" customFormat="1" ht="27" customHeight="1" x14ac:dyDescent="0.25">
      <c r="A30" s="93">
        <f>'Resp. 1'!B38</f>
        <v>0</v>
      </c>
      <c r="B30" s="93"/>
      <c r="C30" s="101"/>
      <c r="D30" s="100">
        <f t="shared" si="7"/>
        <v>0</v>
      </c>
      <c r="E30" s="89"/>
      <c r="F30" s="90"/>
      <c r="G30" s="91" t="str">
        <f t="shared" si="8"/>
        <v>X</v>
      </c>
      <c r="H30" s="91" t="str">
        <f t="shared" si="9"/>
        <v/>
      </c>
      <c r="I30" s="91" t="str">
        <f t="shared" si="10"/>
        <v/>
      </c>
      <c r="J30" s="91" t="str">
        <f t="shared" si="11"/>
        <v/>
      </c>
      <c r="K30" s="91" t="str">
        <f t="shared" si="13"/>
        <v/>
      </c>
    </row>
    <row r="31" spans="1:11" s="6" customFormat="1" ht="27" customHeight="1" x14ac:dyDescent="0.25">
      <c r="A31" s="93">
        <f>'Resp. 1'!B39</f>
        <v>0</v>
      </c>
      <c r="B31" s="93"/>
      <c r="C31" s="101"/>
      <c r="D31" s="100">
        <f t="shared" si="7"/>
        <v>0</v>
      </c>
      <c r="E31" s="89"/>
      <c r="F31" s="90"/>
      <c r="G31" s="91" t="str">
        <f t="shared" si="8"/>
        <v>X</v>
      </c>
      <c r="H31" s="91" t="str">
        <f t="shared" si="9"/>
        <v/>
      </c>
      <c r="I31" s="91" t="str">
        <f t="shared" si="10"/>
        <v/>
      </c>
      <c r="J31" s="91" t="str">
        <f t="shared" si="11"/>
        <v/>
      </c>
      <c r="K31" s="91" t="str">
        <f t="shared" si="13"/>
        <v/>
      </c>
    </row>
    <row r="32" spans="1:11" s="6" customFormat="1" ht="27" customHeight="1" x14ac:dyDescent="0.25">
      <c r="A32" s="93">
        <f>'Resp. 1'!B40</f>
        <v>0</v>
      </c>
      <c r="B32" s="93"/>
      <c r="C32" s="101"/>
      <c r="D32" s="100">
        <f t="shared" si="7"/>
        <v>0</v>
      </c>
      <c r="E32" s="89"/>
      <c r="F32" s="90"/>
      <c r="G32" s="91" t="str">
        <f t="shared" si="8"/>
        <v>X</v>
      </c>
      <c r="H32" s="91" t="str">
        <f t="shared" si="9"/>
        <v/>
      </c>
      <c r="I32" s="91" t="str">
        <f t="shared" si="10"/>
        <v/>
      </c>
      <c r="J32" s="91" t="str">
        <f t="shared" si="11"/>
        <v/>
      </c>
      <c r="K32" s="91" t="str">
        <f t="shared" si="13"/>
        <v/>
      </c>
    </row>
    <row r="33" spans="1:11" s="6" customFormat="1" ht="27" customHeight="1" x14ac:dyDescent="0.25">
      <c r="A33" s="93">
        <f>'Resp. 1'!B41</f>
        <v>0</v>
      </c>
      <c r="B33" s="93"/>
      <c r="C33" s="101"/>
      <c r="D33" s="100">
        <f t="shared" si="7"/>
        <v>0</v>
      </c>
      <c r="E33" s="89"/>
      <c r="F33" s="90"/>
      <c r="G33" s="91" t="str">
        <f t="shared" si="8"/>
        <v>X</v>
      </c>
      <c r="H33" s="91" t="str">
        <f t="shared" si="9"/>
        <v/>
      </c>
      <c r="I33" s="91" t="str">
        <f t="shared" si="10"/>
        <v/>
      </c>
      <c r="J33" s="91" t="str">
        <f t="shared" si="11"/>
        <v/>
      </c>
      <c r="K33" s="91" t="str">
        <f t="shared" si="13"/>
        <v/>
      </c>
    </row>
    <row r="34" spans="1:11" s="6" customFormat="1" ht="27" customHeight="1" x14ac:dyDescent="0.25">
      <c r="A34" s="93">
        <f>'Resp. 1'!B42</f>
        <v>0</v>
      </c>
      <c r="B34" s="93"/>
      <c r="C34" s="101"/>
      <c r="D34" s="100">
        <f t="shared" si="7"/>
        <v>0</v>
      </c>
      <c r="E34" s="89"/>
      <c r="F34" s="90"/>
      <c r="G34" s="91" t="str">
        <f t="shared" si="8"/>
        <v>X</v>
      </c>
      <c r="H34" s="91" t="str">
        <f t="shared" si="9"/>
        <v/>
      </c>
      <c r="I34" s="91" t="str">
        <f t="shared" si="10"/>
        <v/>
      </c>
      <c r="J34" s="91" t="str">
        <f t="shared" si="11"/>
        <v/>
      </c>
      <c r="K34" s="91" t="str">
        <f t="shared" si="13"/>
        <v/>
      </c>
    </row>
    <row r="35" spans="1:11" s="6" customFormat="1" ht="27" customHeight="1" x14ac:dyDescent="0.25">
      <c r="A35" s="93">
        <f>'Resp. 1'!B43</f>
        <v>0</v>
      </c>
      <c r="B35" s="93"/>
      <c r="C35" s="101"/>
      <c r="D35" s="100">
        <f t="shared" si="7"/>
        <v>0</v>
      </c>
      <c r="E35" s="89"/>
      <c r="F35" s="90"/>
      <c r="G35" s="91" t="str">
        <f t="shared" si="8"/>
        <v>X</v>
      </c>
      <c r="H35" s="91" t="str">
        <f t="shared" si="9"/>
        <v/>
      </c>
      <c r="I35" s="91" t="str">
        <f t="shared" si="10"/>
        <v/>
      </c>
      <c r="J35" s="91" t="str">
        <f t="shared" si="11"/>
        <v/>
      </c>
      <c r="K35" s="91" t="str">
        <f t="shared" si="13"/>
        <v/>
      </c>
    </row>
    <row r="36" spans="1:11" s="6" customFormat="1" ht="27" customHeight="1" x14ac:dyDescent="0.25">
      <c r="A36" s="93">
        <f>'Resp. 1'!B44</f>
        <v>0</v>
      </c>
      <c r="B36" s="93"/>
      <c r="C36" s="101"/>
      <c r="D36" s="100">
        <f t="shared" si="7"/>
        <v>0</v>
      </c>
      <c r="E36" s="89"/>
      <c r="F36" s="90"/>
      <c r="G36" s="91" t="str">
        <f t="shared" si="8"/>
        <v>X</v>
      </c>
      <c r="H36" s="91" t="str">
        <f t="shared" si="9"/>
        <v/>
      </c>
      <c r="I36" s="91" t="str">
        <f t="shared" si="10"/>
        <v/>
      </c>
      <c r="J36" s="91" t="str">
        <f t="shared" si="11"/>
        <v/>
      </c>
      <c r="K36" s="91" t="str">
        <f t="shared" si="13"/>
        <v/>
      </c>
    </row>
    <row r="37" spans="1:11" s="6" customFormat="1" ht="27" customHeight="1" x14ac:dyDescent="0.25">
      <c r="A37" s="93">
        <f>'Resp. 1'!B45</f>
        <v>0</v>
      </c>
      <c r="B37" s="93"/>
      <c r="C37" s="101"/>
      <c r="D37" s="100">
        <f t="shared" si="7"/>
        <v>0</v>
      </c>
      <c r="E37" s="89"/>
      <c r="F37" s="90"/>
      <c r="G37" s="91" t="str">
        <f t="shared" si="8"/>
        <v>X</v>
      </c>
      <c r="H37" s="91" t="str">
        <f t="shared" si="9"/>
        <v/>
      </c>
      <c r="I37" s="91" t="str">
        <f t="shared" si="10"/>
        <v/>
      </c>
      <c r="J37" s="91" t="str">
        <f t="shared" si="11"/>
        <v/>
      </c>
      <c r="K37" s="91" t="str">
        <f t="shared" si="13"/>
        <v/>
      </c>
    </row>
    <row r="38" spans="1:11" s="6" customFormat="1" ht="27" customHeight="1" x14ac:dyDescent="0.25">
      <c r="A38" s="93">
        <f>'Resp. 1'!B46</f>
        <v>0</v>
      </c>
      <c r="B38" s="93"/>
      <c r="C38" s="101"/>
      <c r="D38" s="100">
        <f t="shared" si="7"/>
        <v>0</v>
      </c>
      <c r="E38" s="89"/>
      <c r="F38" s="90"/>
      <c r="G38" s="91" t="str">
        <f t="shared" si="8"/>
        <v>X</v>
      </c>
      <c r="H38" s="91" t="str">
        <f t="shared" si="9"/>
        <v/>
      </c>
      <c r="I38" s="91" t="str">
        <f t="shared" si="10"/>
        <v/>
      </c>
      <c r="J38" s="91" t="str">
        <f t="shared" si="11"/>
        <v/>
      </c>
      <c r="K38" s="91" t="str">
        <f t="shared" si="13"/>
        <v/>
      </c>
    </row>
    <row r="39" spans="1:11" s="6" customFormat="1" ht="27" customHeight="1" x14ac:dyDescent="0.25">
      <c r="A39" s="93">
        <f>'Resp. 1'!B47</f>
        <v>0</v>
      </c>
      <c r="B39" s="93"/>
      <c r="C39" s="101"/>
      <c r="D39" s="100">
        <f t="shared" si="7"/>
        <v>0</v>
      </c>
      <c r="E39" s="89"/>
      <c r="F39" s="90"/>
      <c r="G39" s="91" t="str">
        <f t="shared" si="8"/>
        <v>X</v>
      </c>
      <c r="H39" s="91" t="str">
        <f t="shared" si="9"/>
        <v/>
      </c>
      <c r="I39" s="91" t="str">
        <f t="shared" si="10"/>
        <v/>
      </c>
      <c r="J39" s="91" t="str">
        <f t="shared" si="11"/>
        <v/>
      </c>
      <c r="K39" s="91" t="str">
        <f t="shared" si="13"/>
        <v/>
      </c>
    </row>
    <row r="40" spans="1:11" s="6" customFormat="1" ht="27" customHeight="1" x14ac:dyDescent="0.25">
      <c r="A40" s="93">
        <f>'Resp. 1'!B48</f>
        <v>0</v>
      </c>
      <c r="B40" s="93"/>
      <c r="C40" s="101"/>
      <c r="D40" s="100">
        <f t="shared" si="7"/>
        <v>0</v>
      </c>
      <c r="E40" s="89"/>
      <c r="F40" s="90"/>
      <c r="G40" s="91" t="str">
        <f t="shared" si="8"/>
        <v>X</v>
      </c>
      <c r="H40" s="91" t="str">
        <f t="shared" si="9"/>
        <v/>
      </c>
      <c r="I40" s="91" t="str">
        <f t="shared" si="10"/>
        <v/>
      </c>
      <c r="J40" s="91" t="str">
        <f t="shared" si="11"/>
        <v/>
      </c>
      <c r="K40" s="91" t="str">
        <f t="shared" si="13"/>
        <v/>
      </c>
    </row>
    <row r="41" spans="1:11" s="6" customFormat="1" ht="27" customHeight="1" x14ac:dyDescent="0.25">
      <c r="A41" s="93">
        <f>'Resp. 1'!B49</f>
        <v>0</v>
      </c>
      <c r="B41" s="93"/>
      <c r="C41" s="101"/>
      <c r="D41" s="100">
        <f t="shared" si="7"/>
        <v>0</v>
      </c>
      <c r="E41" s="89"/>
      <c r="F41" s="90"/>
      <c r="G41" s="91" t="str">
        <f t="shared" si="8"/>
        <v>X</v>
      </c>
      <c r="H41" s="91" t="str">
        <f t="shared" si="9"/>
        <v/>
      </c>
      <c r="I41" s="91" t="str">
        <f t="shared" si="10"/>
        <v/>
      </c>
      <c r="J41" s="91" t="str">
        <f t="shared" si="11"/>
        <v/>
      </c>
      <c r="K41" s="91" t="str">
        <f t="shared" si="13"/>
        <v/>
      </c>
    </row>
    <row r="42" spans="1:11" s="6" customFormat="1" ht="27" customHeight="1" x14ac:dyDescent="0.25">
      <c r="A42" s="93">
        <f>'Resp. 1'!B50</f>
        <v>0</v>
      </c>
      <c r="B42" s="93"/>
      <c r="C42" s="101"/>
      <c r="D42" s="100">
        <f t="shared" si="7"/>
        <v>0</v>
      </c>
      <c r="E42" s="89"/>
      <c r="F42" s="90"/>
      <c r="G42" s="91" t="str">
        <f t="shared" si="8"/>
        <v>X</v>
      </c>
      <c r="H42" s="91" t="str">
        <f t="shared" si="9"/>
        <v/>
      </c>
      <c r="I42" s="91" t="str">
        <f t="shared" si="10"/>
        <v/>
      </c>
      <c r="J42" s="91" t="str">
        <f t="shared" si="11"/>
        <v/>
      </c>
      <c r="K42" s="91" t="str">
        <f t="shared" si="13"/>
        <v/>
      </c>
    </row>
    <row r="43" spans="1:11" s="6" customFormat="1" ht="27" customHeight="1" x14ac:dyDescent="0.25">
      <c r="A43" s="93">
        <f>'Resp. 1'!B51</f>
        <v>0</v>
      </c>
      <c r="B43" s="93"/>
      <c r="C43" s="101"/>
      <c r="D43" s="100">
        <f t="shared" si="7"/>
        <v>0</v>
      </c>
      <c r="E43" s="89"/>
      <c r="F43" s="90"/>
      <c r="G43" s="91" t="str">
        <f t="shared" si="8"/>
        <v>X</v>
      </c>
      <c r="H43" s="91" t="str">
        <f t="shared" si="9"/>
        <v/>
      </c>
      <c r="I43" s="91" t="str">
        <f t="shared" si="10"/>
        <v/>
      </c>
      <c r="J43" s="91" t="str">
        <f t="shared" si="11"/>
        <v/>
      </c>
      <c r="K43" s="91" t="str">
        <f t="shared" si="13"/>
        <v/>
      </c>
    </row>
    <row r="44" spans="1:11" s="6" customFormat="1" ht="27" customHeight="1" x14ac:dyDescent="0.25">
      <c r="A44" s="93">
        <f>'Resp. 1'!B52</f>
        <v>0</v>
      </c>
      <c r="B44" s="93"/>
      <c r="C44" s="101"/>
      <c r="D44" s="100">
        <f t="shared" si="7"/>
        <v>0</v>
      </c>
      <c r="E44" s="89"/>
      <c r="F44" s="90"/>
      <c r="G44" s="91" t="str">
        <f t="shared" si="8"/>
        <v>X</v>
      </c>
      <c r="H44" s="91" t="str">
        <f t="shared" si="9"/>
        <v/>
      </c>
      <c r="I44" s="91" t="str">
        <f t="shared" si="10"/>
        <v/>
      </c>
      <c r="J44" s="91" t="str">
        <f t="shared" si="11"/>
        <v/>
      </c>
      <c r="K44" s="91" t="str">
        <f t="shared" si="13"/>
        <v/>
      </c>
    </row>
    <row r="45" spans="1:11" s="6" customFormat="1" ht="27" customHeight="1" x14ac:dyDescent="0.25">
      <c r="A45" s="93">
        <f>'Resp. 1'!B53</f>
        <v>0</v>
      </c>
      <c r="B45" s="93"/>
      <c r="C45" s="101"/>
      <c r="D45" s="100">
        <f t="shared" si="7"/>
        <v>0</v>
      </c>
      <c r="E45" s="89"/>
      <c r="F45" s="90"/>
      <c r="G45" s="91" t="str">
        <f t="shared" si="8"/>
        <v>X</v>
      </c>
      <c r="H45" s="91" t="str">
        <f t="shared" si="9"/>
        <v/>
      </c>
      <c r="I45" s="91" t="str">
        <f t="shared" si="10"/>
        <v/>
      </c>
      <c r="J45" s="91" t="str">
        <f t="shared" si="11"/>
        <v/>
      </c>
      <c r="K45" s="91" t="str">
        <f t="shared" si="13"/>
        <v/>
      </c>
    </row>
    <row r="46" spans="1:11" ht="42" customHeight="1" x14ac:dyDescent="0.25">
      <c r="A46" s="231" t="s">
        <v>247</v>
      </c>
      <c r="B46" s="231" t="s">
        <v>248</v>
      </c>
      <c r="C46" s="85" t="s">
        <v>238</v>
      </c>
      <c r="D46" s="100" t="s">
        <v>523</v>
      </c>
      <c r="E46" s="85" t="s">
        <v>239</v>
      </c>
      <c r="F46" s="85" t="s">
        <v>240</v>
      </c>
      <c r="G46" s="85" t="s">
        <v>249</v>
      </c>
      <c r="H46" s="85" t="s">
        <v>250</v>
      </c>
      <c r="I46" s="85" t="s">
        <v>251</v>
      </c>
      <c r="J46" s="85" t="s">
        <v>252</v>
      </c>
      <c r="K46" s="85" t="s">
        <v>253</v>
      </c>
    </row>
    <row r="47" spans="1:11" s="6" customFormat="1" ht="49.5" customHeight="1" x14ac:dyDescent="0.25">
      <c r="A47" s="93" t="s">
        <v>316</v>
      </c>
      <c r="B47" s="93" t="s">
        <v>317</v>
      </c>
      <c r="C47" s="101">
        <v>20</v>
      </c>
      <c r="D47" s="100">
        <f t="shared" ref="D47:D53" si="14">(C47/C$54)*40</f>
        <v>22.222222222222221</v>
      </c>
      <c r="E47" s="89">
        <f>F47/100</f>
        <v>1</v>
      </c>
      <c r="F47" s="90">
        <v>100</v>
      </c>
      <c r="G47" s="91" t="str">
        <f t="shared" si="8"/>
        <v/>
      </c>
      <c r="H47" s="91" t="str">
        <f t="shared" si="9"/>
        <v/>
      </c>
      <c r="I47" s="91" t="str">
        <f t="shared" si="10"/>
        <v/>
      </c>
      <c r="J47" s="91" t="str">
        <f t="shared" si="11"/>
        <v/>
      </c>
      <c r="K47" s="91" t="str">
        <f t="shared" ref="K47:K53" si="15">IF(AND(F47&gt;90,F47&lt;=100),"X","")</f>
        <v>X</v>
      </c>
    </row>
    <row r="48" spans="1:11" s="6" customFormat="1" ht="18.75" customHeight="1" x14ac:dyDescent="0.25">
      <c r="A48" s="93"/>
      <c r="B48" s="93"/>
      <c r="C48" s="101"/>
      <c r="D48" s="100">
        <f t="shared" si="14"/>
        <v>0</v>
      </c>
      <c r="E48" s="89">
        <f t="shared" ref="E48:E53" si="16">F48/100</f>
        <v>0</v>
      </c>
      <c r="F48" s="90"/>
      <c r="G48" s="91" t="str">
        <f t="shared" si="8"/>
        <v>X</v>
      </c>
      <c r="H48" s="91" t="str">
        <f t="shared" si="9"/>
        <v/>
      </c>
      <c r="I48" s="91" t="str">
        <f t="shared" si="10"/>
        <v/>
      </c>
      <c r="J48" s="91" t="str">
        <f t="shared" si="11"/>
        <v/>
      </c>
      <c r="K48" s="91" t="str">
        <f t="shared" si="15"/>
        <v/>
      </c>
    </row>
    <row r="49" spans="1:11" s="6" customFormat="1" ht="18.75" customHeight="1" x14ac:dyDescent="0.25">
      <c r="A49" s="93"/>
      <c r="B49" s="93"/>
      <c r="C49" s="101"/>
      <c r="D49" s="100">
        <f t="shared" si="14"/>
        <v>0</v>
      </c>
      <c r="E49" s="89">
        <f t="shared" si="16"/>
        <v>0</v>
      </c>
      <c r="F49" s="90"/>
      <c r="G49" s="91" t="str">
        <f>IF(F49&lt;=20,"X","")</f>
        <v>X</v>
      </c>
      <c r="H49" s="91" t="str">
        <f>IF(AND(F49&gt;20,F49&lt;=50),"X","")</f>
        <v/>
      </c>
      <c r="I49" s="91" t="str">
        <f>IF(AND(F49&gt;50,F49&lt;=70),"X","")</f>
        <v/>
      </c>
      <c r="J49" s="91" t="str">
        <f>IF(AND(F49&gt;70,F49&lt;=90),"X","")</f>
        <v/>
      </c>
      <c r="K49" s="91" t="str">
        <f t="shared" si="15"/>
        <v/>
      </c>
    </row>
    <row r="50" spans="1:11" s="6" customFormat="1" ht="18.75" customHeight="1" x14ac:dyDescent="0.25">
      <c r="A50" s="93"/>
      <c r="B50" s="93"/>
      <c r="C50" s="101"/>
      <c r="D50" s="100">
        <f t="shared" si="14"/>
        <v>0</v>
      </c>
      <c r="E50" s="89">
        <f t="shared" si="16"/>
        <v>0</v>
      </c>
      <c r="F50" s="90"/>
      <c r="G50" s="91" t="str">
        <f>IF(F50&lt;=20,"X","")</f>
        <v>X</v>
      </c>
      <c r="H50" s="91" t="str">
        <f>IF(AND(F50&gt;20,F50&lt;=50),"X","")</f>
        <v/>
      </c>
      <c r="I50" s="91" t="str">
        <f>IF(AND(F50&gt;50,F50&lt;=70),"X","")</f>
        <v/>
      </c>
      <c r="J50" s="91" t="str">
        <f>IF(AND(F50&gt;70,F50&lt;=90),"X","")</f>
        <v/>
      </c>
      <c r="K50" s="91" t="str">
        <f t="shared" si="15"/>
        <v/>
      </c>
    </row>
    <row r="51" spans="1:11" s="6" customFormat="1" ht="18.75" customHeight="1" x14ac:dyDescent="0.25">
      <c r="A51" s="93"/>
      <c r="B51" s="93"/>
      <c r="C51" s="101"/>
      <c r="D51" s="100">
        <f t="shared" si="14"/>
        <v>0</v>
      </c>
      <c r="E51" s="89">
        <f t="shared" si="16"/>
        <v>0</v>
      </c>
      <c r="F51" s="90"/>
      <c r="G51" s="91" t="str">
        <f>IF(F51&lt;=20,"X","")</f>
        <v>X</v>
      </c>
      <c r="H51" s="91" t="str">
        <f>IF(AND(F51&gt;20,F51&lt;=50),"X","")</f>
        <v/>
      </c>
      <c r="I51" s="91" t="str">
        <f>IF(AND(F51&gt;50,F51&lt;=70),"X","")</f>
        <v/>
      </c>
      <c r="J51" s="91" t="str">
        <f>IF(AND(F51&gt;70,F51&lt;=90),"X","")</f>
        <v/>
      </c>
      <c r="K51" s="91" t="str">
        <f t="shared" si="15"/>
        <v/>
      </c>
    </row>
    <row r="52" spans="1:11" s="6" customFormat="1" ht="18.75" customHeight="1" x14ac:dyDescent="0.25">
      <c r="A52" s="93"/>
      <c r="B52" s="93"/>
      <c r="C52" s="101"/>
      <c r="D52" s="100">
        <f t="shared" si="14"/>
        <v>0</v>
      </c>
      <c r="E52" s="89">
        <f t="shared" si="16"/>
        <v>0</v>
      </c>
      <c r="F52" s="90"/>
      <c r="G52" s="91" t="str">
        <f>IF(F52&lt;=20,"X","")</f>
        <v>X</v>
      </c>
      <c r="H52" s="91" t="str">
        <f>IF(AND(F52&gt;20,F52&lt;=50),"X","")</f>
        <v/>
      </c>
      <c r="I52" s="91" t="str">
        <f>IF(AND(F52&gt;50,F52&lt;=70),"X","")</f>
        <v/>
      </c>
      <c r="J52" s="91" t="str">
        <f>IF(AND(F52&gt;70,F52&lt;=90),"X","")</f>
        <v/>
      </c>
      <c r="K52" s="91" t="str">
        <f t="shared" si="15"/>
        <v/>
      </c>
    </row>
    <row r="53" spans="1:11" s="6" customFormat="1" ht="18.75" customHeight="1" x14ac:dyDescent="0.25">
      <c r="A53" s="93"/>
      <c r="B53" s="93"/>
      <c r="C53" s="101"/>
      <c r="D53" s="100">
        <f t="shared" si="14"/>
        <v>0</v>
      </c>
      <c r="E53" s="89">
        <f t="shared" si="16"/>
        <v>0</v>
      </c>
      <c r="F53" s="90"/>
      <c r="G53" s="91" t="str">
        <f>IF(F53&lt;=20,"X","")</f>
        <v>X</v>
      </c>
      <c r="H53" s="91" t="str">
        <f>IF(AND(F53&gt;20,F53&lt;=50),"X","")</f>
        <v/>
      </c>
      <c r="I53" s="91" t="str">
        <f>IF(AND(F53&gt;50,F53&lt;=70),"X","")</f>
        <v/>
      </c>
      <c r="J53" s="91" t="str">
        <f>IF(AND(F53&gt;70,F53&lt;=90),"X","")</f>
        <v/>
      </c>
      <c r="K53" s="91" t="str">
        <f t="shared" si="15"/>
        <v/>
      </c>
    </row>
    <row r="54" spans="1:11" ht="25.5" x14ac:dyDescent="0.25">
      <c r="A54" s="94" t="s">
        <v>254</v>
      </c>
      <c r="B54" s="95" t="str">
        <f>IF(C54=40,"Pesatura Adeguata","Pesatura Inadeguata")</f>
        <v>Pesatura Inadeguata</v>
      </c>
      <c r="C54" s="101">
        <f>SUM(C24:C49)</f>
        <v>36</v>
      </c>
      <c r="D54" s="101"/>
      <c r="E54" s="231"/>
      <c r="F54" s="97"/>
      <c r="G54" s="102"/>
      <c r="H54" s="103" t="e">
        <f>IF(H24="x",D24*E24)+IF(H25="x",D25*E25)+IF(H26="x",D26*E26)+IF(H27="x",D27*E27)+IF(H28="x",D28*E28)+IF(#REF!="x",#REF!*#REF!)+IF(#REF!="x",#REF!*#REF!)+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f>
        <v>#REF!</v>
      </c>
      <c r="I54" s="103" t="e">
        <f>IF(I24="x",D24*E24)+IF(I25="x",D25*E25)+IF(I26="x",D26*E26)+IF(I27="x",D27*E27)+IF(I28="x",D28*E28)+IF(#REF!="x",#REF!*#REF!)+IF(#REF!="x",#REF!*#REF!)+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f>
        <v>#REF!</v>
      </c>
      <c r="J54" s="103" t="e">
        <f>IF(J24="x",D24*E24)+IF(J25="x",D25*E25)+IF(J26="x",D26*E26)+IF(J27="x",D27*E27)+IF(J28="x",D28*E28)+IF(#REF!="x",#REF!*#REF!)+IF(#REF!="x",#REF!*#REF!)+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f>
        <v>#REF!</v>
      </c>
      <c r="K54" s="103" t="e">
        <f>IF(K24="x",D24*E24)+IF(K25="x",D25*E25)+IF(K26="x",D26*E26)+IF(K27="x",D27*E27)+IF(K28="x",D28*E28)+IF(#REF!="x",#REF!*#REF!)+IF(#REF!="x",#REF!*#REF!)+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f>
        <v>#REF!</v>
      </c>
    </row>
    <row r="55" spans="1:11" ht="18" customHeight="1" x14ac:dyDescent="0.25">
      <c r="A55" s="104"/>
      <c r="B55" s="105"/>
      <c r="C55" s="106"/>
      <c r="D55" s="106"/>
      <c r="E55" s="106" t="s">
        <v>255</v>
      </c>
      <c r="F55" s="107"/>
      <c r="G55" s="108"/>
      <c r="H55" s="108"/>
      <c r="I55" s="108"/>
      <c r="J55" s="108"/>
      <c r="K55" s="109"/>
    </row>
    <row r="56" spans="1:11" ht="16.5" customHeight="1" x14ac:dyDescent="0.25">
      <c r="A56" s="499" t="s">
        <v>256</v>
      </c>
      <c r="B56" s="500"/>
      <c r="C56" s="96">
        <f>SUM(H21:K21)</f>
        <v>0</v>
      </c>
      <c r="D56" s="337"/>
      <c r="E56" s="110">
        <f>C56/60</f>
        <v>0</v>
      </c>
      <c r="F56" s="111"/>
      <c r="G56" s="112"/>
      <c r="H56" s="112"/>
      <c r="I56" s="112"/>
      <c r="J56" s="112"/>
      <c r="K56" s="113"/>
    </row>
    <row r="57" spans="1:11" ht="17.25" customHeight="1" x14ac:dyDescent="0.25">
      <c r="A57" s="114" t="s">
        <v>200</v>
      </c>
      <c r="B57" s="115"/>
      <c r="C57" s="116"/>
      <c r="D57" s="116"/>
      <c r="E57" s="116"/>
      <c r="F57" s="501" t="s">
        <v>257</v>
      </c>
      <c r="G57" s="501"/>
      <c r="H57" s="502"/>
      <c r="I57" s="117" t="e">
        <f>C56+C58</f>
        <v>#REF!</v>
      </c>
      <c r="J57" s="116" t="s">
        <v>258</v>
      </c>
      <c r="K57" s="118"/>
    </row>
    <row r="58" spans="1:11" ht="16.5" customHeight="1" x14ac:dyDescent="0.25">
      <c r="A58" s="499" t="s">
        <v>259</v>
      </c>
      <c r="B58" s="500"/>
      <c r="C58" s="96" t="e">
        <f>SUM(G54:K54)</f>
        <v>#REF!</v>
      </c>
      <c r="D58" s="337"/>
      <c r="E58" s="110" t="s">
        <v>255</v>
      </c>
      <c r="F58" s="111"/>
      <c r="G58" s="112"/>
      <c r="H58" s="112"/>
      <c r="I58" s="112"/>
      <c r="J58" s="112"/>
      <c r="K58" s="113"/>
    </row>
    <row r="59" spans="1:11" ht="26.25" customHeight="1" x14ac:dyDescent="0.25">
      <c r="A59" s="119"/>
      <c r="B59" s="120"/>
      <c r="C59" s="120"/>
      <c r="D59" s="120"/>
      <c r="E59" s="120"/>
      <c r="F59" s="121"/>
      <c r="G59" s="122"/>
      <c r="H59" s="122"/>
      <c r="I59" s="122"/>
      <c r="J59" s="122"/>
      <c r="K59" s="123"/>
    </row>
  </sheetData>
  <mergeCells count="10">
    <mergeCell ref="A56:B56"/>
    <mergeCell ref="F57:H57"/>
    <mergeCell ref="A58:B58"/>
    <mergeCell ref="A1:K1"/>
    <mergeCell ref="A6:F8"/>
    <mergeCell ref="G6:K6"/>
    <mergeCell ref="A9:K9"/>
    <mergeCell ref="A22:C22"/>
    <mergeCell ref="F22:H22"/>
    <mergeCell ref="I22:K22"/>
  </mergeCells>
  <conditionalFormatting sqref="B21 B54:B55">
    <cfRule type="cellIs" dxfId="136" priority="31" stopIfTrue="1" operator="equal">
      <formula>"Pesatura Inadeguata"</formula>
    </cfRule>
  </conditionalFormatting>
  <conditionalFormatting sqref="G11 G24:G45">
    <cfRule type="cellIs" dxfId="135" priority="30" stopIfTrue="1" operator="equal">
      <formula>"x"</formula>
    </cfRule>
  </conditionalFormatting>
  <conditionalFormatting sqref="H11 H24:H45">
    <cfRule type="cellIs" dxfId="134" priority="27" stopIfTrue="1" operator="equal">
      <formula>"x"</formula>
    </cfRule>
    <cfRule type="cellIs" dxfId="133" priority="29" stopIfTrue="1" operator="equal">
      <formula>"x"</formula>
    </cfRule>
  </conditionalFormatting>
  <conditionalFormatting sqref="I11 I24:I45">
    <cfRule type="cellIs" dxfId="132" priority="28" stopIfTrue="1" operator="equal">
      <formula>"x"</formula>
    </cfRule>
  </conditionalFormatting>
  <conditionalFormatting sqref="J11 J24:J45">
    <cfRule type="cellIs" dxfId="131" priority="26" stopIfTrue="1" operator="equal">
      <formula>"x"</formula>
    </cfRule>
  </conditionalFormatting>
  <conditionalFormatting sqref="K11 K24:K45">
    <cfRule type="cellIs" dxfId="130" priority="25" stopIfTrue="1" operator="equal">
      <formula>"x"</formula>
    </cfRule>
  </conditionalFormatting>
  <conditionalFormatting sqref="G12">
    <cfRule type="cellIs" dxfId="129" priority="24" stopIfTrue="1" operator="equal">
      <formula>"x"</formula>
    </cfRule>
  </conditionalFormatting>
  <conditionalFormatting sqref="H12">
    <cfRule type="cellIs" dxfId="128" priority="21" stopIfTrue="1" operator="equal">
      <formula>"x"</formula>
    </cfRule>
    <cfRule type="cellIs" dxfId="127" priority="23" stopIfTrue="1" operator="equal">
      <formula>"x"</formula>
    </cfRule>
  </conditionalFormatting>
  <conditionalFormatting sqref="I12">
    <cfRule type="cellIs" dxfId="126" priority="22" stopIfTrue="1" operator="equal">
      <formula>"x"</formula>
    </cfRule>
  </conditionalFormatting>
  <conditionalFormatting sqref="J12">
    <cfRule type="cellIs" dxfId="125" priority="20" stopIfTrue="1" operator="equal">
      <formula>"x"</formula>
    </cfRule>
  </conditionalFormatting>
  <conditionalFormatting sqref="K12">
    <cfRule type="cellIs" dxfId="124" priority="19" stopIfTrue="1" operator="equal">
      <formula>"x"</formula>
    </cfRule>
  </conditionalFormatting>
  <conditionalFormatting sqref="G47:G53">
    <cfRule type="cellIs" dxfId="123" priority="12" stopIfTrue="1" operator="equal">
      <formula>"x"</formula>
    </cfRule>
  </conditionalFormatting>
  <conditionalFormatting sqref="H47:H53">
    <cfRule type="cellIs" dxfId="122" priority="9" stopIfTrue="1" operator="equal">
      <formula>"x"</formula>
    </cfRule>
    <cfRule type="cellIs" dxfId="121" priority="11" stopIfTrue="1" operator="equal">
      <formula>"x"</formula>
    </cfRule>
  </conditionalFormatting>
  <conditionalFormatting sqref="I47:I53">
    <cfRule type="cellIs" dxfId="120" priority="10" stopIfTrue="1" operator="equal">
      <formula>"x"</formula>
    </cfRule>
  </conditionalFormatting>
  <conditionalFormatting sqref="J47:J53">
    <cfRule type="cellIs" dxfId="119" priority="8" stopIfTrue="1" operator="equal">
      <formula>"x"</formula>
    </cfRule>
  </conditionalFormatting>
  <conditionalFormatting sqref="K47:K53">
    <cfRule type="cellIs" dxfId="118" priority="7" stopIfTrue="1" operator="equal">
      <formula>"x"</formula>
    </cfRule>
  </conditionalFormatting>
  <conditionalFormatting sqref="G13:G20">
    <cfRule type="cellIs" dxfId="117" priority="6" stopIfTrue="1" operator="equal">
      <formula>"x"</formula>
    </cfRule>
  </conditionalFormatting>
  <conditionalFormatting sqref="H13:H20">
    <cfRule type="cellIs" dxfId="116" priority="3" stopIfTrue="1" operator="equal">
      <formula>"x"</formula>
    </cfRule>
    <cfRule type="cellIs" dxfId="115" priority="5" stopIfTrue="1" operator="equal">
      <formula>"x"</formula>
    </cfRule>
  </conditionalFormatting>
  <conditionalFormatting sqref="I13:I20">
    <cfRule type="cellIs" dxfId="114" priority="4" stopIfTrue="1" operator="equal">
      <formula>"x"</formula>
    </cfRule>
  </conditionalFormatting>
  <conditionalFormatting sqref="J13:J20">
    <cfRule type="cellIs" dxfId="113" priority="2" stopIfTrue="1" operator="equal">
      <formula>"x"</formula>
    </cfRule>
  </conditionalFormatting>
  <conditionalFormatting sqref="K13:K20">
    <cfRule type="cellIs" dxfId="112" priority="1" stopIfTrue="1" operator="equal">
      <formula>"x"</formula>
    </cfRule>
  </conditionalFormatting>
  <dataValidations count="2">
    <dataValidation type="list" allowBlank="1" showInputMessage="1" showErrorMessage="1" sqref="WVK983086:WVK983093 IY46:IY53 SU46:SU53 ACQ46:ACQ53 AMM46:AMM53 AWI46:AWI53 BGE46:BGE53 BQA46:BQA53 BZW46:BZW53 CJS46:CJS53 CTO46:CTO53 DDK46:DDK53 DNG46:DNG53 DXC46:DXC53 EGY46:EGY53 EQU46:EQU53 FAQ46:FAQ53 FKM46:FKM53 FUI46:FUI53 GEE46:GEE53 GOA46:GOA53 GXW46:GXW53 HHS46:HHS53 HRO46:HRO53 IBK46:IBK53 ILG46:ILG53 IVC46:IVC53 JEY46:JEY53 JOU46:JOU53 JYQ46:JYQ53 KIM46:KIM53 KSI46:KSI53 LCE46:LCE53 LMA46:LMA53 LVW46:LVW53 MFS46:MFS53 MPO46:MPO53 MZK46:MZK53 NJG46:NJG53 NTC46:NTC53 OCY46:OCY53 OMU46:OMU53 OWQ46:OWQ53 PGM46:PGM53 PQI46:PQI53 QAE46:QAE53 QKA46:QKA53 QTW46:QTW53 RDS46:RDS53 RNO46:RNO53 RXK46:RXK53 SHG46:SHG53 SRC46:SRC53 TAY46:TAY53 TKU46:TKU53 TUQ46:TUQ53 UEM46:UEM53 UOI46:UOI53 UYE46:UYE53 VIA46:VIA53 VRW46:VRW53 WBS46:WBS53 WLO46:WLO53 WVK46:WVK53 B65582:B65589 IY65582:IY65589 SU65582:SU65589 ACQ65582:ACQ65589 AMM65582:AMM65589 AWI65582:AWI65589 BGE65582:BGE65589 BQA65582:BQA65589 BZW65582:BZW65589 CJS65582:CJS65589 CTO65582:CTO65589 DDK65582:DDK65589 DNG65582:DNG65589 DXC65582:DXC65589 EGY65582:EGY65589 EQU65582:EQU65589 FAQ65582:FAQ65589 FKM65582:FKM65589 FUI65582:FUI65589 GEE65582:GEE65589 GOA65582:GOA65589 GXW65582:GXW65589 HHS65582:HHS65589 HRO65582:HRO65589 IBK65582:IBK65589 ILG65582:ILG65589 IVC65582:IVC65589 JEY65582:JEY65589 JOU65582:JOU65589 JYQ65582:JYQ65589 KIM65582:KIM65589 KSI65582:KSI65589 LCE65582:LCE65589 LMA65582:LMA65589 LVW65582:LVW65589 MFS65582:MFS65589 MPO65582:MPO65589 MZK65582:MZK65589 NJG65582:NJG65589 NTC65582:NTC65589 OCY65582:OCY65589 OMU65582:OMU65589 OWQ65582:OWQ65589 PGM65582:PGM65589 PQI65582:PQI65589 QAE65582:QAE65589 QKA65582:QKA65589 QTW65582:QTW65589 RDS65582:RDS65589 RNO65582:RNO65589 RXK65582:RXK65589 SHG65582:SHG65589 SRC65582:SRC65589 TAY65582:TAY65589 TKU65582:TKU65589 TUQ65582:TUQ65589 UEM65582:UEM65589 UOI65582:UOI65589 UYE65582:UYE65589 VIA65582:VIA65589 VRW65582:VRW65589 WBS65582:WBS65589 WLO65582:WLO65589 WVK65582:WVK65589 B131118:B131125 IY131118:IY131125 SU131118:SU131125 ACQ131118:ACQ131125 AMM131118:AMM131125 AWI131118:AWI131125 BGE131118:BGE131125 BQA131118:BQA131125 BZW131118:BZW131125 CJS131118:CJS131125 CTO131118:CTO131125 DDK131118:DDK131125 DNG131118:DNG131125 DXC131118:DXC131125 EGY131118:EGY131125 EQU131118:EQU131125 FAQ131118:FAQ131125 FKM131118:FKM131125 FUI131118:FUI131125 GEE131118:GEE131125 GOA131118:GOA131125 GXW131118:GXW131125 HHS131118:HHS131125 HRO131118:HRO131125 IBK131118:IBK131125 ILG131118:ILG131125 IVC131118:IVC131125 JEY131118:JEY131125 JOU131118:JOU131125 JYQ131118:JYQ131125 KIM131118:KIM131125 KSI131118:KSI131125 LCE131118:LCE131125 LMA131118:LMA131125 LVW131118:LVW131125 MFS131118:MFS131125 MPO131118:MPO131125 MZK131118:MZK131125 NJG131118:NJG131125 NTC131118:NTC131125 OCY131118:OCY131125 OMU131118:OMU131125 OWQ131118:OWQ131125 PGM131118:PGM131125 PQI131118:PQI131125 QAE131118:QAE131125 QKA131118:QKA131125 QTW131118:QTW131125 RDS131118:RDS131125 RNO131118:RNO131125 RXK131118:RXK131125 SHG131118:SHG131125 SRC131118:SRC131125 TAY131118:TAY131125 TKU131118:TKU131125 TUQ131118:TUQ131125 UEM131118:UEM131125 UOI131118:UOI131125 UYE131118:UYE131125 VIA131118:VIA131125 VRW131118:VRW131125 WBS131118:WBS131125 WLO131118:WLO131125 WVK131118:WVK131125 B196654:B196661 IY196654:IY196661 SU196654:SU196661 ACQ196654:ACQ196661 AMM196654:AMM196661 AWI196654:AWI196661 BGE196654:BGE196661 BQA196654:BQA196661 BZW196654:BZW196661 CJS196654:CJS196661 CTO196654:CTO196661 DDK196654:DDK196661 DNG196654:DNG196661 DXC196654:DXC196661 EGY196654:EGY196661 EQU196654:EQU196661 FAQ196654:FAQ196661 FKM196654:FKM196661 FUI196654:FUI196661 GEE196654:GEE196661 GOA196654:GOA196661 GXW196654:GXW196661 HHS196654:HHS196661 HRO196654:HRO196661 IBK196654:IBK196661 ILG196654:ILG196661 IVC196654:IVC196661 JEY196654:JEY196661 JOU196654:JOU196661 JYQ196654:JYQ196661 KIM196654:KIM196661 KSI196654:KSI196661 LCE196654:LCE196661 LMA196654:LMA196661 LVW196654:LVW196661 MFS196654:MFS196661 MPO196654:MPO196661 MZK196654:MZK196661 NJG196654:NJG196661 NTC196654:NTC196661 OCY196654:OCY196661 OMU196654:OMU196661 OWQ196654:OWQ196661 PGM196654:PGM196661 PQI196654:PQI196661 QAE196654:QAE196661 QKA196654:QKA196661 QTW196654:QTW196661 RDS196654:RDS196661 RNO196654:RNO196661 RXK196654:RXK196661 SHG196654:SHG196661 SRC196654:SRC196661 TAY196654:TAY196661 TKU196654:TKU196661 TUQ196654:TUQ196661 UEM196654:UEM196661 UOI196654:UOI196661 UYE196654:UYE196661 VIA196654:VIA196661 VRW196654:VRW196661 WBS196654:WBS196661 WLO196654:WLO196661 WVK196654:WVK196661 B262190:B262197 IY262190:IY262197 SU262190:SU262197 ACQ262190:ACQ262197 AMM262190:AMM262197 AWI262190:AWI262197 BGE262190:BGE262197 BQA262190:BQA262197 BZW262190:BZW262197 CJS262190:CJS262197 CTO262190:CTO262197 DDK262190:DDK262197 DNG262190:DNG262197 DXC262190:DXC262197 EGY262190:EGY262197 EQU262190:EQU262197 FAQ262190:FAQ262197 FKM262190:FKM262197 FUI262190:FUI262197 GEE262190:GEE262197 GOA262190:GOA262197 GXW262190:GXW262197 HHS262190:HHS262197 HRO262190:HRO262197 IBK262190:IBK262197 ILG262190:ILG262197 IVC262190:IVC262197 JEY262190:JEY262197 JOU262190:JOU262197 JYQ262190:JYQ262197 KIM262190:KIM262197 KSI262190:KSI262197 LCE262190:LCE262197 LMA262190:LMA262197 LVW262190:LVW262197 MFS262190:MFS262197 MPO262190:MPO262197 MZK262190:MZK262197 NJG262190:NJG262197 NTC262190:NTC262197 OCY262190:OCY262197 OMU262190:OMU262197 OWQ262190:OWQ262197 PGM262190:PGM262197 PQI262190:PQI262197 QAE262190:QAE262197 QKA262190:QKA262197 QTW262190:QTW262197 RDS262190:RDS262197 RNO262190:RNO262197 RXK262190:RXK262197 SHG262190:SHG262197 SRC262190:SRC262197 TAY262190:TAY262197 TKU262190:TKU262197 TUQ262190:TUQ262197 UEM262190:UEM262197 UOI262190:UOI262197 UYE262190:UYE262197 VIA262190:VIA262197 VRW262190:VRW262197 WBS262190:WBS262197 WLO262190:WLO262197 WVK262190:WVK262197 B327726:B327733 IY327726:IY327733 SU327726:SU327733 ACQ327726:ACQ327733 AMM327726:AMM327733 AWI327726:AWI327733 BGE327726:BGE327733 BQA327726:BQA327733 BZW327726:BZW327733 CJS327726:CJS327733 CTO327726:CTO327733 DDK327726:DDK327733 DNG327726:DNG327733 DXC327726:DXC327733 EGY327726:EGY327733 EQU327726:EQU327733 FAQ327726:FAQ327733 FKM327726:FKM327733 FUI327726:FUI327733 GEE327726:GEE327733 GOA327726:GOA327733 GXW327726:GXW327733 HHS327726:HHS327733 HRO327726:HRO327733 IBK327726:IBK327733 ILG327726:ILG327733 IVC327726:IVC327733 JEY327726:JEY327733 JOU327726:JOU327733 JYQ327726:JYQ327733 KIM327726:KIM327733 KSI327726:KSI327733 LCE327726:LCE327733 LMA327726:LMA327733 LVW327726:LVW327733 MFS327726:MFS327733 MPO327726:MPO327733 MZK327726:MZK327733 NJG327726:NJG327733 NTC327726:NTC327733 OCY327726:OCY327733 OMU327726:OMU327733 OWQ327726:OWQ327733 PGM327726:PGM327733 PQI327726:PQI327733 QAE327726:QAE327733 QKA327726:QKA327733 QTW327726:QTW327733 RDS327726:RDS327733 RNO327726:RNO327733 RXK327726:RXK327733 SHG327726:SHG327733 SRC327726:SRC327733 TAY327726:TAY327733 TKU327726:TKU327733 TUQ327726:TUQ327733 UEM327726:UEM327733 UOI327726:UOI327733 UYE327726:UYE327733 VIA327726:VIA327733 VRW327726:VRW327733 WBS327726:WBS327733 WLO327726:WLO327733 WVK327726:WVK327733 B393262:B393269 IY393262:IY393269 SU393262:SU393269 ACQ393262:ACQ393269 AMM393262:AMM393269 AWI393262:AWI393269 BGE393262:BGE393269 BQA393262:BQA393269 BZW393262:BZW393269 CJS393262:CJS393269 CTO393262:CTO393269 DDK393262:DDK393269 DNG393262:DNG393269 DXC393262:DXC393269 EGY393262:EGY393269 EQU393262:EQU393269 FAQ393262:FAQ393269 FKM393262:FKM393269 FUI393262:FUI393269 GEE393262:GEE393269 GOA393262:GOA393269 GXW393262:GXW393269 HHS393262:HHS393269 HRO393262:HRO393269 IBK393262:IBK393269 ILG393262:ILG393269 IVC393262:IVC393269 JEY393262:JEY393269 JOU393262:JOU393269 JYQ393262:JYQ393269 KIM393262:KIM393269 KSI393262:KSI393269 LCE393262:LCE393269 LMA393262:LMA393269 LVW393262:LVW393269 MFS393262:MFS393269 MPO393262:MPO393269 MZK393262:MZK393269 NJG393262:NJG393269 NTC393262:NTC393269 OCY393262:OCY393269 OMU393262:OMU393269 OWQ393262:OWQ393269 PGM393262:PGM393269 PQI393262:PQI393269 QAE393262:QAE393269 QKA393262:QKA393269 QTW393262:QTW393269 RDS393262:RDS393269 RNO393262:RNO393269 RXK393262:RXK393269 SHG393262:SHG393269 SRC393262:SRC393269 TAY393262:TAY393269 TKU393262:TKU393269 TUQ393262:TUQ393269 UEM393262:UEM393269 UOI393262:UOI393269 UYE393262:UYE393269 VIA393262:VIA393269 VRW393262:VRW393269 WBS393262:WBS393269 WLO393262:WLO393269 WVK393262:WVK393269 B458798:B458805 IY458798:IY458805 SU458798:SU458805 ACQ458798:ACQ458805 AMM458798:AMM458805 AWI458798:AWI458805 BGE458798:BGE458805 BQA458798:BQA458805 BZW458798:BZW458805 CJS458798:CJS458805 CTO458798:CTO458805 DDK458798:DDK458805 DNG458798:DNG458805 DXC458798:DXC458805 EGY458798:EGY458805 EQU458798:EQU458805 FAQ458798:FAQ458805 FKM458798:FKM458805 FUI458798:FUI458805 GEE458798:GEE458805 GOA458798:GOA458805 GXW458798:GXW458805 HHS458798:HHS458805 HRO458798:HRO458805 IBK458798:IBK458805 ILG458798:ILG458805 IVC458798:IVC458805 JEY458798:JEY458805 JOU458798:JOU458805 JYQ458798:JYQ458805 KIM458798:KIM458805 KSI458798:KSI458805 LCE458798:LCE458805 LMA458798:LMA458805 LVW458798:LVW458805 MFS458798:MFS458805 MPO458798:MPO458805 MZK458798:MZK458805 NJG458798:NJG458805 NTC458798:NTC458805 OCY458798:OCY458805 OMU458798:OMU458805 OWQ458798:OWQ458805 PGM458798:PGM458805 PQI458798:PQI458805 QAE458798:QAE458805 QKA458798:QKA458805 QTW458798:QTW458805 RDS458798:RDS458805 RNO458798:RNO458805 RXK458798:RXK458805 SHG458798:SHG458805 SRC458798:SRC458805 TAY458798:TAY458805 TKU458798:TKU458805 TUQ458798:TUQ458805 UEM458798:UEM458805 UOI458798:UOI458805 UYE458798:UYE458805 VIA458798:VIA458805 VRW458798:VRW458805 WBS458798:WBS458805 WLO458798:WLO458805 WVK458798:WVK458805 B524334:B524341 IY524334:IY524341 SU524334:SU524341 ACQ524334:ACQ524341 AMM524334:AMM524341 AWI524334:AWI524341 BGE524334:BGE524341 BQA524334:BQA524341 BZW524334:BZW524341 CJS524334:CJS524341 CTO524334:CTO524341 DDK524334:DDK524341 DNG524334:DNG524341 DXC524334:DXC524341 EGY524334:EGY524341 EQU524334:EQU524341 FAQ524334:FAQ524341 FKM524334:FKM524341 FUI524334:FUI524341 GEE524334:GEE524341 GOA524334:GOA524341 GXW524334:GXW524341 HHS524334:HHS524341 HRO524334:HRO524341 IBK524334:IBK524341 ILG524334:ILG524341 IVC524334:IVC524341 JEY524334:JEY524341 JOU524334:JOU524341 JYQ524334:JYQ524341 KIM524334:KIM524341 KSI524334:KSI524341 LCE524334:LCE524341 LMA524334:LMA524341 LVW524334:LVW524341 MFS524334:MFS524341 MPO524334:MPO524341 MZK524334:MZK524341 NJG524334:NJG524341 NTC524334:NTC524341 OCY524334:OCY524341 OMU524334:OMU524341 OWQ524334:OWQ524341 PGM524334:PGM524341 PQI524334:PQI524341 QAE524334:QAE524341 QKA524334:QKA524341 QTW524334:QTW524341 RDS524334:RDS524341 RNO524334:RNO524341 RXK524334:RXK524341 SHG524334:SHG524341 SRC524334:SRC524341 TAY524334:TAY524341 TKU524334:TKU524341 TUQ524334:TUQ524341 UEM524334:UEM524341 UOI524334:UOI524341 UYE524334:UYE524341 VIA524334:VIA524341 VRW524334:VRW524341 WBS524334:WBS524341 WLO524334:WLO524341 WVK524334:WVK524341 B589870:B589877 IY589870:IY589877 SU589870:SU589877 ACQ589870:ACQ589877 AMM589870:AMM589877 AWI589870:AWI589877 BGE589870:BGE589877 BQA589870:BQA589877 BZW589870:BZW589877 CJS589870:CJS589877 CTO589870:CTO589877 DDK589870:DDK589877 DNG589870:DNG589877 DXC589870:DXC589877 EGY589870:EGY589877 EQU589870:EQU589877 FAQ589870:FAQ589877 FKM589870:FKM589877 FUI589870:FUI589877 GEE589870:GEE589877 GOA589870:GOA589877 GXW589870:GXW589877 HHS589870:HHS589877 HRO589870:HRO589877 IBK589870:IBK589877 ILG589870:ILG589877 IVC589870:IVC589877 JEY589870:JEY589877 JOU589870:JOU589877 JYQ589870:JYQ589877 KIM589870:KIM589877 KSI589870:KSI589877 LCE589870:LCE589877 LMA589870:LMA589877 LVW589870:LVW589877 MFS589870:MFS589877 MPO589870:MPO589877 MZK589870:MZK589877 NJG589870:NJG589877 NTC589870:NTC589877 OCY589870:OCY589877 OMU589870:OMU589877 OWQ589870:OWQ589877 PGM589870:PGM589877 PQI589870:PQI589877 QAE589870:QAE589877 QKA589870:QKA589877 QTW589870:QTW589877 RDS589870:RDS589877 RNO589870:RNO589877 RXK589870:RXK589877 SHG589870:SHG589877 SRC589870:SRC589877 TAY589870:TAY589877 TKU589870:TKU589877 TUQ589870:TUQ589877 UEM589870:UEM589877 UOI589870:UOI589877 UYE589870:UYE589877 VIA589870:VIA589877 VRW589870:VRW589877 WBS589870:WBS589877 WLO589870:WLO589877 WVK589870:WVK589877 B655406:B655413 IY655406:IY655413 SU655406:SU655413 ACQ655406:ACQ655413 AMM655406:AMM655413 AWI655406:AWI655413 BGE655406:BGE655413 BQA655406:BQA655413 BZW655406:BZW655413 CJS655406:CJS655413 CTO655406:CTO655413 DDK655406:DDK655413 DNG655406:DNG655413 DXC655406:DXC655413 EGY655406:EGY655413 EQU655406:EQU655413 FAQ655406:FAQ655413 FKM655406:FKM655413 FUI655406:FUI655413 GEE655406:GEE655413 GOA655406:GOA655413 GXW655406:GXW655413 HHS655406:HHS655413 HRO655406:HRO655413 IBK655406:IBK655413 ILG655406:ILG655413 IVC655406:IVC655413 JEY655406:JEY655413 JOU655406:JOU655413 JYQ655406:JYQ655413 KIM655406:KIM655413 KSI655406:KSI655413 LCE655406:LCE655413 LMA655406:LMA655413 LVW655406:LVW655413 MFS655406:MFS655413 MPO655406:MPO655413 MZK655406:MZK655413 NJG655406:NJG655413 NTC655406:NTC655413 OCY655406:OCY655413 OMU655406:OMU655413 OWQ655406:OWQ655413 PGM655406:PGM655413 PQI655406:PQI655413 QAE655406:QAE655413 QKA655406:QKA655413 QTW655406:QTW655413 RDS655406:RDS655413 RNO655406:RNO655413 RXK655406:RXK655413 SHG655406:SHG655413 SRC655406:SRC655413 TAY655406:TAY655413 TKU655406:TKU655413 TUQ655406:TUQ655413 UEM655406:UEM655413 UOI655406:UOI655413 UYE655406:UYE655413 VIA655406:VIA655413 VRW655406:VRW655413 WBS655406:WBS655413 WLO655406:WLO655413 WVK655406:WVK655413 B720942:B720949 IY720942:IY720949 SU720942:SU720949 ACQ720942:ACQ720949 AMM720942:AMM720949 AWI720942:AWI720949 BGE720942:BGE720949 BQA720942:BQA720949 BZW720942:BZW720949 CJS720942:CJS720949 CTO720942:CTO720949 DDK720942:DDK720949 DNG720942:DNG720949 DXC720942:DXC720949 EGY720942:EGY720949 EQU720942:EQU720949 FAQ720942:FAQ720949 FKM720942:FKM720949 FUI720942:FUI720949 GEE720942:GEE720949 GOA720942:GOA720949 GXW720942:GXW720949 HHS720942:HHS720949 HRO720942:HRO720949 IBK720942:IBK720949 ILG720942:ILG720949 IVC720942:IVC720949 JEY720942:JEY720949 JOU720942:JOU720949 JYQ720942:JYQ720949 KIM720942:KIM720949 KSI720942:KSI720949 LCE720942:LCE720949 LMA720942:LMA720949 LVW720942:LVW720949 MFS720942:MFS720949 MPO720942:MPO720949 MZK720942:MZK720949 NJG720942:NJG720949 NTC720942:NTC720949 OCY720942:OCY720949 OMU720942:OMU720949 OWQ720942:OWQ720949 PGM720942:PGM720949 PQI720942:PQI720949 QAE720942:QAE720949 QKA720942:QKA720949 QTW720942:QTW720949 RDS720942:RDS720949 RNO720942:RNO720949 RXK720942:RXK720949 SHG720942:SHG720949 SRC720942:SRC720949 TAY720942:TAY720949 TKU720942:TKU720949 TUQ720942:TUQ720949 UEM720942:UEM720949 UOI720942:UOI720949 UYE720942:UYE720949 VIA720942:VIA720949 VRW720942:VRW720949 WBS720942:WBS720949 WLO720942:WLO720949 WVK720942:WVK720949 B786478:B786485 IY786478:IY786485 SU786478:SU786485 ACQ786478:ACQ786485 AMM786478:AMM786485 AWI786478:AWI786485 BGE786478:BGE786485 BQA786478:BQA786485 BZW786478:BZW786485 CJS786478:CJS786485 CTO786478:CTO786485 DDK786478:DDK786485 DNG786478:DNG786485 DXC786478:DXC786485 EGY786478:EGY786485 EQU786478:EQU786485 FAQ786478:FAQ786485 FKM786478:FKM786485 FUI786478:FUI786485 GEE786478:GEE786485 GOA786478:GOA786485 GXW786478:GXW786485 HHS786478:HHS786485 HRO786478:HRO786485 IBK786478:IBK786485 ILG786478:ILG786485 IVC786478:IVC786485 JEY786478:JEY786485 JOU786478:JOU786485 JYQ786478:JYQ786485 KIM786478:KIM786485 KSI786478:KSI786485 LCE786478:LCE786485 LMA786478:LMA786485 LVW786478:LVW786485 MFS786478:MFS786485 MPO786478:MPO786485 MZK786478:MZK786485 NJG786478:NJG786485 NTC786478:NTC786485 OCY786478:OCY786485 OMU786478:OMU786485 OWQ786478:OWQ786485 PGM786478:PGM786485 PQI786478:PQI786485 QAE786478:QAE786485 QKA786478:QKA786485 QTW786478:QTW786485 RDS786478:RDS786485 RNO786478:RNO786485 RXK786478:RXK786485 SHG786478:SHG786485 SRC786478:SRC786485 TAY786478:TAY786485 TKU786478:TKU786485 TUQ786478:TUQ786485 UEM786478:UEM786485 UOI786478:UOI786485 UYE786478:UYE786485 VIA786478:VIA786485 VRW786478:VRW786485 WBS786478:WBS786485 WLO786478:WLO786485 WVK786478:WVK786485 B852014:B852021 IY852014:IY852021 SU852014:SU852021 ACQ852014:ACQ852021 AMM852014:AMM852021 AWI852014:AWI852021 BGE852014:BGE852021 BQA852014:BQA852021 BZW852014:BZW852021 CJS852014:CJS852021 CTO852014:CTO852021 DDK852014:DDK852021 DNG852014:DNG852021 DXC852014:DXC852021 EGY852014:EGY852021 EQU852014:EQU852021 FAQ852014:FAQ852021 FKM852014:FKM852021 FUI852014:FUI852021 GEE852014:GEE852021 GOA852014:GOA852021 GXW852014:GXW852021 HHS852014:HHS852021 HRO852014:HRO852021 IBK852014:IBK852021 ILG852014:ILG852021 IVC852014:IVC852021 JEY852014:JEY852021 JOU852014:JOU852021 JYQ852014:JYQ852021 KIM852014:KIM852021 KSI852014:KSI852021 LCE852014:LCE852021 LMA852014:LMA852021 LVW852014:LVW852021 MFS852014:MFS852021 MPO852014:MPO852021 MZK852014:MZK852021 NJG852014:NJG852021 NTC852014:NTC852021 OCY852014:OCY852021 OMU852014:OMU852021 OWQ852014:OWQ852021 PGM852014:PGM852021 PQI852014:PQI852021 QAE852014:QAE852021 QKA852014:QKA852021 QTW852014:QTW852021 RDS852014:RDS852021 RNO852014:RNO852021 RXK852014:RXK852021 SHG852014:SHG852021 SRC852014:SRC852021 TAY852014:TAY852021 TKU852014:TKU852021 TUQ852014:TUQ852021 UEM852014:UEM852021 UOI852014:UOI852021 UYE852014:UYE852021 VIA852014:VIA852021 VRW852014:VRW852021 WBS852014:WBS852021 WLO852014:WLO852021 WVK852014:WVK852021 B917550:B917557 IY917550:IY917557 SU917550:SU917557 ACQ917550:ACQ917557 AMM917550:AMM917557 AWI917550:AWI917557 BGE917550:BGE917557 BQA917550:BQA917557 BZW917550:BZW917557 CJS917550:CJS917557 CTO917550:CTO917557 DDK917550:DDK917557 DNG917550:DNG917557 DXC917550:DXC917557 EGY917550:EGY917557 EQU917550:EQU917557 FAQ917550:FAQ917557 FKM917550:FKM917557 FUI917550:FUI917557 GEE917550:GEE917557 GOA917550:GOA917557 GXW917550:GXW917557 HHS917550:HHS917557 HRO917550:HRO917557 IBK917550:IBK917557 ILG917550:ILG917557 IVC917550:IVC917557 JEY917550:JEY917557 JOU917550:JOU917557 JYQ917550:JYQ917557 KIM917550:KIM917557 KSI917550:KSI917557 LCE917550:LCE917557 LMA917550:LMA917557 LVW917550:LVW917557 MFS917550:MFS917557 MPO917550:MPO917557 MZK917550:MZK917557 NJG917550:NJG917557 NTC917550:NTC917557 OCY917550:OCY917557 OMU917550:OMU917557 OWQ917550:OWQ917557 PGM917550:PGM917557 PQI917550:PQI917557 QAE917550:QAE917557 QKA917550:QKA917557 QTW917550:QTW917557 RDS917550:RDS917557 RNO917550:RNO917557 RXK917550:RXK917557 SHG917550:SHG917557 SRC917550:SRC917557 TAY917550:TAY917557 TKU917550:TKU917557 TUQ917550:TUQ917557 UEM917550:UEM917557 UOI917550:UOI917557 UYE917550:UYE917557 VIA917550:VIA917557 VRW917550:VRW917557 WBS917550:WBS917557 WLO917550:WLO917557 WVK917550:WVK917557 B983086:B983093 IY983086:IY983093 SU983086:SU983093 ACQ983086:ACQ983093 AMM983086:AMM983093 AWI983086:AWI983093 BGE983086:BGE983093 BQA983086:BQA983093 BZW983086:BZW983093 CJS983086:CJS983093 CTO983086:CTO983093 DDK983086:DDK983093 DNG983086:DNG983093 DXC983086:DXC983093 EGY983086:EGY983093 EQU983086:EQU983093 FAQ983086:FAQ983093 FKM983086:FKM983093 FUI983086:FUI983093 GEE983086:GEE983093 GOA983086:GOA983093 GXW983086:GXW983093 HHS983086:HHS983093 HRO983086:HRO983093 IBK983086:IBK983093 ILG983086:ILG983093 IVC983086:IVC983093 JEY983086:JEY983093 JOU983086:JOU983093 JYQ983086:JYQ983093 KIM983086:KIM983093 KSI983086:KSI983093 LCE983086:LCE983093 LMA983086:LMA983093 LVW983086:LVW983093 MFS983086:MFS983093 MPO983086:MPO983093 MZK983086:MZK983093 NJG983086:NJG983093 NTC983086:NTC983093 OCY983086:OCY983093 OMU983086:OMU983093 OWQ983086:OWQ983093 PGM983086:PGM983093 PQI983086:PQI983093 QAE983086:QAE983093 QKA983086:QKA983093 QTW983086:QTW983093 RDS983086:RDS983093 RNO983086:RNO983093 RXK983086:RXK983093 SHG983086:SHG983093 SRC983086:SRC983093 TAY983086:TAY983093 TKU983086:TKU983093 TUQ983086:TUQ983093 UEM983086:UEM983093 UOI983086:UOI983093 UYE983086:UYE983093 VIA983086:VIA983093 VRW983086:VRW983093 WBS983086:WBS983093 WLO983086:WLO983093 B46" xr:uid="{00000000-0002-0000-0900-000000000000}">
      <formula1>Valore</formula1>
    </dataValidation>
    <dataValidation type="list" allowBlank="1" showInputMessage="1" showErrorMessage="1" sqref="WVJ983086:WVJ983093 IX46:IX53 ST46:ST53 ACP46:ACP53 AML46:AML53 AWH46:AWH53 BGD46:BGD53 BPZ46:BPZ53 BZV46:BZV53 CJR46:CJR53 CTN46:CTN53 DDJ46:DDJ53 DNF46:DNF53 DXB46:DXB53 EGX46:EGX53 EQT46:EQT53 FAP46:FAP53 FKL46:FKL53 FUH46:FUH53 GED46:GED53 GNZ46:GNZ53 GXV46:GXV53 HHR46:HHR53 HRN46:HRN53 IBJ46:IBJ53 ILF46:ILF53 IVB46:IVB53 JEX46:JEX53 JOT46:JOT53 JYP46:JYP53 KIL46:KIL53 KSH46:KSH53 LCD46:LCD53 LLZ46:LLZ53 LVV46:LVV53 MFR46:MFR53 MPN46:MPN53 MZJ46:MZJ53 NJF46:NJF53 NTB46:NTB53 OCX46:OCX53 OMT46:OMT53 OWP46:OWP53 PGL46:PGL53 PQH46:PQH53 QAD46:QAD53 QJZ46:QJZ53 QTV46:QTV53 RDR46:RDR53 RNN46:RNN53 RXJ46:RXJ53 SHF46:SHF53 SRB46:SRB53 TAX46:TAX53 TKT46:TKT53 TUP46:TUP53 UEL46:UEL53 UOH46:UOH53 UYD46:UYD53 VHZ46:VHZ53 VRV46:VRV53 WBR46:WBR53 WLN46:WLN53 WVJ46:WVJ53 A65582:A65589 IX65582:IX65589 ST65582:ST65589 ACP65582:ACP65589 AML65582:AML65589 AWH65582:AWH65589 BGD65582:BGD65589 BPZ65582:BPZ65589 BZV65582:BZV65589 CJR65582:CJR65589 CTN65582:CTN65589 DDJ65582:DDJ65589 DNF65582:DNF65589 DXB65582:DXB65589 EGX65582:EGX65589 EQT65582:EQT65589 FAP65582:FAP65589 FKL65582:FKL65589 FUH65582:FUH65589 GED65582:GED65589 GNZ65582:GNZ65589 GXV65582:GXV65589 HHR65582:HHR65589 HRN65582:HRN65589 IBJ65582:IBJ65589 ILF65582:ILF65589 IVB65582:IVB65589 JEX65582:JEX65589 JOT65582:JOT65589 JYP65582:JYP65589 KIL65582:KIL65589 KSH65582:KSH65589 LCD65582:LCD65589 LLZ65582:LLZ65589 LVV65582:LVV65589 MFR65582:MFR65589 MPN65582:MPN65589 MZJ65582:MZJ65589 NJF65582:NJF65589 NTB65582:NTB65589 OCX65582:OCX65589 OMT65582:OMT65589 OWP65582:OWP65589 PGL65582:PGL65589 PQH65582:PQH65589 QAD65582:QAD65589 QJZ65582:QJZ65589 QTV65582:QTV65589 RDR65582:RDR65589 RNN65582:RNN65589 RXJ65582:RXJ65589 SHF65582:SHF65589 SRB65582:SRB65589 TAX65582:TAX65589 TKT65582:TKT65589 TUP65582:TUP65589 UEL65582:UEL65589 UOH65582:UOH65589 UYD65582:UYD65589 VHZ65582:VHZ65589 VRV65582:VRV65589 WBR65582:WBR65589 WLN65582:WLN65589 WVJ65582:WVJ65589 A131118:A131125 IX131118:IX131125 ST131118:ST131125 ACP131118:ACP131125 AML131118:AML131125 AWH131118:AWH131125 BGD131118:BGD131125 BPZ131118:BPZ131125 BZV131118:BZV131125 CJR131118:CJR131125 CTN131118:CTN131125 DDJ131118:DDJ131125 DNF131118:DNF131125 DXB131118:DXB131125 EGX131118:EGX131125 EQT131118:EQT131125 FAP131118:FAP131125 FKL131118:FKL131125 FUH131118:FUH131125 GED131118:GED131125 GNZ131118:GNZ131125 GXV131118:GXV131125 HHR131118:HHR131125 HRN131118:HRN131125 IBJ131118:IBJ131125 ILF131118:ILF131125 IVB131118:IVB131125 JEX131118:JEX131125 JOT131118:JOT131125 JYP131118:JYP131125 KIL131118:KIL131125 KSH131118:KSH131125 LCD131118:LCD131125 LLZ131118:LLZ131125 LVV131118:LVV131125 MFR131118:MFR131125 MPN131118:MPN131125 MZJ131118:MZJ131125 NJF131118:NJF131125 NTB131118:NTB131125 OCX131118:OCX131125 OMT131118:OMT131125 OWP131118:OWP131125 PGL131118:PGL131125 PQH131118:PQH131125 QAD131118:QAD131125 QJZ131118:QJZ131125 QTV131118:QTV131125 RDR131118:RDR131125 RNN131118:RNN131125 RXJ131118:RXJ131125 SHF131118:SHF131125 SRB131118:SRB131125 TAX131118:TAX131125 TKT131118:TKT131125 TUP131118:TUP131125 UEL131118:UEL131125 UOH131118:UOH131125 UYD131118:UYD131125 VHZ131118:VHZ131125 VRV131118:VRV131125 WBR131118:WBR131125 WLN131118:WLN131125 WVJ131118:WVJ131125 A196654:A196661 IX196654:IX196661 ST196654:ST196661 ACP196654:ACP196661 AML196654:AML196661 AWH196654:AWH196661 BGD196654:BGD196661 BPZ196654:BPZ196661 BZV196654:BZV196661 CJR196654:CJR196661 CTN196654:CTN196661 DDJ196654:DDJ196661 DNF196654:DNF196661 DXB196654:DXB196661 EGX196654:EGX196661 EQT196654:EQT196661 FAP196654:FAP196661 FKL196654:FKL196661 FUH196654:FUH196661 GED196654:GED196661 GNZ196654:GNZ196661 GXV196654:GXV196661 HHR196654:HHR196661 HRN196654:HRN196661 IBJ196654:IBJ196661 ILF196654:ILF196661 IVB196654:IVB196661 JEX196654:JEX196661 JOT196654:JOT196661 JYP196654:JYP196661 KIL196654:KIL196661 KSH196654:KSH196661 LCD196654:LCD196661 LLZ196654:LLZ196661 LVV196654:LVV196661 MFR196654:MFR196661 MPN196654:MPN196661 MZJ196654:MZJ196661 NJF196654:NJF196661 NTB196654:NTB196661 OCX196654:OCX196661 OMT196654:OMT196661 OWP196654:OWP196661 PGL196654:PGL196661 PQH196654:PQH196661 QAD196654:QAD196661 QJZ196654:QJZ196661 QTV196654:QTV196661 RDR196654:RDR196661 RNN196654:RNN196661 RXJ196654:RXJ196661 SHF196654:SHF196661 SRB196654:SRB196661 TAX196654:TAX196661 TKT196654:TKT196661 TUP196654:TUP196661 UEL196654:UEL196661 UOH196654:UOH196661 UYD196654:UYD196661 VHZ196654:VHZ196661 VRV196654:VRV196661 WBR196654:WBR196661 WLN196654:WLN196661 WVJ196654:WVJ196661 A262190:A262197 IX262190:IX262197 ST262190:ST262197 ACP262190:ACP262197 AML262190:AML262197 AWH262190:AWH262197 BGD262190:BGD262197 BPZ262190:BPZ262197 BZV262190:BZV262197 CJR262190:CJR262197 CTN262190:CTN262197 DDJ262190:DDJ262197 DNF262190:DNF262197 DXB262190:DXB262197 EGX262190:EGX262197 EQT262190:EQT262197 FAP262190:FAP262197 FKL262190:FKL262197 FUH262190:FUH262197 GED262190:GED262197 GNZ262190:GNZ262197 GXV262190:GXV262197 HHR262190:HHR262197 HRN262190:HRN262197 IBJ262190:IBJ262197 ILF262190:ILF262197 IVB262190:IVB262197 JEX262190:JEX262197 JOT262190:JOT262197 JYP262190:JYP262197 KIL262190:KIL262197 KSH262190:KSH262197 LCD262190:LCD262197 LLZ262190:LLZ262197 LVV262190:LVV262197 MFR262190:MFR262197 MPN262190:MPN262197 MZJ262190:MZJ262197 NJF262190:NJF262197 NTB262190:NTB262197 OCX262190:OCX262197 OMT262190:OMT262197 OWP262190:OWP262197 PGL262190:PGL262197 PQH262190:PQH262197 QAD262190:QAD262197 QJZ262190:QJZ262197 QTV262190:QTV262197 RDR262190:RDR262197 RNN262190:RNN262197 RXJ262190:RXJ262197 SHF262190:SHF262197 SRB262190:SRB262197 TAX262190:TAX262197 TKT262190:TKT262197 TUP262190:TUP262197 UEL262190:UEL262197 UOH262190:UOH262197 UYD262190:UYD262197 VHZ262190:VHZ262197 VRV262190:VRV262197 WBR262190:WBR262197 WLN262190:WLN262197 WVJ262190:WVJ262197 A327726:A327733 IX327726:IX327733 ST327726:ST327733 ACP327726:ACP327733 AML327726:AML327733 AWH327726:AWH327733 BGD327726:BGD327733 BPZ327726:BPZ327733 BZV327726:BZV327733 CJR327726:CJR327733 CTN327726:CTN327733 DDJ327726:DDJ327733 DNF327726:DNF327733 DXB327726:DXB327733 EGX327726:EGX327733 EQT327726:EQT327733 FAP327726:FAP327733 FKL327726:FKL327733 FUH327726:FUH327733 GED327726:GED327733 GNZ327726:GNZ327733 GXV327726:GXV327733 HHR327726:HHR327733 HRN327726:HRN327733 IBJ327726:IBJ327733 ILF327726:ILF327733 IVB327726:IVB327733 JEX327726:JEX327733 JOT327726:JOT327733 JYP327726:JYP327733 KIL327726:KIL327733 KSH327726:KSH327733 LCD327726:LCD327733 LLZ327726:LLZ327733 LVV327726:LVV327733 MFR327726:MFR327733 MPN327726:MPN327733 MZJ327726:MZJ327733 NJF327726:NJF327733 NTB327726:NTB327733 OCX327726:OCX327733 OMT327726:OMT327733 OWP327726:OWP327733 PGL327726:PGL327733 PQH327726:PQH327733 QAD327726:QAD327733 QJZ327726:QJZ327733 QTV327726:QTV327733 RDR327726:RDR327733 RNN327726:RNN327733 RXJ327726:RXJ327733 SHF327726:SHF327733 SRB327726:SRB327733 TAX327726:TAX327733 TKT327726:TKT327733 TUP327726:TUP327733 UEL327726:UEL327733 UOH327726:UOH327733 UYD327726:UYD327733 VHZ327726:VHZ327733 VRV327726:VRV327733 WBR327726:WBR327733 WLN327726:WLN327733 WVJ327726:WVJ327733 A393262:A393269 IX393262:IX393269 ST393262:ST393269 ACP393262:ACP393269 AML393262:AML393269 AWH393262:AWH393269 BGD393262:BGD393269 BPZ393262:BPZ393269 BZV393262:BZV393269 CJR393262:CJR393269 CTN393262:CTN393269 DDJ393262:DDJ393269 DNF393262:DNF393269 DXB393262:DXB393269 EGX393262:EGX393269 EQT393262:EQT393269 FAP393262:FAP393269 FKL393262:FKL393269 FUH393262:FUH393269 GED393262:GED393269 GNZ393262:GNZ393269 GXV393262:GXV393269 HHR393262:HHR393269 HRN393262:HRN393269 IBJ393262:IBJ393269 ILF393262:ILF393269 IVB393262:IVB393269 JEX393262:JEX393269 JOT393262:JOT393269 JYP393262:JYP393269 KIL393262:KIL393269 KSH393262:KSH393269 LCD393262:LCD393269 LLZ393262:LLZ393269 LVV393262:LVV393269 MFR393262:MFR393269 MPN393262:MPN393269 MZJ393262:MZJ393269 NJF393262:NJF393269 NTB393262:NTB393269 OCX393262:OCX393269 OMT393262:OMT393269 OWP393262:OWP393269 PGL393262:PGL393269 PQH393262:PQH393269 QAD393262:QAD393269 QJZ393262:QJZ393269 QTV393262:QTV393269 RDR393262:RDR393269 RNN393262:RNN393269 RXJ393262:RXJ393269 SHF393262:SHF393269 SRB393262:SRB393269 TAX393262:TAX393269 TKT393262:TKT393269 TUP393262:TUP393269 UEL393262:UEL393269 UOH393262:UOH393269 UYD393262:UYD393269 VHZ393262:VHZ393269 VRV393262:VRV393269 WBR393262:WBR393269 WLN393262:WLN393269 WVJ393262:WVJ393269 A458798:A458805 IX458798:IX458805 ST458798:ST458805 ACP458798:ACP458805 AML458798:AML458805 AWH458798:AWH458805 BGD458798:BGD458805 BPZ458798:BPZ458805 BZV458798:BZV458805 CJR458798:CJR458805 CTN458798:CTN458805 DDJ458798:DDJ458805 DNF458798:DNF458805 DXB458798:DXB458805 EGX458798:EGX458805 EQT458798:EQT458805 FAP458798:FAP458805 FKL458798:FKL458805 FUH458798:FUH458805 GED458798:GED458805 GNZ458798:GNZ458805 GXV458798:GXV458805 HHR458798:HHR458805 HRN458798:HRN458805 IBJ458798:IBJ458805 ILF458798:ILF458805 IVB458798:IVB458805 JEX458798:JEX458805 JOT458798:JOT458805 JYP458798:JYP458805 KIL458798:KIL458805 KSH458798:KSH458805 LCD458798:LCD458805 LLZ458798:LLZ458805 LVV458798:LVV458805 MFR458798:MFR458805 MPN458798:MPN458805 MZJ458798:MZJ458805 NJF458798:NJF458805 NTB458798:NTB458805 OCX458798:OCX458805 OMT458798:OMT458805 OWP458798:OWP458805 PGL458798:PGL458805 PQH458798:PQH458805 QAD458798:QAD458805 QJZ458798:QJZ458805 QTV458798:QTV458805 RDR458798:RDR458805 RNN458798:RNN458805 RXJ458798:RXJ458805 SHF458798:SHF458805 SRB458798:SRB458805 TAX458798:TAX458805 TKT458798:TKT458805 TUP458798:TUP458805 UEL458798:UEL458805 UOH458798:UOH458805 UYD458798:UYD458805 VHZ458798:VHZ458805 VRV458798:VRV458805 WBR458798:WBR458805 WLN458798:WLN458805 WVJ458798:WVJ458805 A524334:A524341 IX524334:IX524341 ST524334:ST524341 ACP524334:ACP524341 AML524334:AML524341 AWH524334:AWH524341 BGD524334:BGD524341 BPZ524334:BPZ524341 BZV524334:BZV524341 CJR524334:CJR524341 CTN524334:CTN524341 DDJ524334:DDJ524341 DNF524334:DNF524341 DXB524334:DXB524341 EGX524334:EGX524341 EQT524334:EQT524341 FAP524334:FAP524341 FKL524334:FKL524341 FUH524334:FUH524341 GED524334:GED524341 GNZ524334:GNZ524341 GXV524334:GXV524341 HHR524334:HHR524341 HRN524334:HRN524341 IBJ524334:IBJ524341 ILF524334:ILF524341 IVB524334:IVB524341 JEX524334:JEX524341 JOT524334:JOT524341 JYP524334:JYP524341 KIL524334:KIL524341 KSH524334:KSH524341 LCD524334:LCD524341 LLZ524334:LLZ524341 LVV524334:LVV524341 MFR524334:MFR524341 MPN524334:MPN524341 MZJ524334:MZJ524341 NJF524334:NJF524341 NTB524334:NTB524341 OCX524334:OCX524341 OMT524334:OMT524341 OWP524334:OWP524341 PGL524334:PGL524341 PQH524334:PQH524341 QAD524334:QAD524341 QJZ524334:QJZ524341 QTV524334:QTV524341 RDR524334:RDR524341 RNN524334:RNN524341 RXJ524334:RXJ524341 SHF524334:SHF524341 SRB524334:SRB524341 TAX524334:TAX524341 TKT524334:TKT524341 TUP524334:TUP524341 UEL524334:UEL524341 UOH524334:UOH524341 UYD524334:UYD524341 VHZ524334:VHZ524341 VRV524334:VRV524341 WBR524334:WBR524341 WLN524334:WLN524341 WVJ524334:WVJ524341 A589870:A589877 IX589870:IX589877 ST589870:ST589877 ACP589870:ACP589877 AML589870:AML589877 AWH589870:AWH589877 BGD589870:BGD589877 BPZ589870:BPZ589877 BZV589870:BZV589877 CJR589870:CJR589877 CTN589870:CTN589877 DDJ589870:DDJ589877 DNF589870:DNF589877 DXB589870:DXB589877 EGX589870:EGX589877 EQT589870:EQT589877 FAP589870:FAP589877 FKL589870:FKL589877 FUH589870:FUH589877 GED589870:GED589877 GNZ589870:GNZ589877 GXV589870:GXV589877 HHR589870:HHR589877 HRN589870:HRN589877 IBJ589870:IBJ589877 ILF589870:ILF589877 IVB589870:IVB589877 JEX589870:JEX589877 JOT589870:JOT589877 JYP589870:JYP589877 KIL589870:KIL589877 KSH589870:KSH589877 LCD589870:LCD589877 LLZ589870:LLZ589877 LVV589870:LVV589877 MFR589870:MFR589877 MPN589870:MPN589877 MZJ589870:MZJ589877 NJF589870:NJF589877 NTB589870:NTB589877 OCX589870:OCX589877 OMT589870:OMT589877 OWP589870:OWP589877 PGL589870:PGL589877 PQH589870:PQH589877 QAD589870:QAD589877 QJZ589870:QJZ589877 QTV589870:QTV589877 RDR589870:RDR589877 RNN589870:RNN589877 RXJ589870:RXJ589877 SHF589870:SHF589877 SRB589870:SRB589877 TAX589870:TAX589877 TKT589870:TKT589877 TUP589870:TUP589877 UEL589870:UEL589877 UOH589870:UOH589877 UYD589870:UYD589877 VHZ589870:VHZ589877 VRV589870:VRV589877 WBR589870:WBR589877 WLN589870:WLN589877 WVJ589870:WVJ589877 A655406:A655413 IX655406:IX655413 ST655406:ST655413 ACP655406:ACP655413 AML655406:AML655413 AWH655406:AWH655413 BGD655406:BGD655413 BPZ655406:BPZ655413 BZV655406:BZV655413 CJR655406:CJR655413 CTN655406:CTN655413 DDJ655406:DDJ655413 DNF655406:DNF655413 DXB655406:DXB655413 EGX655406:EGX655413 EQT655406:EQT655413 FAP655406:FAP655413 FKL655406:FKL655413 FUH655406:FUH655413 GED655406:GED655413 GNZ655406:GNZ655413 GXV655406:GXV655413 HHR655406:HHR655413 HRN655406:HRN655413 IBJ655406:IBJ655413 ILF655406:ILF655413 IVB655406:IVB655413 JEX655406:JEX655413 JOT655406:JOT655413 JYP655406:JYP655413 KIL655406:KIL655413 KSH655406:KSH655413 LCD655406:LCD655413 LLZ655406:LLZ655413 LVV655406:LVV655413 MFR655406:MFR655413 MPN655406:MPN655413 MZJ655406:MZJ655413 NJF655406:NJF655413 NTB655406:NTB655413 OCX655406:OCX655413 OMT655406:OMT655413 OWP655406:OWP655413 PGL655406:PGL655413 PQH655406:PQH655413 QAD655406:QAD655413 QJZ655406:QJZ655413 QTV655406:QTV655413 RDR655406:RDR655413 RNN655406:RNN655413 RXJ655406:RXJ655413 SHF655406:SHF655413 SRB655406:SRB655413 TAX655406:TAX655413 TKT655406:TKT655413 TUP655406:TUP655413 UEL655406:UEL655413 UOH655406:UOH655413 UYD655406:UYD655413 VHZ655406:VHZ655413 VRV655406:VRV655413 WBR655406:WBR655413 WLN655406:WLN655413 WVJ655406:WVJ655413 A720942:A720949 IX720942:IX720949 ST720942:ST720949 ACP720942:ACP720949 AML720942:AML720949 AWH720942:AWH720949 BGD720942:BGD720949 BPZ720942:BPZ720949 BZV720942:BZV720949 CJR720942:CJR720949 CTN720942:CTN720949 DDJ720942:DDJ720949 DNF720942:DNF720949 DXB720942:DXB720949 EGX720942:EGX720949 EQT720942:EQT720949 FAP720942:FAP720949 FKL720942:FKL720949 FUH720942:FUH720949 GED720942:GED720949 GNZ720942:GNZ720949 GXV720942:GXV720949 HHR720942:HHR720949 HRN720942:HRN720949 IBJ720942:IBJ720949 ILF720942:ILF720949 IVB720942:IVB720949 JEX720942:JEX720949 JOT720942:JOT720949 JYP720942:JYP720949 KIL720942:KIL720949 KSH720942:KSH720949 LCD720942:LCD720949 LLZ720942:LLZ720949 LVV720942:LVV720949 MFR720942:MFR720949 MPN720942:MPN720949 MZJ720942:MZJ720949 NJF720942:NJF720949 NTB720942:NTB720949 OCX720942:OCX720949 OMT720942:OMT720949 OWP720942:OWP720949 PGL720942:PGL720949 PQH720942:PQH720949 QAD720942:QAD720949 QJZ720942:QJZ720949 QTV720942:QTV720949 RDR720942:RDR720949 RNN720942:RNN720949 RXJ720942:RXJ720949 SHF720942:SHF720949 SRB720942:SRB720949 TAX720942:TAX720949 TKT720942:TKT720949 TUP720942:TUP720949 UEL720942:UEL720949 UOH720942:UOH720949 UYD720942:UYD720949 VHZ720942:VHZ720949 VRV720942:VRV720949 WBR720942:WBR720949 WLN720942:WLN720949 WVJ720942:WVJ720949 A786478:A786485 IX786478:IX786485 ST786478:ST786485 ACP786478:ACP786485 AML786478:AML786485 AWH786478:AWH786485 BGD786478:BGD786485 BPZ786478:BPZ786485 BZV786478:BZV786485 CJR786478:CJR786485 CTN786478:CTN786485 DDJ786478:DDJ786485 DNF786478:DNF786485 DXB786478:DXB786485 EGX786478:EGX786485 EQT786478:EQT786485 FAP786478:FAP786485 FKL786478:FKL786485 FUH786478:FUH786485 GED786478:GED786485 GNZ786478:GNZ786485 GXV786478:GXV786485 HHR786478:HHR786485 HRN786478:HRN786485 IBJ786478:IBJ786485 ILF786478:ILF786485 IVB786478:IVB786485 JEX786478:JEX786485 JOT786478:JOT786485 JYP786478:JYP786485 KIL786478:KIL786485 KSH786478:KSH786485 LCD786478:LCD786485 LLZ786478:LLZ786485 LVV786478:LVV786485 MFR786478:MFR786485 MPN786478:MPN786485 MZJ786478:MZJ786485 NJF786478:NJF786485 NTB786478:NTB786485 OCX786478:OCX786485 OMT786478:OMT786485 OWP786478:OWP786485 PGL786478:PGL786485 PQH786478:PQH786485 QAD786478:QAD786485 QJZ786478:QJZ786485 QTV786478:QTV786485 RDR786478:RDR786485 RNN786478:RNN786485 RXJ786478:RXJ786485 SHF786478:SHF786485 SRB786478:SRB786485 TAX786478:TAX786485 TKT786478:TKT786485 TUP786478:TUP786485 UEL786478:UEL786485 UOH786478:UOH786485 UYD786478:UYD786485 VHZ786478:VHZ786485 VRV786478:VRV786485 WBR786478:WBR786485 WLN786478:WLN786485 WVJ786478:WVJ786485 A852014:A852021 IX852014:IX852021 ST852014:ST852021 ACP852014:ACP852021 AML852014:AML852021 AWH852014:AWH852021 BGD852014:BGD852021 BPZ852014:BPZ852021 BZV852014:BZV852021 CJR852014:CJR852021 CTN852014:CTN852021 DDJ852014:DDJ852021 DNF852014:DNF852021 DXB852014:DXB852021 EGX852014:EGX852021 EQT852014:EQT852021 FAP852014:FAP852021 FKL852014:FKL852021 FUH852014:FUH852021 GED852014:GED852021 GNZ852014:GNZ852021 GXV852014:GXV852021 HHR852014:HHR852021 HRN852014:HRN852021 IBJ852014:IBJ852021 ILF852014:ILF852021 IVB852014:IVB852021 JEX852014:JEX852021 JOT852014:JOT852021 JYP852014:JYP852021 KIL852014:KIL852021 KSH852014:KSH852021 LCD852014:LCD852021 LLZ852014:LLZ852021 LVV852014:LVV852021 MFR852014:MFR852021 MPN852014:MPN852021 MZJ852014:MZJ852021 NJF852014:NJF852021 NTB852014:NTB852021 OCX852014:OCX852021 OMT852014:OMT852021 OWP852014:OWP852021 PGL852014:PGL852021 PQH852014:PQH852021 QAD852014:QAD852021 QJZ852014:QJZ852021 QTV852014:QTV852021 RDR852014:RDR852021 RNN852014:RNN852021 RXJ852014:RXJ852021 SHF852014:SHF852021 SRB852014:SRB852021 TAX852014:TAX852021 TKT852014:TKT852021 TUP852014:TUP852021 UEL852014:UEL852021 UOH852014:UOH852021 UYD852014:UYD852021 VHZ852014:VHZ852021 VRV852014:VRV852021 WBR852014:WBR852021 WLN852014:WLN852021 WVJ852014:WVJ852021 A917550:A917557 IX917550:IX917557 ST917550:ST917557 ACP917550:ACP917557 AML917550:AML917557 AWH917550:AWH917557 BGD917550:BGD917557 BPZ917550:BPZ917557 BZV917550:BZV917557 CJR917550:CJR917557 CTN917550:CTN917557 DDJ917550:DDJ917557 DNF917550:DNF917557 DXB917550:DXB917557 EGX917550:EGX917557 EQT917550:EQT917557 FAP917550:FAP917557 FKL917550:FKL917557 FUH917550:FUH917557 GED917550:GED917557 GNZ917550:GNZ917557 GXV917550:GXV917557 HHR917550:HHR917557 HRN917550:HRN917557 IBJ917550:IBJ917557 ILF917550:ILF917557 IVB917550:IVB917557 JEX917550:JEX917557 JOT917550:JOT917557 JYP917550:JYP917557 KIL917550:KIL917557 KSH917550:KSH917557 LCD917550:LCD917557 LLZ917550:LLZ917557 LVV917550:LVV917557 MFR917550:MFR917557 MPN917550:MPN917557 MZJ917550:MZJ917557 NJF917550:NJF917557 NTB917550:NTB917557 OCX917550:OCX917557 OMT917550:OMT917557 OWP917550:OWP917557 PGL917550:PGL917557 PQH917550:PQH917557 QAD917550:QAD917557 QJZ917550:QJZ917557 QTV917550:QTV917557 RDR917550:RDR917557 RNN917550:RNN917557 RXJ917550:RXJ917557 SHF917550:SHF917557 SRB917550:SRB917557 TAX917550:TAX917557 TKT917550:TKT917557 TUP917550:TUP917557 UEL917550:UEL917557 UOH917550:UOH917557 UYD917550:UYD917557 VHZ917550:VHZ917557 VRV917550:VRV917557 WBR917550:WBR917557 WLN917550:WLN917557 WVJ917550:WVJ917557 A983086:A983093 IX983086:IX983093 ST983086:ST983093 ACP983086:ACP983093 AML983086:AML983093 AWH983086:AWH983093 BGD983086:BGD983093 BPZ983086:BPZ983093 BZV983086:BZV983093 CJR983086:CJR983093 CTN983086:CTN983093 DDJ983086:DDJ983093 DNF983086:DNF983093 DXB983086:DXB983093 EGX983086:EGX983093 EQT983086:EQT983093 FAP983086:FAP983093 FKL983086:FKL983093 FUH983086:FUH983093 GED983086:GED983093 GNZ983086:GNZ983093 GXV983086:GXV983093 HHR983086:HHR983093 HRN983086:HRN983093 IBJ983086:IBJ983093 ILF983086:ILF983093 IVB983086:IVB983093 JEX983086:JEX983093 JOT983086:JOT983093 JYP983086:JYP983093 KIL983086:KIL983093 KSH983086:KSH983093 LCD983086:LCD983093 LLZ983086:LLZ983093 LVV983086:LVV983093 MFR983086:MFR983093 MPN983086:MPN983093 MZJ983086:MZJ983093 NJF983086:NJF983093 NTB983086:NTB983093 OCX983086:OCX983093 OMT983086:OMT983093 OWP983086:OWP983093 PGL983086:PGL983093 PQH983086:PQH983093 QAD983086:QAD983093 QJZ983086:QJZ983093 QTV983086:QTV983093 RDR983086:RDR983093 RNN983086:RNN983093 RXJ983086:RXJ983093 SHF983086:SHF983093 SRB983086:SRB983093 TAX983086:TAX983093 TKT983086:TKT983093 TUP983086:TUP983093 UEL983086:UEL983093 UOH983086:UOH983093 UYD983086:UYD983093 VHZ983086:VHZ983093 VRV983086:VRV983093 WBR983086:WBR983093 WLN983086:WLN983093 A46" xr:uid="{00000000-0002-0000-09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Foglio1!$B$2:$B$10</xm:f>
          </x14:formula1>
          <xm:sqref>B47:B53</xm:sqref>
        </x14:dataValidation>
        <x14:dataValidation type="list" allowBlank="1" showInputMessage="1" showErrorMessage="1" xr:uid="{00000000-0002-0000-0900-000003000000}">
          <x14:formula1>
            <xm:f>Foglio1!$A$2:$A$10</xm:f>
          </x14:formula1>
          <xm:sqref>A47:A53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59"/>
  <sheetViews>
    <sheetView workbookViewId="0">
      <selection activeCell="B5" sqref="B5"/>
    </sheetView>
  </sheetViews>
  <sheetFormatPr defaultRowHeight="12.75" x14ac:dyDescent="0.25"/>
  <cols>
    <col min="1" max="1" width="48.5703125" style="81" customWidth="1"/>
    <col min="2" max="2" width="52.5703125" style="81" customWidth="1"/>
    <col min="3" max="4" width="10.140625" style="81" customWidth="1"/>
    <col min="5" max="5" width="12.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3" t="str">
        <f>'Elenco P.I.'!B2</f>
        <v>Comune di Golfo Aranci</v>
      </c>
      <c r="B1" s="504"/>
      <c r="C1" s="504"/>
      <c r="D1" s="504"/>
      <c r="E1" s="504"/>
      <c r="F1" s="504"/>
      <c r="G1" s="504"/>
      <c r="H1" s="504"/>
      <c r="I1" s="504"/>
      <c r="J1" s="504"/>
      <c r="K1" s="505"/>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t="s">
        <v>553</v>
      </c>
      <c r="H3" s="72"/>
      <c r="I3" s="68"/>
      <c r="J3" s="73">
        <v>2023</v>
      </c>
      <c r="K3" s="70"/>
    </row>
    <row r="4" spans="1:11" s="65" customFormat="1" ht="19.5" customHeight="1" x14ac:dyDescent="0.25">
      <c r="A4" s="66" t="s">
        <v>228</v>
      </c>
      <c r="B4" s="74" t="s">
        <v>554</v>
      </c>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6" t="s">
        <v>229</v>
      </c>
      <c r="B6" s="506"/>
      <c r="C6" s="506"/>
      <c r="D6" s="506"/>
      <c r="E6" s="506"/>
      <c r="F6" s="506"/>
      <c r="G6" s="508" t="s">
        <v>230</v>
      </c>
      <c r="H6" s="508"/>
      <c r="I6" s="508"/>
      <c r="J6" s="508"/>
      <c r="K6" s="508"/>
    </row>
    <row r="7" spans="1:11" ht="15.75" customHeight="1" x14ac:dyDescent="0.25">
      <c r="A7" s="507"/>
      <c r="B7" s="507"/>
      <c r="C7" s="507"/>
      <c r="D7" s="507"/>
      <c r="E7" s="507"/>
      <c r="F7" s="507"/>
      <c r="G7" s="231">
        <v>1</v>
      </c>
      <c r="H7" s="231">
        <v>2</v>
      </c>
      <c r="I7" s="231">
        <v>3</v>
      </c>
      <c r="J7" s="231">
        <v>4</v>
      </c>
      <c r="K7" s="231">
        <v>5</v>
      </c>
    </row>
    <row r="8" spans="1:11" ht="15.75" customHeight="1" x14ac:dyDescent="0.25">
      <c r="A8" s="507"/>
      <c r="B8" s="507"/>
      <c r="C8" s="507"/>
      <c r="D8" s="507"/>
      <c r="E8" s="507"/>
      <c r="F8" s="507"/>
      <c r="G8" s="82" t="s">
        <v>231</v>
      </c>
      <c r="H8" s="82" t="s">
        <v>232</v>
      </c>
      <c r="I8" s="83" t="s">
        <v>233</v>
      </c>
      <c r="J8" s="83" t="s">
        <v>234</v>
      </c>
      <c r="K8" s="83" t="s">
        <v>235</v>
      </c>
    </row>
    <row r="9" spans="1:11" ht="4.5" customHeight="1" x14ac:dyDescent="0.25">
      <c r="A9" s="509"/>
      <c r="B9" s="509"/>
      <c r="C9" s="509"/>
      <c r="D9" s="509"/>
      <c r="E9" s="509"/>
      <c r="F9" s="509"/>
      <c r="G9" s="509"/>
      <c r="H9" s="509"/>
      <c r="I9" s="509"/>
      <c r="J9" s="509"/>
      <c r="K9" s="509"/>
    </row>
    <row r="10" spans="1:11" ht="32.25" customHeight="1" x14ac:dyDescent="0.25">
      <c r="A10" s="84" t="s">
        <v>236</v>
      </c>
      <c r="B10" s="84" t="s">
        <v>237</v>
      </c>
      <c r="C10" s="85" t="s">
        <v>291</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8">
        <f>(C11/C$21)*60</f>
        <v>16.666666666666668</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14</v>
      </c>
      <c r="D12" s="338">
        <f t="shared" ref="D12:D20" si="1">(C12/C$21)*60</f>
        <v>11.666666666666666</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88">
        <v>20</v>
      </c>
      <c r="D13" s="338">
        <f t="shared" si="1"/>
        <v>16.666666666666668</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88">
        <v>18</v>
      </c>
      <c r="D14" s="338">
        <f t="shared" si="1"/>
        <v>15</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88"/>
      <c r="D15" s="338">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88"/>
      <c r="D16" s="338">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88"/>
      <c r="D17" s="338">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88"/>
      <c r="D18" s="338">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88"/>
      <c r="D19" s="338">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88"/>
      <c r="D20" s="338">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72</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09"/>
      <c r="B22" s="510"/>
      <c r="C22" s="510"/>
      <c r="D22" s="232"/>
      <c r="E22" s="232"/>
      <c r="F22" s="509"/>
      <c r="G22" s="510"/>
      <c r="H22" s="510"/>
      <c r="I22" s="509"/>
      <c r="J22" s="510"/>
      <c r="K22" s="510"/>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Appalto nuovo servizio scuolabus</v>
      </c>
      <c r="B24" s="92"/>
      <c r="C24" s="100"/>
      <c r="D24" s="100">
        <f t="shared" ref="D24:D45" si="7">(C24/C$54)*40</f>
        <v>0</v>
      </c>
      <c r="E24" s="89">
        <f>F24/100</f>
        <v>0</v>
      </c>
      <c r="F24" s="90"/>
      <c r="G24" s="91" t="str">
        <f t="shared" ref="G24:G48" si="8">IF(F24&lt;=20,"X","")</f>
        <v>X</v>
      </c>
      <c r="H24" s="91" t="str">
        <f t="shared" ref="H24:H48" si="9">IF(AND(F24&gt;20,F24&lt;=50),"X","")</f>
        <v/>
      </c>
      <c r="I24" s="91" t="str">
        <f t="shared" ref="I24:I48" si="10">IF(AND(F24&gt;50,F24&lt;=70),"X","")</f>
        <v/>
      </c>
      <c r="J24" s="91" t="str">
        <f t="shared" ref="J24:J48" si="11">IF(AND(F24&gt;70,F24&lt;=90),"X","")</f>
        <v/>
      </c>
      <c r="K24" s="91" t="str">
        <f>IF(AND(F24&gt;90,F24&lt;=100),"X","")</f>
        <v/>
      </c>
    </row>
    <row r="25" spans="1:11" s="6" customFormat="1" ht="27" customHeight="1" x14ac:dyDescent="0.25">
      <c r="A25" s="93" t="str">
        <f>'Resp. 1'!B33</f>
        <v>Inserimento nel programma di Stato Civile degli Atti di Matrimonio dall'anno 1970 al 1984</v>
      </c>
      <c r="B25" s="93"/>
      <c r="C25" s="100">
        <v>8</v>
      </c>
      <c r="D25" s="100">
        <f t="shared" si="7"/>
        <v>7.6190476190476186</v>
      </c>
      <c r="E25" s="89">
        <f t="shared" ref="E25:E29" si="12">F25/100</f>
        <v>0</v>
      </c>
      <c r="F25" s="90"/>
      <c r="G25" s="91" t="str">
        <f t="shared" si="8"/>
        <v>X</v>
      </c>
      <c r="H25" s="91" t="str">
        <f t="shared" si="9"/>
        <v/>
      </c>
      <c r="I25" s="91" t="str">
        <f t="shared" si="10"/>
        <v/>
      </c>
      <c r="J25" s="91" t="str">
        <f t="shared" si="11"/>
        <v/>
      </c>
      <c r="K25" s="91" t="str">
        <f t="shared" ref="K25:K45" si="13">IF(AND(F25&gt;90,F25&lt;=100),"X","")</f>
        <v/>
      </c>
    </row>
    <row r="26" spans="1:11" s="6" customFormat="1" ht="27" customHeight="1" x14ac:dyDescent="0.25">
      <c r="A26" s="93" t="str">
        <f>'Resp. 1'!B34</f>
        <v>Attivazione iscrizione mensa scolastica on line</v>
      </c>
      <c r="B26" s="93"/>
      <c r="C26" s="100"/>
      <c r="D26" s="100">
        <f t="shared" si="7"/>
        <v>0</v>
      </c>
      <c r="E26" s="89">
        <f t="shared" si="12"/>
        <v>0</v>
      </c>
      <c r="F26" s="90"/>
      <c r="G26" s="91" t="str">
        <f t="shared" si="8"/>
        <v>X</v>
      </c>
      <c r="H26" s="91" t="str">
        <f t="shared" si="9"/>
        <v/>
      </c>
      <c r="I26" s="91" t="str">
        <f t="shared" si="10"/>
        <v/>
      </c>
      <c r="J26" s="91" t="str">
        <f t="shared" si="11"/>
        <v/>
      </c>
      <c r="K26" s="91" t="str">
        <f t="shared" si="13"/>
        <v/>
      </c>
    </row>
    <row r="27" spans="1:11" s="6" customFormat="1" ht="27" customHeight="1" x14ac:dyDescent="0.25">
      <c r="A27" s="93" t="str">
        <f>'Resp. 1'!B35</f>
        <v>Rivisitazione modulistica stato civile</v>
      </c>
      <c r="B27" s="93"/>
      <c r="C27" s="100">
        <v>14</v>
      </c>
      <c r="D27" s="100">
        <f t="shared" si="7"/>
        <v>13.333333333333332</v>
      </c>
      <c r="E27" s="89">
        <f t="shared" si="12"/>
        <v>0</v>
      </c>
      <c r="F27" s="90"/>
      <c r="G27" s="91" t="str">
        <f t="shared" si="8"/>
        <v>X</v>
      </c>
      <c r="H27" s="91" t="str">
        <f t="shared" si="9"/>
        <v/>
      </c>
      <c r="I27" s="91" t="str">
        <f t="shared" si="10"/>
        <v/>
      </c>
      <c r="J27" s="91" t="str">
        <f t="shared" si="11"/>
        <v/>
      </c>
      <c r="K27" s="91" t="str">
        <f t="shared" si="13"/>
        <v/>
      </c>
    </row>
    <row r="28" spans="1:11" s="6" customFormat="1" ht="27" customHeight="1" x14ac:dyDescent="0.25">
      <c r="A28" s="93" t="str">
        <f>'Resp. 1'!B36</f>
        <v>Bonus bambini nati nell'anno 2022/2023</v>
      </c>
      <c r="B28" s="93"/>
      <c r="C28" s="101"/>
      <c r="D28" s="100">
        <f t="shared" si="7"/>
        <v>0</v>
      </c>
      <c r="E28" s="89">
        <f t="shared" si="12"/>
        <v>0</v>
      </c>
      <c r="F28" s="90"/>
      <c r="G28" s="91" t="str">
        <f t="shared" si="8"/>
        <v>X</v>
      </c>
      <c r="H28" s="91" t="str">
        <f t="shared" si="9"/>
        <v/>
      </c>
      <c r="I28" s="91" t="str">
        <f t="shared" si="10"/>
        <v/>
      </c>
      <c r="J28" s="91" t="str">
        <f t="shared" si="11"/>
        <v/>
      </c>
      <c r="K28" s="91" t="str">
        <f t="shared" si="13"/>
        <v/>
      </c>
    </row>
    <row r="29" spans="1:11" s="6" customFormat="1" ht="27" customHeight="1" x14ac:dyDescent="0.25">
      <c r="A29" s="93">
        <f>'Resp. 1'!B37</f>
        <v>0</v>
      </c>
      <c r="B29" s="93"/>
      <c r="C29" s="101"/>
      <c r="D29" s="100">
        <f t="shared" si="7"/>
        <v>0</v>
      </c>
      <c r="E29" s="89">
        <f t="shared" si="12"/>
        <v>0</v>
      </c>
      <c r="F29" s="90"/>
      <c r="G29" s="91" t="str">
        <f t="shared" si="8"/>
        <v>X</v>
      </c>
      <c r="H29" s="91" t="str">
        <f t="shared" si="9"/>
        <v/>
      </c>
      <c r="I29" s="91" t="str">
        <f t="shared" si="10"/>
        <v/>
      </c>
      <c r="J29" s="91" t="str">
        <f t="shared" si="11"/>
        <v/>
      </c>
      <c r="K29" s="91" t="str">
        <f t="shared" si="13"/>
        <v/>
      </c>
    </row>
    <row r="30" spans="1:11" s="6" customFormat="1" ht="27" customHeight="1" x14ac:dyDescent="0.25">
      <c r="A30" s="93">
        <f>'Resp. 1'!B38</f>
        <v>0</v>
      </c>
      <c r="B30" s="93"/>
      <c r="C30" s="101"/>
      <c r="D30" s="100">
        <f t="shared" si="7"/>
        <v>0</v>
      </c>
      <c r="E30" s="89"/>
      <c r="F30" s="90"/>
      <c r="G30" s="91" t="str">
        <f t="shared" si="8"/>
        <v>X</v>
      </c>
      <c r="H30" s="91" t="str">
        <f t="shared" si="9"/>
        <v/>
      </c>
      <c r="I30" s="91" t="str">
        <f t="shared" si="10"/>
        <v/>
      </c>
      <c r="J30" s="91" t="str">
        <f t="shared" si="11"/>
        <v/>
      </c>
      <c r="K30" s="91" t="str">
        <f t="shared" si="13"/>
        <v/>
      </c>
    </row>
    <row r="31" spans="1:11" s="6" customFormat="1" ht="27" customHeight="1" x14ac:dyDescent="0.25">
      <c r="A31" s="93">
        <f>'Resp. 1'!B39</f>
        <v>0</v>
      </c>
      <c r="B31" s="93"/>
      <c r="C31" s="101"/>
      <c r="D31" s="100">
        <f t="shared" si="7"/>
        <v>0</v>
      </c>
      <c r="E31" s="89"/>
      <c r="F31" s="90"/>
      <c r="G31" s="91" t="str">
        <f t="shared" si="8"/>
        <v>X</v>
      </c>
      <c r="H31" s="91" t="str">
        <f t="shared" si="9"/>
        <v/>
      </c>
      <c r="I31" s="91" t="str">
        <f t="shared" si="10"/>
        <v/>
      </c>
      <c r="J31" s="91" t="str">
        <f t="shared" si="11"/>
        <v/>
      </c>
      <c r="K31" s="91" t="str">
        <f t="shared" si="13"/>
        <v/>
      </c>
    </row>
    <row r="32" spans="1:11" s="6" customFormat="1" ht="27" customHeight="1" x14ac:dyDescent="0.25">
      <c r="A32" s="93">
        <f>'Resp. 1'!B40</f>
        <v>0</v>
      </c>
      <c r="B32" s="93"/>
      <c r="C32" s="101"/>
      <c r="D32" s="100">
        <f t="shared" si="7"/>
        <v>0</v>
      </c>
      <c r="E32" s="89"/>
      <c r="F32" s="90"/>
      <c r="G32" s="91" t="str">
        <f t="shared" si="8"/>
        <v>X</v>
      </c>
      <c r="H32" s="91" t="str">
        <f t="shared" si="9"/>
        <v/>
      </c>
      <c r="I32" s="91" t="str">
        <f t="shared" si="10"/>
        <v/>
      </c>
      <c r="J32" s="91" t="str">
        <f t="shared" si="11"/>
        <v/>
      </c>
      <c r="K32" s="91" t="str">
        <f t="shared" si="13"/>
        <v/>
      </c>
    </row>
    <row r="33" spans="1:11" s="6" customFormat="1" ht="27" customHeight="1" x14ac:dyDescent="0.25">
      <c r="A33" s="93">
        <f>'Resp. 1'!B41</f>
        <v>0</v>
      </c>
      <c r="B33" s="93"/>
      <c r="C33" s="101"/>
      <c r="D33" s="100">
        <f t="shared" si="7"/>
        <v>0</v>
      </c>
      <c r="E33" s="89"/>
      <c r="F33" s="90"/>
      <c r="G33" s="91" t="str">
        <f t="shared" si="8"/>
        <v>X</v>
      </c>
      <c r="H33" s="91" t="str">
        <f t="shared" si="9"/>
        <v/>
      </c>
      <c r="I33" s="91" t="str">
        <f t="shared" si="10"/>
        <v/>
      </c>
      <c r="J33" s="91" t="str">
        <f t="shared" si="11"/>
        <v/>
      </c>
      <c r="K33" s="91" t="str">
        <f t="shared" si="13"/>
        <v/>
      </c>
    </row>
    <row r="34" spans="1:11" s="6" customFormat="1" ht="27" customHeight="1" x14ac:dyDescent="0.25">
      <c r="A34" s="93">
        <f>'Resp. 1'!B42</f>
        <v>0</v>
      </c>
      <c r="B34" s="93"/>
      <c r="C34" s="101"/>
      <c r="D34" s="100">
        <f t="shared" si="7"/>
        <v>0</v>
      </c>
      <c r="E34" s="89"/>
      <c r="F34" s="90"/>
      <c r="G34" s="91" t="str">
        <f t="shared" si="8"/>
        <v>X</v>
      </c>
      <c r="H34" s="91" t="str">
        <f t="shared" si="9"/>
        <v/>
      </c>
      <c r="I34" s="91" t="str">
        <f t="shared" si="10"/>
        <v/>
      </c>
      <c r="J34" s="91" t="str">
        <f t="shared" si="11"/>
        <v/>
      </c>
      <c r="K34" s="91" t="str">
        <f t="shared" si="13"/>
        <v/>
      </c>
    </row>
    <row r="35" spans="1:11" s="6" customFormat="1" ht="27" customHeight="1" x14ac:dyDescent="0.25">
      <c r="A35" s="93">
        <f>'Resp. 1'!B43</f>
        <v>0</v>
      </c>
      <c r="B35" s="93"/>
      <c r="C35" s="101"/>
      <c r="D35" s="100">
        <f t="shared" si="7"/>
        <v>0</v>
      </c>
      <c r="E35" s="89"/>
      <c r="F35" s="90"/>
      <c r="G35" s="91" t="str">
        <f t="shared" si="8"/>
        <v>X</v>
      </c>
      <c r="H35" s="91" t="str">
        <f t="shared" si="9"/>
        <v/>
      </c>
      <c r="I35" s="91" t="str">
        <f t="shared" si="10"/>
        <v/>
      </c>
      <c r="J35" s="91" t="str">
        <f t="shared" si="11"/>
        <v/>
      </c>
      <c r="K35" s="91" t="str">
        <f t="shared" si="13"/>
        <v/>
      </c>
    </row>
    <row r="36" spans="1:11" s="6" customFormat="1" ht="27" customHeight="1" x14ac:dyDescent="0.25">
      <c r="A36" s="93">
        <f>'Resp. 1'!B44</f>
        <v>0</v>
      </c>
      <c r="B36" s="93"/>
      <c r="C36" s="101"/>
      <c r="D36" s="100">
        <f t="shared" si="7"/>
        <v>0</v>
      </c>
      <c r="E36" s="89"/>
      <c r="F36" s="90"/>
      <c r="G36" s="91" t="str">
        <f t="shared" si="8"/>
        <v>X</v>
      </c>
      <c r="H36" s="91" t="str">
        <f t="shared" si="9"/>
        <v/>
      </c>
      <c r="I36" s="91" t="str">
        <f t="shared" si="10"/>
        <v/>
      </c>
      <c r="J36" s="91" t="str">
        <f t="shared" si="11"/>
        <v/>
      </c>
      <c r="K36" s="91" t="str">
        <f t="shared" si="13"/>
        <v/>
      </c>
    </row>
    <row r="37" spans="1:11" s="6" customFormat="1" ht="27" customHeight="1" x14ac:dyDescent="0.25">
      <c r="A37" s="93">
        <f>'Resp. 1'!B45</f>
        <v>0</v>
      </c>
      <c r="B37" s="93"/>
      <c r="C37" s="101"/>
      <c r="D37" s="100">
        <f t="shared" si="7"/>
        <v>0</v>
      </c>
      <c r="E37" s="89"/>
      <c r="F37" s="90"/>
      <c r="G37" s="91" t="str">
        <f t="shared" si="8"/>
        <v>X</v>
      </c>
      <c r="H37" s="91" t="str">
        <f t="shared" si="9"/>
        <v/>
      </c>
      <c r="I37" s="91" t="str">
        <f t="shared" si="10"/>
        <v/>
      </c>
      <c r="J37" s="91" t="str">
        <f t="shared" si="11"/>
        <v/>
      </c>
      <c r="K37" s="91" t="str">
        <f t="shared" si="13"/>
        <v/>
      </c>
    </row>
    <row r="38" spans="1:11" s="6" customFormat="1" ht="27" customHeight="1" x14ac:dyDescent="0.25">
      <c r="A38" s="93">
        <f>'Resp. 1'!B46</f>
        <v>0</v>
      </c>
      <c r="B38" s="93"/>
      <c r="C38" s="101"/>
      <c r="D38" s="100">
        <f t="shared" si="7"/>
        <v>0</v>
      </c>
      <c r="E38" s="89"/>
      <c r="F38" s="90"/>
      <c r="G38" s="91" t="str">
        <f t="shared" si="8"/>
        <v>X</v>
      </c>
      <c r="H38" s="91" t="str">
        <f t="shared" si="9"/>
        <v/>
      </c>
      <c r="I38" s="91" t="str">
        <f t="shared" si="10"/>
        <v/>
      </c>
      <c r="J38" s="91" t="str">
        <f t="shared" si="11"/>
        <v/>
      </c>
      <c r="K38" s="91" t="str">
        <f t="shared" si="13"/>
        <v/>
      </c>
    </row>
    <row r="39" spans="1:11" s="6" customFormat="1" ht="27" customHeight="1" x14ac:dyDescent="0.25">
      <c r="A39" s="93">
        <f>'Resp. 1'!B47</f>
        <v>0</v>
      </c>
      <c r="B39" s="93"/>
      <c r="C39" s="101"/>
      <c r="D39" s="100">
        <f t="shared" si="7"/>
        <v>0</v>
      </c>
      <c r="E39" s="89"/>
      <c r="F39" s="90"/>
      <c r="G39" s="91" t="str">
        <f t="shared" si="8"/>
        <v>X</v>
      </c>
      <c r="H39" s="91" t="str">
        <f t="shared" si="9"/>
        <v/>
      </c>
      <c r="I39" s="91" t="str">
        <f t="shared" si="10"/>
        <v/>
      </c>
      <c r="J39" s="91" t="str">
        <f t="shared" si="11"/>
        <v/>
      </c>
      <c r="K39" s="91" t="str">
        <f t="shared" si="13"/>
        <v/>
      </c>
    </row>
    <row r="40" spans="1:11" s="6" customFormat="1" ht="27" customHeight="1" x14ac:dyDescent="0.25">
      <c r="A40" s="93">
        <f>'Resp. 1'!B48</f>
        <v>0</v>
      </c>
      <c r="B40" s="93"/>
      <c r="C40" s="101"/>
      <c r="D40" s="100">
        <f t="shared" si="7"/>
        <v>0</v>
      </c>
      <c r="E40" s="89"/>
      <c r="F40" s="90"/>
      <c r="G40" s="91" t="str">
        <f t="shared" si="8"/>
        <v>X</v>
      </c>
      <c r="H40" s="91" t="str">
        <f t="shared" si="9"/>
        <v/>
      </c>
      <c r="I40" s="91" t="str">
        <f t="shared" si="10"/>
        <v/>
      </c>
      <c r="J40" s="91" t="str">
        <f t="shared" si="11"/>
        <v/>
      </c>
      <c r="K40" s="91" t="str">
        <f t="shared" si="13"/>
        <v/>
      </c>
    </row>
    <row r="41" spans="1:11" s="6" customFormat="1" ht="27" customHeight="1" x14ac:dyDescent="0.25">
      <c r="A41" s="93">
        <f>'Resp. 1'!B49</f>
        <v>0</v>
      </c>
      <c r="B41" s="93"/>
      <c r="C41" s="101"/>
      <c r="D41" s="100">
        <f t="shared" si="7"/>
        <v>0</v>
      </c>
      <c r="E41" s="89"/>
      <c r="F41" s="90"/>
      <c r="G41" s="91" t="str">
        <f t="shared" si="8"/>
        <v>X</v>
      </c>
      <c r="H41" s="91" t="str">
        <f t="shared" si="9"/>
        <v/>
      </c>
      <c r="I41" s="91" t="str">
        <f t="shared" si="10"/>
        <v/>
      </c>
      <c r="J41" s="91" t="str">
        <f t="shared" si="11"/>
        <v/>
      </c>
      <c r="K41" s="91" t="str">
        <f t="shared" si="13"/>
        <v/>
      </c>
    </row>
    <row r="42" spans="1:11" s="6" customFormat="1" ht="27" customHeight="1" x14ac:dyDescent="0.25">
      <c r="A42" s="93">
        <f>'Resp. 1'!B50</f>
        <v>0</v>
      </c>
      <c r="B42" s="93"/>
      <c r="C42" s="101"/>
      <c r="D42" s="100">
        <f t="shared" si="7"/>
        <v>0</v>
      </c>
      <c r="E42" s="89"/>
      <c r="F42" s="90"/>
      <c r="G42" s="91" t="str">
        <f t="shared" si="8"/>
        <v>X</v>
      </c>
      <c r="H42" s="91" t="str">
        <f t="shared" si="9"/>
        <v/>
      </c>
      <c r="I42" s="91" t="str">
        <f t="shared" si="10"/>
        <v/>
      </c>
      <c r="J42" s="91" t="str">
        <f t="shared" si="11"/>
        <v/>
      </c>
      <c r="K42" s="91" t="str">
        <f t="shared" si="13"/>
        <v/>
      </c>
    </row>
    <row r="43" spans="1:11" s="6" customFormat="1" ht="27" customHeight="1" x14ac:dyDescent="0.25">
      <c r="A43" s="93">
        <f>'Resp. 1'!B51</f>
        <v>0</v>
      </c>
      <c r="B43" s="93"/>
      <c r="C43" s="101"/>
      <c r="D43" s="100">
        <f t="shared" si="7"/>
        <v>0</v>
      </c>
      <c r="E43" s="89"/>
      <c r="F43" s="90"/>
      <c r="G43" s="91" t="str">
        <f t="shared" si="8"/>
        <v>X</v>
      </c>
      <c r="H43" s="91" t="str">
        <f t="shared" si="9"/>
        <v/>
      </c>
      <c r="I43" s="91" t="str">
        <f t="shared" si="10"/>
        <v/>
      </c>
      <c r="J43" s="91" t="str">
        <f t="shared" si="11"/>
        <v/>
      </c>
      <c r="K43" s="91" t="str">
        <f t="shared" si="13"/>
        <v/>
      </c>
    </row>
    <row r="44" spans="1:11" s="6" customFormat="1" ht="27" customHeight="1" x14ac:dyDescent="0.25">
      <c r="A44" s="93">
        <f>'Resp. 1'!B52</f>
        <v>0</v>
      </c>
      <c r="B44" s="93"/>
      <c r="C44" s="101"/>
      <c r="D44" s="100">
        <f t="shared" si="7"/>
        <v>0</v>
      </c>
      <c r="E44" s="89"/>
      <c r="F44" s="90"/>
      <c r="G44" s="91" t="str">
        <f t="shared" si="8"/>
        <v>X</v>
      </c>
      <c r="H44" s="91" t="str">
        <f t="shared" si="9"/>
        <v/>
      </c>
      <c r="I44" s="91" t="str">
        <f t="shared" si="10"/>
        <v/>
      </c>
      <c r="J44" s="91" t="str">
        <f t="shared" si="11"/>
        <v/>
      </c>
      <c r="K44" s="91" t="str">
        <f t="shared" si="13"/>
        <v/>
      </c>
    </row>
    <row r="45" spans="1:11" s="6" customFormat="1" ht="27" customHeight="1" x14ac:dyDescent="0.25">
      <c r="A45" s="93">
        <f>'Resp. 1'!B53</f>
        <v>0</v>
      </c>
      <c r="B45" s="93"/>
      <c r="C45" s="101"/>
      <c r="D45" s="100">
        <f t="shared" si="7"/>
        <v>0</v>
      </c>
      <c r="E45" s="89"/>
      <c r="F45" s="90"/>
      <c r="G45" s="91" t="str">
        <f t="shared" si="8"/>
        <v>X</v>
      </c>
      <c r="H45" s="91" t="str">
        <f t="shared" si="9"/>
        <v/>
      </c>
      <c r="I45" s="91" t="str">
        <f t="shared" si="10"/>
        <v/>
      </c>
      <c r="J45" s="91" t="str">
        <f t="shared" si="11"/>
        <v/>
      </c>
      <c r="K45" s="91" t="str">
        <f t="shared" si="13"/>
        <v/>
      </c>
    </row>
    <row r="46" spans="1:11" ht="42" customHeight="1" x14ac:dyDescent="0.25">
      <c r="A46" s="231" t="s">
        <v>247</v>
      </c>
      <c r="B46" s="231" t="s">
        <v>248</v>
      </c>
      <c r="C46" s="85" t="s">
        <v>238</v>
      </c>
      <c r="D46" s="100" t="s">
        <v>523</v>
      </c>
      <c r="E46" s="85" t="s">
        <v>239</v>
      </c>
      <c r="F46" s="85" t="s">
        <v>240</v>
      </c>
      <c r="G46" s="85" t="s">
        <v>249</v>
      </c>
      <c r="H46" s="85" t="s">
        <v>250</v>
      </c>
      <c r="I46" s="85" t="s">
        <v>251</v>
      </c>
      <c r="J46" s="85" t="s">
        <v>252</v>
      </c>
      <c r="K46" s="85" t="s">
        <v>253</v>
      </c>
    </row>
    <row r="47" spans="1:11" s="6" customFormat="1" ht="49.5" customHeight="1" x14ac:dyDescent="0.25">
      <c r="A47" s="93" t="s">
        <v>316</v>
      </c>
      <c r="B47" s="93" t="s">
        <v>317</v>
      </c>
      <c r="C47" s="101">
        <v>20</v>
      </c>
      <c r="D47" s="100">
        <f t="shared" ref="D47:D53" si="14">(C47/C$54)*40</f>
        <v>19.047619047619047</v>
      </c>
      <c r="E47" s="89">
        <f>F47/100</f>
        <v>1</v>
      </c>
      <c r="F47" s="90">
        <v>100</v>
      </c>
      <c r="G47" s="91" t="str">
        <f t="shared" si="8"/>
        <v/>
      </c>
      <c r="H47" s="91" t="str">
        <f t="shared" si="9"/>
        <v/>
      </c>
      <c r="I47" s="91" t="str">
        <f t="shared" si="10"/>
        <v/>
      </c>
      <c r="J47" s="91" t="str">
        <f t="shared" si="11"/>
        <v/>
      </c>
      <c r="K47" s="91" t="str">
        <f t="shared" ref="K47:K53" si="15">IF(AND(F47&gt;90,F47&lt;=100),"X","")</f>
        <v>X</v>
      </c>
    </row>
    <row r="48" spans="1:11" s="6" customFormat="1" ht="18.75" customHeight="1" x14ac:dyDescent="0.25">
      <c r="A48" s="93"/>
      <c r="B48" s="93"/>
      <c r="C48" s="101"/>
      <c r="D48" s="100">
        <f t="shared" si="14"/>
        <v>0</v>
      </c>
      <c r="E48" s="89">
        <f t="shared" ref="E48:E53" si="16">F48/100</f>
        <v>0</v>
      </c>
      <c r="F48" s="90"/>
      <c r="G48" s="91" t="str">
        <f t="shared" si="8"/>
        <v>X</v>
      </c>
      <c r="H48" s="91" t="str">
        <f t="shared" si="9"/>
        <v/>
      </c>
      <c r="I48" s="91" t="str">
        <f t="shared" si="10"/>
        <v/>
      </c>
      <c r="J48" s="91" t="str">
        <f t="shared" si="11"/>
        <v/>
      </c>
      <c r="K48" s="91" t="str">
        <f t="shared" si="15"/>
        <v/>
      </c>
    </row>
    <row r="49" spans="1:11" s="6" customFormat="1" ht="18.75" customHeight="1" x14ac:dyDescent="0.25">
      <c r="A49" s="93"/>
      <c r="B49" s="93"/>
      <c r="C49" s="101"/>
      <c r="D49" s="100">
        <f t="shared" si="14"/>
        <v>0</v>
      </c>
      <c r="E49" s="89">
        <f t="shared" si="16"/>
        <v>0</v>
      </c>
      <c r="F49" s="90"/>
      <c r="G49" s="91" t="str">
        <f>IF(F49&lt;=20,"X","")</f>
        <v>X</v>
      </c>
      <c r="H49" s="91" t="str">
        <f>IF(AND(F49&gt;20,F49&lt;=50),"X","")</f>
        <v/>
      </c>
      <c r="I49" s="91" t="str">
        <f>IF(AND(F49&gt;50,F49&lt;=70),"X","")</f>
        <v/>
      </c>
      <c r="J49" s="91" t="str">
        <f>IF(AND(F49&gt;70,F49&lt;=90),"X","")</f>
        <v/>
      </c>
      <c r="K49" s="91" t="str">
        <f t="shared" si="15"/>
        <v/>
      </c>
    </row>
    <row r="50" spans="1:11" s="6" customFormat="1" ht="18.75" customHeight="1" x14ac:dyDescent="0.25">
      <c r="A50" s="93"/>
      <c r="B50" s="93"/>
      <c r="C50" s="101"/>
      <c r="D50" s="100">
        <f t="shared" si="14"/>
        <v>0</v>
      </c>
      <c r="E50" s="89">
        <f t="shared" si="16"/>
        <v>0</v>
      </c>
      <c r="F50" s="90"/>
      <c r="G50" s="91" t="str">
        <f>IF(F50&lt;=20,"X","")</f>
        <v>X</v>
      </c>
      <c r="H50" s="91" t="str">
        <f>IF(AND(F50&gt;20,F50&lt;=50),"X","")</f>
        <v/>
      </c>
      <c r="I50" s="91" t="str">
        <f>IF(AND(F50&gt;50,F50&lt;=70),"X","")</f>
        <v/>
      </c>
      <c r="J50" s="91" t="str">
        <f>IF(AND(F50&gt;70,F50&lt;=90),"X","")</f>
        <v/>
      </c>
      <c r="K50" s="91" t="str">
        <f t="shared" si="15"/>
        <v/>
      </c>
    </row>
    <row r="51" spans="1:11" s="6" customFormat="1" ht="18.75" customHeight="1" x14ac:dyDescent="0.25">
      <c r="A51" s="93"/>
      <c r="B51" s="93"/>
      <c r="C51" s="101"/>
      <c r="D51" s="100">
        <f t="shared" si="14"/>
        <v>0</v>
      </c>
      <c r="E51" s="89">
        <f t="shared" si="16"/>
        <v>0</v>
      </c>
      <c r="F51" s="90"/>
      <c r="G51" s="91" t="str">
        <f>IF(F51&lt;=20,"X","")</f>
        <v>X</v>
      </c>
      <c r="H51" s="91" t="str">
        <f>IF(AND(F51&gt;20,F51&lt;=50),"X","")</f>
        <v/>
      </c>
      <c r="I51" s="91" t="str">
        <f>IF(AND(F51&gt;50,F51&lt;=70),"X","")</f>
        <v/>
      </c>
      <c r="J51" s="91" t="str">
        <f>IF(AND(F51&gt;70,F51&lt;=90),"X","")</f>
        <v/>
      </c>
      <c r="K51" s="91" t="str">
        <f t="shared" si="15"/>
        <v/>
      </c>
    </row>
    <row r="52" spans="1:11" s="6" customFormat="1" ht="18.75" customHeight="1" x14ac:dyDescent="0.25">
      <c r="A52" s="93"/>
      <c r="B52" s="93"/>
      <c r="C52" s="101"/>
      <c r="D52" s="100">
        <f t="shared" si="14"/>
        <v>0</v>
      </c>
      <c r="E52" s="89">
        <f t="shared" si="16"/>
        <v>0</v>
      </c>
      <c r="F52" s="90"/>
      <c r="G52" s="91" t="str">
        <f>IF(F52&lt;=20,"X","")</f>
        <v>X</v>
      </c>
      <c r="H52" s="91" t="str">
        <f>IF(AND(F52&gt;20,F52&lt;=50),"X","")</f>
        <v/>
      </c>
      <c r="I52" s="91" t="str">
        <f>IF(AND(F52&gt;50,F52&lt;=70),"X","")</f>
        <v/>
      </c>
      <c r="J52" s="91" t="str">
        <f>IF(AND(F52&gt;70,F52&lt;=90),"X","")</f>
        <v/>
      </c>
      <c r="K52" s="91" t="str">
        <f t="shared" si="15"/>
        <v/>
      </c>
    </row>
    <row r="53" spans="1:11" s="6" customFormat="1" ht="18.75" customHeight="1" x14ac:dyDescent="0.25">
      <c r="A53" s="93"/>
      <c r="B53" s="93"/>
      <c r="C53" s="101"/>
      <c r="D53" s="100">
        <f t="shared" si="14"/>
        <v>0</v>
      </c>
      <c r="E53" s="89">
        <f t="shared" si="16"/>
        <v>0</v>
      </c>
      <c r="F53" s="90"/>
      <c r="G53" s="91" t="str">
        <f>IF(F53&lt;=20,"X","")</f>
        <v>X</v>
      </c>
      <c r="H53" s="91" t="str">
        <f>IF(AND(F53&gt;20,F53&lt;=50),"X","")</f>
        <v/>
      </c>
      <c r="I53" s="91" t="str">
        <f>IF(AND(F53&gt;50,F53&lt;=70),"X","")</f>
        <v/>
      </c>
      <c r="J53" s="91" t="str">
        <f>IF(AND(F53&gt;70,F53&lt;=90),"X","")</f>
        <v/>
      </c>
      <c r="K53" s="91" t="str">
        <f t="shared" si="15"/>
        <v/>
      </c>
    </row>
    <row r="54" spans="1:11" ht="25.5" x14ac:dyDescent="0.25">
      <c r="A54" s="94" t="s">
        <v>254</v>
      </c>
      <c r="B54" s="95" t="str">
        <f>IF(C54=40,"Pesatura Adeguata","Pesatura Inadeguata")</f>
        <v>Pesatura Inadeguata</v>
      </c>
      <c r="C54" s="101">
        <f>SUM(C24:C49)</f>
        <v>42</v>
      </c>
      <c r="D54" s="101"/>
      <c r="E54" s="231"/>
      <c r="F54" s="97"/>
      <c r="G54" s="102"/>
      <c r="H54" s="103" t="e">
        <f>IF(H24="x",D24*E24)+IF(H25="x",D25*E25)+IF(H26="x",D26*E26)+IF(H27="x",D27*E27)+IF(H28="x",D28*E28)+IF(#REF!="x",#REF!*#REF!)+IF(#REF!="x",#REF!*#REF!)+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f>
        <v>#REF!</v>
      </c>
      <c r="I54" s="103" t="e">
        <f>IF(I24="x",D24*E24)+IF(I25="x",D25*E25)+IF(I26="x",D26*E26)+IF(I27="x",D27*E27)+IF(I28="x",D28*E28)+IF(#REF!="x",#REF!*#REF!)+IF(#REF!="x",#REF!*#REF!)+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f>
        <v>#REF!</v>
      </c>
      <c r="J54" s="103" t="e">
        <f>IF(J24="x",D24*E24)+IF(J25="x",D25*E25)+IF(J26="x",D26*E26)+IF(J27="x",D27*E27)+IF(J28="x",D28*E28)+IF(#REF!="x",#REF!*#REF!)+IF(#REF!="x",#REF!*#REF!)+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f>
        <v>#REF!</v>
      </c>
      <c r="K54" s="103" t="e">
        <f>IF(K24="x",D24*E24)+IF(K25="x",D25*E25)+IF(K26="x",D26*E26)+IF(K27="x",D27*E27)+IF(K28="x",D28*E28)+IF(#REF!="x",#REF!*#REF!)+IF(#REF!="x",#REF!*#REF!)+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f>
        <v>#REF!</v>
      </c>
    </row>
    <row r="55" spans="1:11" ht="18" customHeight="1" x14ac:dyDescent="0.25">
      <c r="A55" s="104"/>
      <c r="B55" s="105"/>
      <c r="C55" s="106"/>
      <c r="D55" s="106"/>
      <c r="E55" s="106" t="s">
        <v>255</v>
      </c>
      <c r="F55" s="107"/>
      <c r="G55" s="108"/>
      <c r="H55" s="108"/>
      <c r="I55" s="108"/>
      <c r="J55" s="108"/>
      <c r="K55" s="109"/>
    </row>
    <row r="56" spans="1:11" ht="16.5" customHeight="1" x14ac:dyDescent="0.25">
      <c r="A56" s="499" t="s">
        <v>256</v>
      </c>
      <c r="B56" s="500"/>
      <c r="C56" s="96">
        <f>SUM(H21:K21)</f>
        <v>0</v>
      </c>
      <c r="D56" s="337"/>
      <c r="E56" s="110">
        <f>C56/60</f>
        <v>0</v>
      </c>
      <c r="F56" s="111"/>
      <c r="G56" s="112"/>
      <c r="H56" s="112"/>
      <c r="I56" s="112"/>
      <c r="J56" s="112"/>
      <c r="K56" s="113"/>
    </row>
    <row r="57" spans="1:11" ht="17.25" customHeight="1" x14ac:dyDescent="0.25">
      <c r="A57" s="114" t="s">
        <v>200</v>
      </c>
      <c r="B57" s="115"/>
      <c r="C57" s="116"/>
      <c r="D57" s="116"/>
      <c r="E57" s="116"/>
      <c r="F57" s="501" t="s">
        <v>257</v>
      </c>
      <c r="G57" s="501"/>
      <c r="H57" s="502"/>
      <c r="I57" s="117" t="e">
        <f>C56+C58</f>
        <v>#REF!</v>
      </c>
      <c r="J57" s="116" t="s">
        <v>258</v>
      </c>
      <c r="K57" s="118"/>
    </row>
    <row r="58" spans="1:11" ht="16.5" customHeight="1" x14ac:dyDescent="0.25">
      <c r="A58" s="499" t="s">
        <v>259</v>
      </c>
      <c r="B58" s="500"/>
      <c r="C58" s="96" t="e">
        <f>SUM(G54:K54)</f>
        <v>#REF!</v>
      </c>
      <c r="D58" s="337"/>
      <c r="E58" s="110" t="s">
        <v>255</v>
      </c>
      <c r="F58" s="111"/>
      <c r="G58" s="112"/>
      <c r="H58" s="112"/>
      <c r="I58" s="112"/>
      <c r="J58" s="112"/>
      <c r="K58" s="113"/>
    </row>
    <row r="59" spans="1:11" ht="26.25" customHeight="1" x14ac:dyDescent="0.25">
      <c r="A59" s="119"/>
      <c r="B59" s="120"/>
      <c r="C59" s="120"/>
      <c r="D59" s="120"/>
      <c r="E59" s="120"/>
      <c r="F59" s="121"/>
      <c r="G59" s="122"/>
      <c r="H59" s="122"/>
      <c r="I59" s="122"/>
      <c r="J59" s="122"/>
      <c r="K59" s="123"/>
    </row>
  </sheetData>
  <mergeCells count="10">
    <mergeCell ref="A56:B56"/>
    <mergeCell ref="F57:H57"/>
    <mergeCell ref="A58:B58"/>
    <mergeCell ref="A1:K1"/>
    <mergeCell ref="A6:F8"/>
    <mergeCell ref="G6:K6"/>
    <mergeCell ref="A9:K9"/>
    <mergeCell ref="A22:C22"/>
    <mergeCell ref="F22:H22"/>
    <mergeCell ref="I22:K22"/>
  </mergeCells>
  <conditionalFormatting sqref="B21 B54:B55">
    <cfRule type="cellIs" dxfId="111" priority="31" stopIfTrue="1" operator="equal">
      <formula>"Pesatura Inadeguata"</formula>
    </cfRule>
  </conditionalFormatting>
  <conditionalFormatting sqref="G11 G24:G45">
    <cfRule type="cellIs" dxfId="110" priority="30" stopIfTrue="1" operator="equal">
      <formula>"x"</formula>
    </cfRule>
  </conditionalFormatting>
  <conditionalFormatting sqref="H11 H24:H45">
    <cfRule type="cellIs" dxfId="109" priority="27" stopIfTrue="1" operator="equal">
      <formula>"x"</formula>
    </cfRule>
    <cfRule type="cellIs" dxfId="108" priority="29" stopIfTrue="1" operator="equal">
      <formula>"x"</formula>
    </cfRule>
  </conditionalFormatting>
  <conditionalFormatting sqref="I11 I24:I45">
    <cfRule type="cellIs" dxfId="107" priority="28" stopIfTrue="1" operator="equal">
      <formula>"x"</formula>
    </cfRule>
  </conditionalFormatting>
  <conditionalFormatting sqref="J11 J24:J45">
    <cfRule type="cellIs" dxfId="106" priority="26" stopIfTrue="1" operator="equal">
      <formula>"x"</formula>
    </cfRule>
  </conditionalFormatting>
  <conditionalFormatting sqref="K11 K24:K45">
    <cfRule type="cellIs" dxfId="105" priority="25" stopIfTrue="1" operator="equal">
      <formula>"x"</formula>
    </cfRule>
  </conditionalFormatting>
  <conditionalFormatting sqref="G12">
    <cfRule type="cellIs" dxfId="104" priority="24" stopIfTrue="1" operator="equal">
      <formula>"x"</formula>
    </cfRule>
  </conditionalFormatting>
  <conditionalFormatting sqref="H12">
    <cfRule type="cellIs" dxfId="103" priority="21" stopIfTrue="1" operator="equal">
      <formula>"x"</formula>
    </cfRule>
    <cfRule type="cellIs" dxfId="102" priority="23" stopIfTrue="1" operator="equal">
      <formula>"x"</formula>
    </cfRule>
  </conditionalFormatting>
  <conditionalFormatting sqref="I12">
    <cfRule type="cellIs" dxfId="101" priority="22" stopIfTrue="1" operator="equal">
      <formula>"x"</formula>
    </cfRule>
  </conditionalFormatting>
  <conditionalFormatting sqref="J12">
    <cfRule type="cellIs" dxfId="100" priority="20" stopIfTrue="1" operator="equal">
      <formula>"x"</formula>
    </cfRule>
  </conditionalFormatting>
  <conditionalFormatting sqref="K12">
    <cfRule type="cellIs" dxfId="99" priority="19" stopIfTrue="1" operator="equal">
      <formula>"x"</formula>
    </cfRule>
  </conditionalFormatting>
  <conditionalFormatting sqref="G47:G53">
    <cfRule type="cellIs" dxfId="98" priority="12" stopIfTrue="1" operator="equal">
      <formula>"x"</formula>
    </cfRule>
  </conditionalFormatting>
  <conditionalFormatting sqref="H47:H53">
    <cfRule type="cellIs" dxfId="97" priority="9" stopIfTrue="1" operator="equal">
      <formula>"x"</formula>
    </cfRule>
    <cfRule type="cellIs" dxfId="96" priority="11" stopIfTrue="1" operator="equal">
      <formula>"x"</formula>
    </cfRule>
  </conditionalFormatting>
  <conditionalFormatting sqref="I47:I53">
    <cfRule type="cellIs" dxfId="95" priority="10" stopIfTrue="1" operator="equal">
      <formula>"x"</formula>
    </cfRule>
  </conditionalFormatting>
  <conditionalFormatting sqref="J47:J53">
    <cfRule type="cellIs" dxfId="94" priority="8" stopIfTrue="1" operator="equal">
      <formula>"x"</formula>
    </cfRule>
  </conditionalFormatting>
  <conditionalFormatting sqref="K47:K53">
    <cfRule type="cellIs" dxfId="93" priority="7" stopIfTrue="1" operator="equal">
      <formula>"x"</formula>
    </cfRule>
  </conditionalFormatting>
  <conditionalFormatting sqref="G13:G20">
    <cfRule type="cellIs" dxfId="92" priority="6" stopIfTrue="1" operator="equal">
      <formula>"x"</formula>
    </cfRule>
  </conditionalFormatting>
  <conditionalFormatting sqref="H13:H20">
    <cfRule type="cellIs" dxfId="91" priority="3" stopIfTrue="1" operator="equal">
      <formula>"x"</formula>
    </cfRule>
    <cfRule type="cellIs" dxfId="90" priority="5" stopIfTrue="1" operator="equal">
      <formula>"x"</formula>
    </cfRule>
  </conditionalFormatting>
  <conditionalFormatting sqref="I13:I20">
    <cfRule type="cellIs" dxfId="89" priority="4" stopIfTrue="1" operator="equal">
      <formula>"x"</formula>
    </cfRule>
  </conditionalFormatting>
  <conditionalFormatting sqref="J13:J20">
    <cfRule type="cellIs" dxfId="88" priority="2" stopIfTrue="1" operator="equal">
      <formula>"x"</formula>
    </cfRule>
  </conditionalFormatting>
  <conditionalFormatting sqref="K13:K20">
    <cfRule type="cellIs" dxfId="87" priority="1" stopIfTrue="1" operator="equal">
      <formula>"x"</formula>
    </cfRule>
  </conditionalFormatting>
  <dataValidations count="2">
    <dataValidation type="list" allowBlank="1" showInputMessage="1" showErrorMessage="1" sqref="WVJ983086:WVJ983093 IX46:IX53 ST46:ST53 ACP46:ACP53 AML46:AML53 AWH46:AWH53 BGD46:BGD53 BPZ46:BPZ53 BZV46:BZV53 CJR46:CJR53 CTN46:CTN53 DDJ46:DDJ53 DNF46:DNF53 DXB46:DXB53 EGX46:EGX53 EQT46:EQT53 FAP46:FAP53 FKL46:FKL53 FUH46:FUH53 GED46:GED53 GNZ46:GNZ53 GXV46:GXV53 HHR46:HHR53 HRN46:HRN53 IBJ46:IBJ53 ILF46:ILF53 IVB46:IVB53 JEX46:JEX53 JOT46:JOT53 JYP46:JYP53 KIL46:KIL53 KSH46:KSH53 LCD46:LCD53 LLZ46:LLZ53 LVV46:LVV53 MFR46:MFR53 MPN46:MPN53 MZJ46:MZJ53 NJF46:NJF53 NTB46:NTB53 OCX46:OCX53 OMT46:OMT53 OWP46:OWP53 PGL46:PGL53 PQH46:PQH53 QAD46:QAD53 QJZ46:QJZ53 QTV46:QTV53 RDR46:RDR53 RNN46:RNN53 RXJ46:RXJ53 SHF46:SHF53 SRB46:SRB53 TAX46:TAX53 TKT46:TKT53 TUP46:TUP53 UEL46:UEL53 UOH46:UOH53 UYD46:UYD53 VHZ46:VHZ53 VRV46:VRV53 WBR46:WBR53 WLN46:WLN53 WVJ46:WVJ53 A65582:A65589 IX65582:IX65589 ST65582:ST65589 ACP65582:ACP65589 AML65582:AML65589 AWH65582:AWH65589 BGD65582:BGD65589 BPZ65582:BPZ65589 BZV65582:BZV65589 CJR65582:CJR65589 CTN65582:CTN65589 DDJ65582:DDJ65589 DNF65582:DNF65589 DXB65582:DXB65589 EGX65582:EGX65589 EQT65582:EQT65589 FAP65582:FAP65589 FKL65582:FKL65589 FUH65582:FUH65589 GED65582:GED65589 GNZ65582:GNZ65589 GXV65582:GXV65589 HHR65582:HHR65589 HRN65582:HRN65589 IBJ65582:IBJ65589 ILF65582:ILF65589 IVB65582:IVB65589 JEX65582:JEX65589 JOT65582:JOT65589 JYP65582:JYP65589 KIL65582:KIL65589 KSH65582:KSH65589 LCD65582:LCD65589 LLZ65582:LLZ65589 LVV65582:LVV65589 MFR65582:MFR65589 MPN65582:MPN65589 MZJ65582:MZJ65589 NJF65582:NJF65589 NTB65582:NTB65589 OCX65582:OCX65589 OMT65582:OMT65589 OWP65582:OWP65589 PGL65582:PGL65589 PQH65582:PQH65589 QAD65582:QAD65589 QJZ65582:QJZ65589 QTV65582:QTV65589 RDR65582:RDR65589 RNN65582:RNN65589 RXJ65582:RXJ65589 SHF65582:SHF65589 SRB65582:SRB65589 TAX65582:TAX65589 TKT65582:TKT65589 TUP65582:TUP65589 UEL65582:UEL65589 UOH65582:UOH65589 UYD65582:UYD65589 VHZ65582:VHZ65589 VRV65582:VRV65589 WBR65582:WBR65589 WLN65582:WLN65589 WVJ65582:WVJ65589 A131118:A131125 IX131118:IX131125 ST131118:ST131125 ACP131118:ACP131125 AML131118:AML131125 AWH131118:AWH131125 BGD131118:BGD131125 BPZ131118:BPZ131125 BZV131118:BZV131125 CJR131118:CJR131125 CTN131118:CTN131125 DDJ131118:DDJ131125 DNF131118:DNF131125 DXB131118:DXB131125 EGX131118:EGX131125 EQT131118:EQT131125 FAP131118:FAP131125 FKL131118:FKL131125 FUH131118:FUH131125 GED131118:GED131125 GNZ131118:GNZ131125 GXV131118:GXV131125 HHR131118:HHR131125 HRN131118:HRN131125 IBJ131118:IBJ131125 ILF131118:ILF131125 IVB131118:IVB131125 JEX131118:JEX131125 JOT131118:JOT131125 JYP131118:JYP131125 KIL131118:KIL131125 KSH131118:KSH131125 LCD131118:LCD131125 LLZ131118:LLZ131125 LVV131118:LVV131125 MFR131118:MFR131125 MPN131118:MPN131125 MZJ131118:MZJ131125 NJF131118:NJF131125 NTB131118:NTB131125 OCX131118:OCX131125 OMT131118:OMT131125 OWP131118:OWP131125 PGL131118:PGL131125 PQH131118:PQH131125 QAD131118:QAD131125 QJZ131118:QJZ131125 QTV131118:QTV131125 RDR131118:RDR131125 RNN131118:RNN131125 RXJ131118:RXJ131125 SHF131118:SHF131125 SRB131118:SRB131125 TAX131118:TAX131125 TKT131118:TKT131125 TUP131118:TUP131125 UEL131118:UEL131125 UOH131118:UOH131125 UYD131118:UYD131125 VHZ131118:VHZ131125 VRV131118:VRV131125 WBR131118:WBR131125 WLN131118:WLN131125 WVJ131118:WVJ131125 A196654:A196661 IX196654:IX196661 ST196654:ST196661 ACP196654:ACP196661 AML196654:AML196661 AWH196654:AWH196661 BGD196654:BGD196661 BPZ196654:BPZ196661 BZV196654:BZV196661 CJR196654:CJR196661 CTN196654:CTN196661 DDJ196654:DDJ196661 DNF196654:DNF196661 DXB196654:DXB196661 EGX196654:EGX196661 EQT196654:EQT196661 FAP196654:FAP196661 FKL196654:FKL196661 FUH196654:FUH196661 GED196654:GED196661 GNZ196654:GNZ196661 GXV196654:GXV196661 HHR196654:HHR196661 HRN196654:HRN196661 IBJ196654:IBJ196661 ILF196654:ILF196661 IVB196654:IVB196661 JEX196654:JEX196661 JOT196654:JOT196661 JYP196654:JYP196661 KIL196654:KIL196661 KSH196654:KSH196661 LCD196654:LCD196661 LLZ196654:LLZ196661 LVV196654:LVV196661 MFR196654:MFR196661 MPN196654:MPN196661 MZJ196654:MZJ196661 NJF196654:NJF196661 NTB196654:NTB196661 OCX196654:OCX196661 OMT196654:OMT196661 OWP196654:OWP196661 PGL196654:PGL196661 PQH196654:PQH196661 QAD196654:QAD196661 QJZ196654:QJZ196661 QTV196654:QTV196661 RDR196654:RDR196661 RNN196654:RNN196661 RXJ196654:RXJ196661 SHF196654:SHF196661 SRB196654:SRB196661 TAX196654:TAX196661 TKT196654:TKT196661 TUP196654:TUP196661 UEL196654:UEL196661 UOH196654:UOH196661 UYD196654:UYD196661 VHZ196654:VHZ196661 VRV196654:VRV196661 WBR196654:WBR196661 WLN196654:WLN196661 WVJ196654:WVJ196661 A262190:A262197 IX262190:IX262197 ST262190:ST262197 ACP262190:ACP262197 AML262190:AML262197 AWH262190:AWH262197 BGD262190:BGD262197 BPZ262190:BPZ262197 BZV262190:BZV262197 CJR262190:CJR262197 CTN262190:CTN262197 DDJ262190:DDJ262197 DNF262190:DNF262197 DXB262190:DXB262197 EGX262190:EGX262197 EQT262190:EQT262197 FAP262190:FAP262197 FKL262190:FKL262197 FUH262190:FUH262197 GED262190:GED262197 GNZ262190:GNZ262197 GXV262190:GXV262197 HHR262190:HHR262197 HRN262190:HRN262197 IBJ262190:IBJ262197 ILF262190:ILF262197 IVB262190:IVB262197 JEX262190:JEX262197 JOT262190:JOT262197 JYP262190:JYP262197 KIL262190:KIL262197 KSH262190:KSH262197 LCD262190:LCD262197 LLZ262190:LLZ262197 LVV262190:LVV262197 MFR262190:MFR262197 MPN262190:MPN262197 MZJ262190:MZJ262197 NJF262190:NJF262197 NTB262190:NTB262197 OCX262190:OCX262197 OMT262190:OMT262197 OWP262190:OWP262197 PGL262190:PGL262197 PQH262190:PQH262197 QAD262190:QAD262197 QJZ262190:QJZ262197 QTV262190:QTV262197 RDR262190:RDR262197 RNN262190:RNN262197 RXJ262190:RXJ262197 SHF262190:SHF262197 SRB262190:SRB262197 TAX262190:TAX262197 TKT262190:TKT262197 TUP262190:TUP262197 UEL262190:UEL262197 UOH262190:UOH262197 UYD262190:UYD262197 VHZ262190:VHZ262197 VRV262190:VRV262197 WBR262190:WBR262197 WLN262190:WLN262197 WVJ262190:WVJ262197 A327726:A327733 IX327726:IX327733 ST327726:ST327733 ACP327726:ACP327733 AML327726:AML327733 AWH327726:AWH327733 BGD327726:BGD327733 BPZ327726:BPZ327733 BZV327726:BZV327733 CJR327726:CJR327733 CTN327726:CTN327733 DDJ327726:DDJ327733 DNF327726:DNF327733 DXB327726:DXB327733 EGX327726:EGX327733 EQT327726:EQT327733 FAP327726:FAP327733 FKL327726:FKL327733 FUH327726:FUH327733 GED327726:GED327733 GNZ327726:GNZ327733 GXV327726:GXV327733 HHR327726:HHR327733 HRN327726:HRN327733 IBJ327726:IBJ327733 ILF327726:ILF327733 IVB327726:IVB327733 JEX327726:JEX327733 JOT327726:JOT327733 JYP327726:JYP327733 KIL327726:KIL327733 KSH327726:KSH327733 LCD327726:LCD327733 LLZ327726:LLZ327733 LVV327726:LVV327733 MFR327726:MFR327733 MPN327726:MPN327733 MZJ327726:MZJ327733 NJF327726:NJF327733 NTB327726:NTB327733 OCX327726:OCX327733 OMT327726:OMT327733 OWP327726:OWP327733 PGL327726:PGL327733 PQH327726:PQH327733 QAD327726:QAD327733 QJZ327726:QJZ327733 QTV327726:QTV327733 RDR327726:RDR327733 RNN327726:RNN327733 RXJ327726:RXJ327733 SHF327726:SHF327733 SRB327726:SRB327733 TAX327726:TAX327733 TKT327726:TKT327733 TUP327726:TUP327733 UEL327726:UEL327733 UOH327726:UOH327733 UYD327726:UYD327733 VHZ327726:VHZ327733 VRV327726:VRV327733 WBR327726:WBR327733 WLN327726:WLN327733 WVJ327726:WVJ327733 A393262:A393269 IX393262:IX393269 ST393262:ST393269 ACP393262:ACP393269 AML393262:AML393269 AWH393262:AWH393269 BGD393262:BGD393269 BPZ393262:BPZ393269 BZV393262:BZV393269 CJR393262:CJR393269 CTN393262:CTN393269 DDJ393262:DDJ393269 DNF393262:DNF393269 DXB393262:DXB393269 EGX393262:EGX393269 EQT393262:EQT393269 FAP393262:FAP393269 FKL393262:FKL393269 FUH393262:FUH393269 GED393262:GED393269 GNZ393262:GNZ393269 GXV393262:GXV393269 HHR393262:HHR393269 HRN393262:HRN393269 IBJ393262:IBJ393269 ILF393262:ILF393269 IVB393262:IVB393269 JEX393262:JEX393269 JOT393262:JOT393269 JYP393262:JYP393269 KIL393262:KIL393269 KSH393262:KSH393269 LCD393262:LCD393269 LLZ393262:LLZ393269 LVV393262:LVV393269 MFR393262:MFR393269 MPN393262:MPN393269 MZJ393262:MZJ393269 NJF393262:NJF393269 NTB393262:NTB393269 OCX393262:OCX393269 OMT393262:OMT393269 OWP393262:OWP393269 PGL393262:PGL393269 PQH393262:PQH393269 QAD393262:QAD393269 QJZ393262:QJZ393269 QTV393262:QTV393269 RDR393262:RDR393269 RNN393262:RNN393269 RXJ393262:RXJ393269 SHF393262:SHF393269 SRB393262:SRB393269 TAX393262:TAX393269 TKT393262:TKT393269 TUP393262:TUP393269 UEL393262:UEL393269 UOH393262:UOH393269 UYD393262:UYD393269 VHZ393262:VHZ393269 VRV393262:VRV393269 WBR393262:WBR393269 WLN393262:WLN393269 WVJ393262:WVJ393269 A458798:A458805 IX458798:IX458805 ST458798:ST458805 ACP458798:ACP458805 AML458798:AML458805 AWH458798:AWH458805 BGD458798:BGD458805 BPZ458798:BPZ458805 BZV458798:BZV458805 CJR458798:CJR458805 CTN458798:CTN458805 DDJ458798:DDJ458805 DNF458798:DNF458805 DXB458798:DXB458805 EGX458798:EGX458805 EQT458798:EQT458805 FAP458798:FAP458805 FKL458798:FKL458805 FUH458798:FUH458805 GED458798:GED458805 GNZ458798:GNZ458805 GXV458798:GXV458805 HHR458798:HHR458805 HRN458798:HRN458805 IBJ458798:IBJ458805 ILF458798:ILF458805 IVB458798:IVB458805 JEX458798:JEX458805 JOT458798:JOT458805 JYP458798:JYP458805 KIL458798:KIL458805 KSH458798:KSH458805 LCD458798:LCD458805 LLZ458798:LLZ458805 LVV458798:LVV458805 MFR458798:MFR458805 MPN458798:MPN458805 MZJ458798:MZJ458805 NJF458798:NJF458805 NTB458798:NTB458805 OCX458798:OCX458805 OMT458798:OMT458805 OWP458798:OWP458805 PGL458798:PGL458805 PQH458798:PQH458805 QAD458798:QAD458805 QJZ458798:QJZ458805 QTV458798:QTV458805 RDR458798:RDR458805 RNN458798:RNN458805 RXJ458798:RXJ458805 SHF458798:SHF458805 SRB458798:SRB458805 TAX458798:TAX458805 TKT458798:TKT458805 TUP458798:TUP458805 UEL458798:UEL458805 UOH458798:UOH458805 UYD458798:UYD458805 VHZ458798:VHZ458805 VRV458798:VRV458805 WBR458798:WBR458805 WLN458798:WLN458805 WVJ458798:WVJ458805 A524334:A524341 IX524334:IX524341 ST524334:ST524341 ACP524334:ACP524341 AML524334:AML524341 AWH524334:AWH524341 BGD524334:BGD524341 BPZ524334:BPZ524341 BZV524334:BZV524341 CJR524334:CJR524341 CTN524334:CTN524341 DDJ524334:DDJ524341 DNF524334:DNF524341 DXB524334:DXB524341 EGX524334:EGX524341 EQT524334:EQT524341 FAP524334:FAP524341 FKL524334:FKL524341 FUH524334:FUH524341 GED524334:GED524341 GNZ524334:GNZ524341 GXV524334:GXV524341 HHR524334:HHR524341 HRN524334:HRN524341 IBJ524334:IBJ524341 ILF524334:ILF524341 IVB524334:IVB524341 JEX524334:JEX524341 JOT524334:JOT524341 JYP524334:JYP524341 KIL524334:KIL524341 KSH524334:KSH524341 LCD524334:LCD524341 LLZ524334:LLZ524341 LVV524334:LVV524341 MFR524334:MFR524341 MPN524334:MPN524341 MZJ524334:MZJ524341 NJF524334:NJF524341 NTB524334:NTB524341 OCX524334:OCX524341 OMT524334:OMT524341 OWP524334:OWP524341 PGL524334:PGL524341 PQH524334:PQH524341 QAD524334:QAD524341 QJZ524334:QJZ524341 QTV524334:QTV524341 RDR524334:RDR524341 RNN524334:RNN524341 RXJ524334:RXJ524341 SHF524334:SHF524341 SRB524334:SRB524341 TAX524334:TAX524341 TKT524334:TKT524341 TUP524334:TUP524341 UEL524334:UEL524341 UOH524334:UOH524341 UYD524334:UYD524341 VHZ524334:VHZ524341 VRV524334:VRV524341 WBR524334:WBR524341 WLN524334:WLN524341 WVJ524334:WVJ524341 A589870:A589877 IX589870:IX589877 ST589870:ST589877 ACP589870:ACP589877 AML589870:AML589877 AWH589870:AWH589877 BGD589870:BGD589877 BPZ589870:BPZ589877 BZV589870:BZV589877 CJR589870:CJR589877 CTN589870:CTN589877 DDJ589870:DDJ589877 DNF589870:DNF589877 DXB589870:DXB589877 EGX589870:EGX589877 EQT589870:EQT589877 FAP589870:FAP589877 FKL589870:FKL589877 FUH589870:FUH589877 GED589870:GED589877 GNZ589870:GNZ589877 GXV589870:GXV589877 HHR589870:HHR589877 HRN589870:HRN589877 IBJ589870:IBJ589877 ILF589870:ILF589877 IVB589870:IVB589877 JEX589870:JEX589877 JOT589870:JOT589877 JYP589870:JYP589877 KIL589870:KIL589877 KSH589870:KSH589877 LCD589870:LCD589877 LLZ589870:LLZ589877 LVV589870:LVV589877 MFR589870:MFR589877 MPN589870:MPN589877 MZJ589870:MZJ589877 NJF589870:NJF589877 NTB589870:NTB589877 OCX589870:OCX589877 OMT589870:OMT589877 OWP589870:OWP589877 PGL589870:PGL589877 PQH589870:PQH589877 QAD589870:QAD589877 QJZ589870:QJZ589877 QTV589870:QTV589877 RDR589870:RDR589877 RNN589870:RNN589877 RXJ589870:RXJ589877 SHF589870:SHF589877 SRB589870:SRB589877 TAX589870:TAX589877 TKT589870:TKT589877 TUP589870:TUP589877 UEL589870:UEL589877 UOH589870:UOH589877 UYD589870:UYD589877 VHZ589870:VHZ589877 VRV589870:VRV589877 WBR589870:WBR589877 WLN589870:WLN589877 WVJ589870:WVJ589877 A655406:A655413 IX655406:IX655413 ST655406:ST655413 ACP655406:ACP655413 AML655406:AML655413 AWH655406:AWH655413 BGD655406:BGD655413 BPZ655406:BPZ655413 BZV655406:BZV655413 CJR655406:CJR655413 CTN655406:CTN655413 DDJ655406:DDJ655413 DNF655406:DNF655413 DXB655406:DXB655413 EGX655406:EGX655413 EQT655406:EQT655413 FAP655406:FAP655413 FKL655406:FKL655413 FUH655406:FUH655413 GED655406:GED655413 GNZ655406:GNZ655413 GXV655406:GXV655413 HHR655406:HHR655413 HRN655406:HRN655413 IBJ655406:IBJ655413 ILF655406:ILF655413 IVB655406:IVB655413 JEX655406:JEX655413 JOT655406:JOT655413 JYP655406:JYP655413 KIL655406:KIL655413 KSH655406:KSH655413 LCD655406:LCD655413 LLZ655406:LLZ655413 LVV655406:LVV655413 MFR655406:MFR655413 MPN655406:MPN655413 MZJ655406:MZJ655413 NJF655406:NJF655413 NTB655406:NTB655413 OCX655406:OCX655413 OMT655406:OMT655413 OWP655406:OWP655413 PGL655406:PGL655413 PQH655406:PQH655413 QAD655406:QAD655413 QJZ655406:QJZ655413 QTV655406:QTV655413 RDR655406:RDR655413 RNN655406:RNN655413 RXJ655406:RXJ655413 SHF655406:SHF655413 SRB655406:SRB655413 TAX655406:TAX655413 TKT655406:TKT655413 TUP655406:TUP655413 UEL655406:UEL655413 UOH655406:UOH655413 UYD655406:UYD655413 VHZ655406:VHZ655413 VRV655406:VRV655413 WBR655406:WBR655413 WLN655406:WLN655413 WVJ655406:WVJ655413 A720942:A720949 IX720942:IX720949 ST720942:ST720949 ACP720942:ACP720949 AML720942:AML720949 AWH720942:AWH720949 BGD720942:BGD720949 BPZ720942:BPZ720949 BZV720942:BZV720949 CJR720942:CJR720949 CTN720942:CTN720949 DDJ720942:DDJ720949 DNF720942:DNF720949 DXB720942:DXB720949 EGX720942:EGX720949 EQT720942:EQT720949 FAP720942:FAP720949 FKL720942:FKL720949 FUH720942:FUH720949 GED720942:GED720949 GNZ720942:GNZ720949 GXV720942:GXV720949 HHR720942:HHR720949 HRN720942:HRN720949 IBJ720942:IBJ720949 ILF720942:ILF720949 IVB720942:IVB720949 JEX720942:JEX720949 JOT720942:JOT720949 JYP720942:JYP720949 KIL720942:KIL720949 KSH720942:KSH720949 LCD720942:LCD720949 LLZ720942:LLZ720949 LVV720942:LVV720949 MFR720942:MFR720949 MPN720942:MPN720949 MZJ720942:MZJ720949 NJF720942:NJF720949 NTB720942:NTB720949 OCX720942:OCX720949 OMT720942:OMT720949 OWP720942:OWP720949 PGL720942:PGL720949 PQH720942:PQH720949 QAD720942:QAD720949 QJZ720942:QJZ720949 QTV720942:QTV720949 RDR720942:RDR720949 RNN720942:RNN720949 RXJ720942:RXJ720949 SHF720942:SHF720949 SRB720942:SRB720949 TAX720942:TAX720949 TKT720942:TKT720949 TUP720942:TUP720949 UEL720942:UEL720949 UOH720942:UOH720949 UYD720942:UYD720949 VHZ720942:VHZ720949 VRV720942:VRV720949 WBR720942:WBR720949 WLN720942:WLN720949 WVJ720942:WVJ720949 A786478:A786485 IX786478:IX786485 ST786478:ST786485 ACP786478:ACP786485 AML786478:AML786485 AWH786478:AWH786485 BGD786478:BGD786485 BPZ786478:BPZ786485 BZV786478:BZV786485 CJR786478:CJR786485 CTN786478:CTN786485 DDJ786478:DDJ786485 DNF786478:DNF786485 DXB786478:DXB786485 EGX786478:EGX786485 EQT786478:EQT786485 FAP786478:FAP786485 FKL786478:FKL786485 FUH786478:FUH786485 GED786478:GED786485 GNZ786478:GNZ786485 GXV786478:GXV786485 HHR786478:HHR786485 HRN786478:HRN786485 IBJ786478:IBJ786485 ILF786478:ILF786485 IVB786478:IVB786485 JEX786478:JEX786485 JOT786478:JOT786485 JYP786478:JYP786485 KIL786478:KIL786485 KSH786478:KSH786485 LCD786478:LCD786485 LLZ786478:LLZ786485 LVV786478:LVV786485 MFR786478:MFR786485 MPN786478:MPN786485 MZJ786478:MZJ786485 NJF786478:NJF786485 NTB786478:NTB786485 OCX786478:OCX786485 OMT786478:OMT786485 OWP786478:OWP786485 PGL786478:PGL786485 PQH786478:PQH786485 QAD786478:QAD786485 QJZ786478:QJZ786485 QTV786478:QTV786485 RDR786478:RDR786485 RNN786478:RNN786485 RXJ786478:RXJ786485 SHF786478:SHF786485 SRB786478:SRB786485 TAX786478:TAX786485 TKT786478:TKT786485 TUP786478:TUP786485 UEL786478:UEL786485 UOH786478:UOH786485 UYD786478:UYD786485 VHZ786478:VHZ786485 VRV786478:VRV786485 WBR786478:WBR786485 WLN786478:WLN786485 WVJ786478:WVJ786485 A852014:A852021 IX852014:IX852021 ST852014:ST852021 ACP852014:ACP852021 AML852014:AML852021 AWH852014:AWH852021 BGD852014:BGD852021 BPZ852014:BPZ852021 BZV852014:BZV852021 CJR852014:CJR852021 CTN852014:CTN852021 DDJ852014:DDJ852021 DNF852014:DNF852021 DXB852014:DXB852021 EGX852014:EGX852021 EQT852014:EQT852021 FAP852014:FAP852021 FKL852014:FKL852021 FUH852014:FUH852021 GED852014:GED852021 GNZ852014:GNZ852021 GXV852014:GXV852021 HHR852014:HHR852021 HRN852014:HRN852021 IBJ852014:IBJ852021 ILF852014:ILF852021 IVB852014:IVB852021 JEX852014:JEX852021 JOT852014:JOT852021 JYP852014:JYP852021 KIL852014:KIL852021 KSH852014:KSH852021 LCD852014:LCD852021 LLZ852014:LLZ852021 LVV852014:LVV852021 MFR852014:MFR852021 MPN852014:MPN852021 MZJ852014:MZJ852021 NJF852014:NJF852021 NTB852014:NTB852021 OCX852014:OCX852021 OMT852014:OMT852021 OWP852014:OWP852021 PGL852014:PGL852021 PQH852014:PQH852021 QAD852014:QAD852021 QJZ852014:QJZ852021 QTV852014:QTV852021 RDR852014:RDR852021 RNN852014:RNN852021 RXJ852014:RXJ852021 SHF852014:SHF852021 SRB852014:SRB852021 TAX852014:TAX852021 TKT852014:TKT852021 TUP852014:TUP852021 UEL852014:UEL852021 UOH852014:UOH852021 UYD852014:UYD852021 VHZ852014:VHZ852021 VRV852014:VRV852021 WBR852014:WBR852021 WLN852014:WLN852021 WVJ852014:WVJ852021 A917550:A917557 IX917550:IX917557 ST917550:ST917557 ACP917550:ACP917557 AML917550:AML917557 AWH917550:AWH917557 BGD917550:BGD917557 BPZ917550:BPZ917557 BZV917550:BZV917557 CJR917550:CJR917557 CTN917550:CTN917557 DDJ917550:DDJ917557 DNF917550:DNF917557 DXB917550:DXB917557 EGX917550:EGX917557 EQT917550:EQT917557 FAP917550:FAP917557 FKL917550:FKL917557 FUH917550:FUH917557 GED917550:GED917557 GNZ917550:GNZ917557 GXV917550:GXV917557 HHR917550:HHR917557 HRN917550:HRN917557 IBJ917550:IBJ917557 ILF917550:ILF917557 IVB917550:IVB917557 JEX917550:JEX917557 JOT917550:JOT917557 JYP917550:JYP917557 KIL917550:KIL917557 KSH917550:KSH917557 LCD917550:LCD917557 LLZ917550:LLZ917557 LVV917550:LVV917557 MFR917550:MFR917557 MPN917550:MPN917557 MZJ917550:MZJ917557 NJF917550:NJF917557 NTB917550:NTB917557 OCX917550:OCX917557 OMT917550:OMT917557 OWP917550:OWP917557 PGL917550:PGL917557 PQH917550:PQH917557 QAD917550:QAD917557 QJZ917550:QJZ917557 QTV917550:QTV917557 RDR917550:RDR917557 RNN917550:RNN917557 RXJ917550:RXJ917557 SHF917550:SHF917557 SRB917550:SRB917557 TAX917550:TAX917557 TKT917550:TKT917557 TUP917550:TUP917557 UEL917550:UEL917557 UOH917550:UOH917557 UYD917550:UYD917557 VHZ917550:VHZ917557 VRV917550:VRV917557 WBR917550:WBR917557 WLN917550:WLN917557 WVJ917550:WVJ917557 A983086:A983093 IX983086:IX983093 ST983086:ST983093 ACP983086:ACP983093 AML983086:AML983093 AWH983086:AWH983093 BGD983086:BGD983093 BPZ983086:BPZ983093 BZV983086:BZV983093 CJR983086:CJR983093 CTN983086:CTN983093 DDJ983086:DDJ983093 DNF983086:DNF983093 DXB983086:DXB983093 EGX983086:EGX983093 EQT983086:EQT983093 FAP983086:FAP983093 FKL983086:FKL983093 FUH983086:FUH983093 GED983086:GED983093 GNZ983086:GNZ983093 GXV983086:GXV983093 HHR983086:HHR983093 HRN983086:HRN983093 IBJ983086:IBJ983093 ILF983086:ILF983093 IVB983086:IVB983093 JEX983086:JEX983093 JOT983086:JOT983093 JYP983086:JYP983093 KIL983086:KIL983093 KSH983086:KSH983093 LCD983086:LCD983093 LLZ983086:LLZ983093 LVV983086:LVV983093 MFR983086:MFR983093 MPN983086:MPN983093 MZJ983086:MZJ983093 NJF983086:NJF983093 NTB983086:NTB983093 OCX983086:OCX983093 OMT983086:OMT983093 OWP983086:OWP983093 PGL983086:PGL983093 PQH983086:PQH983093 QAD983086:QAD983093 QJZ983086:QJZ983093 QTV983086:QTV983093 RDR983086:RDR983093 RNN983086:RNN983093 RXJ983086:RXJ983093 SHF983086:SHF983093 SRB983086:SRB983093 TAX983086:TAX983093 TKT983086:TKT983093 TUP983086:TUP983093 UEL983086:UEL983093 UOH983086:UOH983093 UYD983086:UYD983093 VHZ983086:VHZ983093 VRV983086:VRV983093 WBR983086:WBR983093 WLN983086:WLN983093 A46" xr:uid="{00000000-0002-0000-0A00-000000000000}">
      <formula1>Comportamenti</formula1>
    </dataValidation>
    <dataValidation type="list" allowBlank="1" showInputMessage="1" showErrorMessage="1" sqref="WVK983086:WVK983093 IY46:IY53 SU46:SU53 ACQ46:ACQ53 AMM46:AMM53 AWI46:AWI53 BGE46:BGE53 BQA46:BQA53 BZW46:BZW53 CJS46:CJS53 CTO46:CTO53 DDK46:DDK53 DNG46:DNG53 DXC46:DXC53 EGY46:EGY53 EQU46:EQU53 FAQ46:FAQ53 FKM46:FKM53 FUI46:FUI53 GEE46:GEE53 GOA46:GOA53 GXW46:GXW53 HHS46:HHS53 HRO46:HRO53 IBK46:IBK53 ILG46:ILG53 IVC46:IVC53 JEY46:JEY53 JOU46:JOU53 JYQ46:JYQ53 KIM46:KIM53 KSI46:KSI53 LCE46:LCE53 LMA46:LMA53 LVW46:LVW53 MFS46:MFS53 MPO46:MPO53 MZK46:MZK53 NJG46:NJG53 NTC46:NTC53 OCY46:OCY53 OMU46:OMU53 OWQ46:OWQ53 PGM46:PGM53 PQI46:PQI53 QAE46:QAE53 QKA46:QKA53 QTW46:QTW53 RDS46:RDS53 RNO46:RNO53 RXK46:RXK53 SHG46:SHG53 SRC46:SRC53 TAY46:TAY53 TKU46:TKU53 TUQ46:TUQ53 UEM46:UEM53 UOI46:UOI53 UYE46:UYE53 VIA46:VIA53 VRW46:VRW53 WBS46:WBS53 WLO46:WLO53 WVK46:WVK53 B65582:B65589 IY65582:IY65589 SU65582:SU65589 ACQ65582:ACQ65589 AMM65582:AMM65589 AWI65582:AWI65589 BGE65582:BGE65589 BQA65582:BQA65589 BZW65582:BZW65589 CJS65582:CJS65589 CTO65582:CTO65589 DDK65582:DDK65589 DNG65582:DNG65589 DXC65582:DXC65589 EGY65582:EGY65589 EQU65582:EQU65589 FAQ65582:FAQ65589 FKM65582:FKM65589 FUI65582:FUI65589 GEE65582:GEE65589 GOA65582:GOA65589 GXW65582:GXW65589 HHS65582:HHS65589 HRO65582:HRO65589 IBK65582:IBK65589 ILG65582:ILG65589 IVC65582:IVC65589 JEY65582:JEY65589 JOU65582:JOU65589 JYQ65582:JYQ65589 KIM65582:KIM65589 KSI65582:KSI65589 LCE65582:LCE65589 LMA65582:LMA65589 LVW65582:LVW65589 MFS65582:MFS65589 MPO65582:MPO65589 MZK65582:MZK65589 NJG65582:NJG65589 NTC65582:NTC65589 OCY65582:OCY65589 OMU65582:OMU65589 OWQ65582:OWQ65589 PGM65582:PGM65589 PQI65582:PQI65589 QAE65582:QAE65589 QKA65582:QKA65589 QTW65582:QTW65589 RDS65582:RDS65589 RNO65582:RNO65589 RXK65582:RXK65589 SHG65582:SHG65589 SRC65582:SRC65589 TAY65582:TAY65589 TKU65582:TKU65589 TUQ65582:TUQ65589 UEM65582:UEM65589 UOI65582:UOI65589 UYE65582:UYE65589 VIA65582:VIA65589 VRW65582:VRW65589 WBS65582:WBS65589 WLO65582:WLO65589 WVK65582:WVK65589 B131118:B131125 IY131118:IY131125 SU131118:SU131125 ACQ131118:ACQ131125 AMM131118:AMM131125 AWI131118:AWI131125 BGE131118:BGE131125 BQA131118:BQA131125 BZW131118:BZW131125 CJS131118:CJS131125 CTO131118:CTO131125 DDK131118:DDK131125 DNG131118:DNG131125 DXC131118:DXC131125 EGY131118:EGY131125 EQU131118:EQU131125 FAQ131118:FAQ131125 FKM131118:FKM131125 FUI131118:FUI131125 GEE131118:GEE131125 GOA131118:GOA131125 GXW131118:GXW131125 HHS131118:HHS131125 HRO131118:HRO131125 IBK131118:IBK131125 ILG131118:ILG131125 IVC131118:IVC131125 JEY131118:JEY131125 JOU131118:JOU131125 JYQ131118:JYQ131125 KIM131118:KIM131125 KSI131118:KSI131125 LCE131118:LCE131125 LMA131118:LMA131125 LVW131118:LVW131125 MFS131118:MFS131125 MPO131118:MPO131125 MZK131118:MZK131125 NJG131118:NJG131125 NTC131118:NTC131125 OCY131118:OCY131125 OMU131118:OMU131125 OWQ131118:OWQ131125 PGM131118:PGM131125 PQI131118:PQI131125 QAE131118:QAE131125 QKA131118:QKA131125 QTW131118:QTW131125 RDS131118:RDS131125 RNO131118:RNO131125 RXK131118:RXK131125 SHG131118:SHG131125 SRC131118:SRC131125 TAY131118:TAY131125 TKU131118:TKU131125 TUQ131118:TUQ131125 UEM131118:UEM131125 UOI131118:UOI131125 UYE131118:UYE131125 VIA131118:VIA131125 VRW131118:VRW131125 WBS131118:WBS131125 WLO131118:WLO131125 WVK131118:WVK131125 B196654:B196661 IY196654:IY196661 SU196654:SU196661 ACQ196654:ACQ196661 AMM196654:AMM196661 AWI196654:AWI196661 BGE196654:BGE196661 BQA196654:BQA196661 BZW196654:BZW196661 CJS196654:CJS196661 CTO196654:CTO196661 DDK196654:DDK196661 DNG196654:DNG196661 DXC196654:DXC196661 EGY196654:EGY196661 EQU196654:EQU196661 FAQ196654:FAQ196661 FKM196654:FKM196661 FUI196654:FUI196661 GEE196654:GEE196661 GOA196654:GOA196661 GXW196654:GXW196661 HHS196654:HHS196661 HRO196654:HRO196661 IBK196654:IBK196661 ILG196654:ILG196661 IVC196654:IVC196661 JEY196654:JEY196661 JOU196654:JOU196661 JYQ196654:JYQ196661 KIM196654:KIM196661 KSI196654:KSI196661 LCE196654:LCE196661 LMA196654:LMA196661 LVW196654:LVW196661 MFS196654:MFS196661 MPO196654:MPO196661 MZK196654:MZK196661 NJG196654:NJG196661 NTC196654:NTC196661 OCY196654:OCY196661 OMU196654:OMU196661 OWQ196654:OWQ196661 PGM196654:PGM196661 PQI196654:PQI196661 QAE196654:QAE196661 QKA196654:QKA196661 QTW196654:QTW196661 RDS196654:RDS196661 RNO196654:RNO196661 RXK196654:RXK196661 SHG196654:SHG196661 SRC196654:SRC196661 TAY196654:TAY196661 TKU196654:TKU196661 TUQ196654:TUQ196661 UEM196654:UEM196661 UOI196654:UOI196661 UYE196654:UYE196661 VIA196654:VIA196661 VRW196654:VRW196661 WBS196654:WBS196661 WLO196654:WLO196661 WVK196654:WVK196661 B262190:B262197 IY262190:IY262197 SU262190:SU262197 ACQ262190:ACQ262197 AMM262190:AMM262197 AWI262190:AWI262197 BGE262190:BGE262197 BQA262190:BQA262197 BZW262190:BZW262197 CJS262190:CJS262197 CTO262190:CTO262197 DDK262190:DDK262197 DNG262190:DNG262197 DXC262190:DXC262197 EGY262190:EGY262197 EQU262190:EQU262197 FAQ262190:FAQ262197 FKM262190:FKM262197 FUI262190:FUI262197 GEE262190:GEE262197 GOA262190:GOA262197 GXW262190:GXW262197 HHS262190:HHS262197 HRO262190:HRO262197 IBK262190:IBK262197 ILG262190:ILG262197 IVC262190:IVC262197 JEY262190:JEY262197 JOU262190:JOU262197 JYQ262190:JYQ262197 KIM262190:KIM262197 KSI262190:KSI262197 LCE262190:LCE262197 LMA262190:LMA262197 LVW262190:LVW262197 MFS262190:MFS262197 MPO262190:MPO262197 MZK262190:MZK262197 NJG262190:NJG262197 NTC262190:NTC262197 OCY262190:OCY262197 OMU262190:OMU262197 OWQ262190:OWQ262197 PGM262190:PGM262197 PQI262190:PQI262197 QAE262190:QAE262197 QKA262190:QKA262197 QTW262190:QTW262197 RDS262190:RDS262197 RNO262190:RNO262197 RXK262190:RXK262197 SHG262190:SHG262197 SRC262190:SRC262197 TAY262190:TAY262197 TKU262190:TKU262197 TUQ262190:TUQ262197 UEM262190:UEM262197 UOI262190:UOI262197 UYE262190:UYE262197 VIA262190:VIA262197 VRW262190:VRW262197 WBS262190:WBS262197 WLO262190:WLO262197 WVK262190:WVK262197 B327726:B327733 IY327726:IY327733 SU327726:SU327733 ACQ327726:ACQ327733 AMM327726:AMM327733 AWI327726:AWI327733 BGE327726:BGE327733 BQA327726:BQA327733 BZW327726:BZW327733 CJS327726:CJS327733 CTO327726:CTO327733 DDK327726:DDK327733 DNG327726:DNG327733 DXC327726:DXC327733 EGY327726:EGY327733 EQU327726:EQU327733 FAQ327726:FAQ327733 FKM327726:FKM327733 FUI327726:FUI327733 GEE327726:GEE327733 GOA327726:GOA327733 GXW327726:GXW327733 HHS327726:HHS327733 HRO327726:HRO327733 IBK327726:IBK327733 ILG327726:ILG327733 IVC327726:IVC327733 JEY327726:JEY327733 JOU327726:JOU327733 JYQ327726:JYQ327733 KIM327726:KIM327733 KSI327726:KSI327733 LCE327726:LCE327733 LMA327726:LMA327733 LVW327726:LVW327733 MFS327726:MFS327733 MPO327726:MPO327733 MZK327726:MZK327733 NJG327726:NJG327733 NTC327726:NTC327733 OCY327726:OCY327733 OMU327726:OMU327733 OWQ327726:OWQ327733 PGM327726:PGM327733 PQI327726:PQI327733 QAE327726:QAE327733 QKA327726:QKA327733 QTW327726:QTW327733 RDS327726:RDS327733 RNO327726:RNO327733 RXK327726:RXK327733 SHG327726:SHG327733 SRC327726:SRC327733 TAY327726:TAY327733 TKU327726:TKU327733 TUQ327726:TUQ327733 UEM327726:UEM327733 UOI327726:UOI327733 UYE327726:UYE327733 VIA327726:VIA327733 VRW327726:VRW327733 WBS327726:WBS327733 WLO327726:WLO327733 WVK327726:WVK327733 B393262:B393269 IY393262:IY393269 SU393262:SU393269 ACQ393262:ACQ393269 AMM393262:AMM393269 AWI393262:AWI393269 BGE393262:BGE393269 BQA393262:BQA393269 BZW393262:BZW393269 CJS393262:CJS393269 CTO393262:CTO393269 DDK393262:DDK393269 DNG393262:DNG393269 DXC393262:DXC393269 EGY393262:EGY393269 EQU393262:EQU393269 FAQ393262:FAQ393269 FKM393262:FKM393269 FUI393262:FUI393269 GEE393262:GEE393269 GOA393262:GOA393269 GXW393262:GXW393269 HHS393262:HHS393269 HRO393262:HRO393269 IBK393262:IBK393269 ILG393262:ILG393269 IVC393262:IVC393269 JEY393262:JEY393269 JOU393262:JOU393269 JYQ393262:JYQ393269 KIM393262:KIM393269 KSI393262:KSI393269 LCE393262:LCE393269 LMA393262:LMA393269 LVW393262:LVW393269 MFS393262:MFS393269 MPO393262:MPO393269 MZK393262:MZK393269 NJG393262:NJG393269 NTC393262:NTC393269 OCY393262:OCY393269 OMU393262:OMU393269 OWQ393262:OWQ393269 PGM393262:PGM393269 PQI393262:PQI393269 QAE393262:QAE393269 QKA393262:QKA393269 QTW393262:QTW393269 RDS393262:RDS393269 RNO393262:RNO393269 RXK393262:RXK393269 SHG393262:SHG393269 SRC393262:SRC393269 TAY393262:TAY393269 TKU393262:TKU393269 TUQ393262:TUQ393269 UEM393262:UEM393269 UOI393262:UOI393269 UYE393262:UYE393269 VIA393262:VIA393269 VRW393262:VRW393269 WBS393262:WBS393269 WLO393262:WLO393269 WVK393262:WVK393269 B458798:B458805 IY458798:IY458805 SU458798:SU458805 ACQ458798:ACQ458805 AMM458798:AMM458805 AWI458798:AWI458805 BGE458798:BGE458805 BQA458798:BQA458805 BZW458798:BZW458805 CJS458798:CJS458805 CTO458798:CTO458805 DDK458798:DDK458805 DNG458798:DNG458805 DXC458798:DXC458805 EGY458798:EGY458805 EQU458798:EQU458805 FAQ458798:FAQ458805 FKM458798:FKM458805 FUI458798:FUI458805 GEE458798:GEE458805 GOA458798:GOA458805 GXW458798:GXW458805 HHS458798:HHS458805 HRO458798:HRO458805 IBK458798:IBK458805 ILG458798:ILG458805 IVC458798:IVC458805 JEY458798:JEY458805 JOU458798:JOU458805 JYQ458798:JYQ458805 KIM458798:KIM458805 KSI458798:KSI458805 LCE458798:LCE458805 LMA458798:LMA458805 LVW458798:LVW458805 MFS458798:MFS458805 MPO458798:MPO458805 MZK458798:MZK458805 NJG458798:NJG458805 NTC458798:NTC458805 OCY458798:OCY458805 OMU458798:OMU458805 OWQ458798:OWQ458805 PGM458798:PGM458805 PQI458798:PQI458805 QAE458798:QAE458805 QKA458798:QKA458805 QTW458798:QTW458805 RDS458798:RDS458805 RNO458798:RNO458805 RXK458798:RXK458805 SHG458798:SHG458805 SRC458798:SRC458805 TAY458798:TAY458805 TKU458798:TKU458805 TUQ458798:TUQ458805 UEM458798:UEM458805 UOI458798:UOI458805 UYE458798:UYE458805 VIA458798:VIA458805 VRW458798:VRW458805 WBS458798:WBS458805 WLO458798:WLO458805 WVK458798:WVK458805 B524334:B524341 IY524334:IY524341 SU524334:SU524341 ACQ524334:ACQ524341 AMM524334:AMM524341 AWI524334:AWI524341 BGE524334:BGE524341 BQA524334:BQA524341 BZW524334:BZW524341 CJS524334:CJS524341 CTO524334:CTO524341 DDK524334:DDK524341 DNG524334:DNG524341 DXC524334:DXC524341 EGY524334:EGY524341 EQU524334:EQU524341 FAQ524334:FAQ524341 FKM524334:FKM524341 FUI524334:FUI524341 GEE524334:GEE524341 GOA524334:GOA524341 GXW524334:GXW524341 HHS524334:HHS524341 HRO524334:HRO524341 IBK524334:IBK524341 ILG524334:ILG524341 IVC524334:IVC524341 JEY524334:JEY524341 JOU524334:JOU524341 JYQ524334:JYQ524341 KIM524334:KIM524341 KSI524334:KSI524341 LCE524334:LCE524341 LMA524334:LMA524341 LVW524334:LVW524341 MFS524334:MFS524341 MPO524334:MPO524341 MZK524334:MZK524341 NJG524334:NJG524341 NTC524334:NTC524341 OCY524334:OCY524341 OMU524334:OMU524341 OWQ524334:OWQ524341 PGM524334:PGM524341 PQI524334:PQI524341 QAE524334:QAE524341 QKA524334:QKA524341 QTW524334:QTW524341 RDS524334:RDS524341 RNO524334:RNO524341 RXK524334:RXK524341 SHG524334:SHG524341 SRC524334:SRC524341 TAY524334:TAY524341 TKU524334:TKU524341 TUQ524334:TUQ524341 UEM524334:UEM524341 UOI524334:UOI524341 UYE524334:UYE524341 VIA524334:VIA524341 VRW524334:VRW524341 WBS524334:WBS524341 WLO524334:WLO524341 WVK524334:WVK524341 B589870:B589877 IY589870:IY589877 SU589870:SU589877 ACQ589870:ACQ589877 AMM589870:AMM589877 AWI589870:AWI589877 BGE589870:BGE589877 BQA589870:BQA589877 BZW589870:BZW589877 CJS589870:CJS589877 CTO589870:CTO589877 DDK589870:DDK589877 DNG589870:DNG589877 DXC589870:DXC589877 EGY589870:EGY589877 EQU589870:EQU589877 FAQ589870:FAQ589877 FKM589870:FKM589877 FUI589870:FUI589877 GEE589870:GEE589877 GOA589870:GOA589877 GXW589870:GXW589877 HHS589870:HHS589877 HRO589870:HRO589877 IBK589870:IBK589877 ILG589870:ILG589877 IVC589870:IVC589877 JEY589870:JEY589877 JOU589870:JOU589877 JYQ589870:JYQ589877 KIM589870:KIM589877 KSI589870:KSI589877 LCE589870:LCE589877 LMA589870:LMA589877 LVW589870:LVW589877 MFS589870:MFS589877 MPO589870:MPO589877 MZK589870:MZK589877 NJG589870:NJG589877 NTC589870:NTC589877 OCY589870:OCY589877 OMU589870:OMU589877 OWQ589870:OWQ589877 PGM589870:PGM589877 PQI589870:PQI589877 QAE589870:QAE589877 QKA589870:QKA589877 QTW589870:QTW589877 RDS589870:RDS589877 RNO589870:RNO589877 RXK589870:RXK589877 SHG589870:SHG589877 SRC589870:SRC589877 TAY589870:TAY589877 TKU589870:TKU589877 TUQ589870:TUQ589877 UEM589870:UEM589877 UOI589870:UOI589877 UYE589870:UYE589877 VIA589870:VIA589877 VRW589870:VRW589877 WBS589870:WBS589877 WLO589870:WLO589877 WVK589870:WVK589877 B655406:B655413 IY655406:IY655413 SU655406:SU655413 ACQ655406:ACQ655413 AMM655406:AMM655413 AWI655406:AWI655413 BGE655406:BGE655413 BQA655406:BQA655413 BZW655406:BZW655413 CJS655406:CJS655413 CTO655406:CTO655413 DDK655406:DDK655413 DNG655406:DNG655413 DXC655406:DXC655413 EGY655406:EGY655413 EQU655406:EQU655413 FAQ655406:FAQ655413 FKM655406:FKM655413 FUI655406:FUI655413 GEE655406:GEE655413 GOA655406:GOA655413 GXW655406:GXW655413 HHS655406:HHS655413 HRO655406:HRO655413 IBK655406:IBK655413 ILG655406:ILG655413 IVC655406:IVC655413 JEY655406:JEY655413 JOU655406:JOU655413 JYQ655406:JYQ655413 KIM655406:KIM655413 KSI655406:KSI655413 LCE655406:LCE655413 LMA655406:LMA655413 LVW655406:LVW655413 MFS655406:MFS655413 MPO655406:MPO655413 MZK655406:MZK655413 NJG655406:NJG655413 NTC655406:NTC655413 OCY655406:OCY655413 OMU655406:OMU655413 OWQ655406:OWQ655413 PGM655406:PGM655413 PQI655406:PQI655413 QAE655406:QAE655413 QKA655406:QKA655413 QTW655406:QTW655413 RDS655406:RDS655413 RNO655406:RNO655413 RXK655406:RXK655413 SHG655406:SHG655413 SRC655406:SRC655413 TAY655406:TAY655413 TKU655406:TKU655413 TUQ655406:TUQ655413 UEM655406:UEM655413 UOI655406:UOI655413 UYE655406:UYE655413 VIA655406:VIA655413 VRW655406:VRW655413 WBS655406:WBS655413 WLO655406:WLO655413 WVK655406:WVK655413 B720942:B720949 IY720942:IY720949 SU720942:SU720949 ACQ720942:ACQ720949 AMM720942:AMM720949 AWI720942:AWI720949 BGE720942:BGE720949 BQA720942:BQA720949 BZW720942:BZW720949 CJS720942:CJS720949 CTO720942:CTO720949 DDK720942:DDK720949 DNG720942:DNG720949 DXC720942:DXC720949 EGY720942:EGY720949 EQU720942:EQU720949 FAQ720942:FAQ720949 FKM720942:FKM720949 FUI720942:FUI720949 GEE720942:GEE720949 GOA720942:GOA720949 GXW720942:GXW720949 HHS720942:HHS720949 HRO720942:HRO720949 IBK720942:IBK720949 ILG720942:ILG720949 IVC720942:IVC720949 JEY720942:JEY720949 JOU720942:JOU720949 JYQ720942:JYQ720949 KIM720942:KIM720949 KSI720942:KSI720949 LCE720942:LCE720949 LMA720942:LMA720949 LVW720942:LVW720949 MFS720942:MFS720949 MPO720942:MPO720949 MZK720942:MZK720949 NJG720942:NJG720949 NTC720942:NTC720949 OCY720942:OCY720949 OMU720942:OMU720949 OWQ720942:OWQ720949 PGM720942:PGM720949 PQI720942:PQI720949 QAE720942:QAE720949 QKA720942:QKA720949 QTW720942:QTW720949 RDS720942:RDS720949 RNO720942:RNO720949 RXK720942:RXK720949 SHG720942:SHG720949 SRC720942:SRC720949 TAY720942:TAY720949 TKU720942:TKU720949 TUQ720942:TUQ720949 UEM720942:UEM720949 UOI720942:UOI720949 UYE720942:UYE720949 VIA720942:VIA720949 VRW720942:VRW720949 WBS720942:WBS720949 WLO720942:WLO720949 WVK720942:WVK720949 B786478:B786485 IY786478:IY786485 SU786478:SU786485 ACQ786478:ACQ786485 AMM786478:AMM786485 AWI786478:AWI786485 BGE786478:BGE786485 BQA786478:BQA786485 BZW786478:BZW786485 CJS786478:CJS786485 CTO786478:CTO786485 DDK786478:DDK786485 DNG786478:DNG786485 DXC786478:DXC786485 EGY786478:EGY786485 EQU786478:EQU786485 FAQ786478:FAQ786485 FKM786478:FKM786485 FUI786478:FUI786485 GEE786478:GEE786485 GOA786478:GOA786485 GXW786478:GXW786485 HHS786478:HHS786485 HRO786478:HRO786485 IBK786478:IBK786485 ILG786478:ILG786485 IVC786478:IVC786485 JEY786478:JEY786485 JOU786478:JOU786485 JYQ786478:JYQ786485 KIM786478:KIM786485 KSI786478:KSI786485 LCE786478:LCE786485 LMA786478:LMA786485 LVW786478:LVW786485 MFS786478:MFS786485 MPO786478:MPO786485 MZK786478:MZK786485 NJG786478:NJG786485 NTC786478:NTC786485 OCY786478:OCY786485 OMU786478:OMU786485 OWQ786478:OWQ786485 PGM786478:PGM786485 PQI786478:PQI786485 QAE786478:QAE786485 QKA786478:QKA786485 QTW786478:QTW786485 RDS786478:RDS786485 RNO786478:RNO786485 RXK786478:RXK786485 SHG786478:SHG786485 SRC786478:SRC786485 TAY786478:TAY786485 TKU786478:TKU786485 TUQ786478:TUQ786485 UEM786478:UEM786485 UOI786478:UOI786485 UYE786478:UYE786485 VIA786478:VIA786485 VRW786478:VRW786485 WBS786478:WBS786485 WLO786478:WLO786485 WVK786478:WVK786485 B852014:B852021 IY852014:IY852021 SU852014:SU852021 ACQ852014:ACQ852021 AMM852014:AMM852021 AWI852014:AWI852021 BGE852014:BGE852021 BQA852014:BQA852021 BZW852014:BZW852021 CJS852014:CJS852021 CTO852014:CTO852021 DDK852014:DDK852021 DNG852014:DNG852021 DXC852014:DXC852021 EGY852014:EGY852021 EQU852014:EQU852021 FAQ852014:FAQ852021 FKM852014:FKM852021 FUI852014:FUI852021 GEE852014:GEE852021 GOA852014:GOA852021 GXW852014:GXW852021 HHS852014:HHS852021 HRO852014:HRO852021 IBK852014:IBK852021 ILG852014:ILG852021 IVC852014:IVC852021 JEY852014:JEY852021 JOU852014:JOU852021 JYQ852014:JYQ852021 KIM852014:KIM852021 KSI852014:KSI852021 LCE852014:LCE852021 LMA852014:LMA852021 LVW852014:LVW852021 MFS852014:MFS852021 MPO852014:MPO852021 MZK852014:MZK852021 NJG852014:NJG852021 NTC852014:NTC852021 OCY852014:OCY852021 OMU852014:OMU852021 OWQ852014:OWQ852021 PGM852014:PGM852021 PQI852014:PQI852021 QAE852014:QAE852021 QKA852014:QKA852021 QTW852014:QTW852021 RDS852014:RDS852021 RNO852014:RNO852021 RXK852014:RXK852021 SHG852014:SHG852021 SRC852014:SRC852021 TAY852014:TAY852021 TKU852014:TKU852021 TUQ852014:TUQ852021 UEM852014:UEM852021 UOI852014:UOI852021 UYE852014:UYE852021 VIA852014:VIA852021 VRW852014:VRW852021 WBS852014:WBS852021 WLO852014:WLO852021 WVK852014:WVK852021 B917550:B917557 IY917550:IY917557 SU917550:SU917557 ACQ917550:ACQ917557 AMM917550:AMM917557 AWI917550:AWI917557 BGE917550:BGE917557 BQA917550:BQA917557 BZW917550:BZW917557 CJS917550:CJS917557 CTO917550:CTO917557 DDK917550:DDK917557 DNG917550:DNG917557 DXC917550:DXC917557 EGY917550:EGY917557 EQU917550:EQU917557 FAQ917550:FAQ917557 FKM917550:FKM917557 FUI917550:FUI917557 GEE917550:GEE917557 GOA917550:GOA917557 GXW917550:GXW917557 HHS917550:HHS917557 HRO917550:HRO917557 IBK917550:IBK917557 ILG917550:ILG917557 IVC917550:IVC917557 JEY917550:JEY917557 JOU917550:JOU917557 JYQ917550:JYQ917557 KIM917550:KIM917557 KSI917550:KSI917557 LCE917550:LCE917557 LMA917550:LMA917557 LVW917550:LVW917557 MFS917550:MFS917557 MPO917550:MPO917557 MZK917550:MZK917557 NJG917550:NJG917557 NTC917550:NTC917557 OCY917550:OCY917557 OMU917550:OMU917557 OWQ917550:OWQ917557 PGM917550:PGM917557 PQI917550:PQI917557 QAE917550:QAE917557 QKA917550:QKA917557 QTW917550:QTW917557 RDS917550:RDS917557 RNO917550:RNO917557 RXK917550:RXK917557 SHG917550:SHG917557 SRC917550:SRC917557 TAY917550:TAY917557 TKU917550:TKU917557 TUQ917550:TUQ917557 UEM917550:UEM917557 UOI917550:UOI917557 UYE917550:UYE917557 VIA917550:VIA917557 VRW917550:VRW917557 WBS917550:WBS917557 WLO917550:WLO917557 WVK917550:WVK917557 B983086:B983093 IY983086:IY983093 SU983086:SU983093 ACQ983086:ACQ983093 AMM983086:AMM983093 AWI983086:AWI983093 BGE983086:BGE983093 BQA983086:BQA983093 BZW983086:BZW983093 CJS983086:CJS983093 CTO983086:CTO983093 DDK983086:DDK983093 DNG983086:DNG983093 DXC983086:DXC983093 EGY983086:EGY983093 EQU983086:EQU983093 FAQ983086:FAQ983093 FKM983086:FKM983093 FUI983086:FUI983093 GEE983086:GEE983093 GOA983086:GOA983093 GXW983086:GXW983093 HHS983086:HHS983093 HRO983086:HRO983093 IBK983086:IBK983093 ILG983086:ILG983093 IVC983086:IVC983093 JEY983086:JEY983093 JOU983086:JOU983093 JYQ983086:JYQ983093 KIM983086:KIM983093 KSI983086:KSI983093 LCE983086:LCE983093 LMA983086:LMA983093 LVW983086:LVW983093 MFS983086:MFS983093 MPO983086:MPO983093 MZK983086:MZK983093 NJG983086:NJG983093 NTC983086:NTC983093 OCY983086:OCY983093 OMU983086:OMU983093 OWQ983086:OWQ983093 PGM983086:PGM983093 PQI983086:PQI983093 QAE983086:QAE983093 QKA983086:QKA983093 QTW983086:QTW983093 RDS983086:RDS983093 RNO983086:RNO983093 RXK983086:RXK983093 SHG983086:SHG983093 SRC983086:SRC983093 TAY983086:TAY983093 TKU983086:TKU983093 TUQ983086:TUQ983093 UEM983086:UEM983093 UOI983086:UOI983093 UYE983086:UYE983093 VIA983086:VIA983093 VRW983086:VRW983093 WBS983086:WBS983093 WLO983086:WLO983093 B46" xr:uid="{00000000-0002-0000-0A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2000000}">
          <x14:formula1>
            <xm:f>Foglio1!$B$2:$B$10</xm:f>
          </x14:formula1>
          <xm:sqref>B47:B53</xm:sqref>
        </x14:dataValidation>
        <x14:dataValidation type="list" allowBlank="1" showInputMessage="1" showErrorMessage="1" xr:uid="{00000000-0002-0000-0A00-000003000000}">
          <x14:formula1>
            <xm:f>Foglio1!$A$2:$A$10</xm:f>
          </x14:formula1>
          <xm:sqref>A47:A53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092D3-08C9-45A2-89F7-F7A691B461B4}">
  <dimension ref="A1:K59"/>
  <sheetViews>
    <sheetView tabSelected="1" workbookViewId="0">
      <selection activeCell="G4" sqref="G4"/>
    </sheetView>
  </sheetViews>
  <sheetFormatPr defaultRowHeight="12.75" x14ac:dyDescent="0.25"/>
  <cols>
    <col min="1" max="1" width="48.5703125" style="81" customWidth="1"/>
    <col min="2" max="2" width="52.5703125" style="81" customWidth="1"/>
    <col min="3" max="4" width="10.140625" style="81" customWidth="1"/>
    <col min="5" max="5" width="12.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3" t="str">
        <f>'Elenco P.I.'!B2</f>
        <v>Comune di Golfo Aranci</v>
      </c>
      <c r="B1" s="504"/>
      <c r="C1" s="504"/>
      <c r="D1" s="504"/>
      <c r="E1" s="504"/>
      <c r="F1" s="504"/>
      <c r="G1" s="504"/>
      <c r="H1" s="504"/>
      <c r="I1" s="504"/>
      <c r="J1" s="504"/>
      <c r="K1" s="505"/>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t="s">
        <v>555</v>
      </c>
      <c r="H3" s="72"/>
      <c r="I3" s="68"/>
      <c r="J3" s="73">
        <v>2023</v>
      </c>
      <c r="K3" s="70"/>
    </row>
    <row r="4" spans="1:11" s="65" customFormat="1" ht="19.5" customHeight="1" x14ac:dyDescent="0.25">
      <c r="A4" s="66" t="s">
        <v>228</v>
      </c>
      <c r="B4" s="74" t="s">
        <v>550</v>
      </c>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6" t="s">
        <v>229</v>
      </c>
      <c r="B6" s="506"/>
      <c r="C6" s="506"/>
      <c r="D6" s="506"/>
      <c r="E6" s="506"/>
      <c r="F6" s="506"/>
      <c r="G6" s="508" t="s">
        <v>230</v>
      </c>
      <c r="H6" s="508"/>
      <c r="I6" s="508"/>
      <c r="J6" s="508"/>
      <c r="K6" s="508"/>
    </row>
    <row r="7" spans="1:11" ht="15.75" customHeight="1" x14ac:dyDescent="0.25">
      <c r="A7" s="507"/>
      <c r="B7" s="507"/>
      <c r="C7" s="507"/>
      <c r="D7" s="507"/>
      <c r="E7" s="507"/>
      <c r="F7" s="507"/>
      <c r="G7" s="231">
        <v>1</v>
      </c>
      <c r="H7" s="231">
        <v>2</v>
      </c>
      <c r="I7" s="231">
        <v>3</v>
      </c>
      <c r="J7" s="231">
        <v>4</v>
      </c>
      <c r="K7" s="231">
        <v>5</v>
      </c>
    </row>
    <row r="8" spans="1:11" ht="15.75" customHeight="1" x14ac:dyDescent="0.25">
      <c r="A8" s="507"/>
      <c r="B8" s="507"/>
      <c r="C8" s="507"/>
      <c r="D8" s="507"/>
      <c r="E8" s="507"/>
      <c r="F8" s="507"/>
      <c r="G8" s="82" t="s">
        <v>231</v>
      </c>
      <c r="H8" s="82" t="s">
        <v>232</v>
      </c>
      <c r="I8" s="83" t="s">
        <v>233</v>
      </c>
      <c r="J8" s="83" t="s">
        <v>234</v>
      </c>
      <c r="K8" s="83" t="s">
        <v>235</v>
      </c>
    </row>
    <row r="9" spans="1:11" ht="4.5" customHeight="1" x14ac:dyDescent="0.25">
      <c r="A9" s="509"/>
      <c r="B9" s="509"/>
      <c r="C9" s="509"/>
      <c r="D9" s="509"/>
      <c r="E9" s="509"/>
      <c r="F9" s="509"/>
      <c r="G9" s="509"/>
      <c r="H9" s="509"/>
      <c r="I9" s="509"/>
      <c r="J9" s="509"/>
      <c r="K9" s="509"/>
    </row>
    <row r="10" spans="1:11" ht="32.25" customHeight="1" x14ac:dyDescent="0.25">
      <c r="A10" s="84" t="s">
        <v>236</v>
      </c>
      <c r="B10" s="84" t="s">
        <v>237</v>
      </c>
      <c r="C10" s="85" t="s">
        <v>291</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8">
        <f>(C11/C$21)*60</f>
        <v>16.666666666666668</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14</v>
      </c>
      <c r="D12" s="338">
        <f t="shared" ref="D12:D20" si="1">(C12/C$21)*60</f>
        <v>11.666666666666666</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88">
        <v>20</v>
      </c>
      <c r="D13" s="338">
        <f t="shared" si="1"/>
        <v>16.666666666666668</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88">
        <v>18</v>
      </c>
      <c r="D14" s="338">
        <f t="shared" si="1"/>
        <v>15</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88"/>
      <c r="D15" s="338">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88"/>
      <c r="D16" s="338">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88"/>
      <c r="D17" s="338">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88"/>
      <c r="D18" s="338">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88"/>
      <c r="D19" s="338">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88"/>
      <c r="D20" s="338">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72</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09"/>
      <c r="B22" s="510"/>
      <c r="C22" s="510"/>
      <c r="D22" s="232"/>
      <c r="E22" s="232"/>
      <c r="F22" s="509"/>
      <c r="G22" s="510"/>
      <c r="H22" s="510"/>
      <c r="I22" s="509"/>
      <c r="J22" s="510"/>
      <c r="K22" s="510"/>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Appalto nuovo servizio scuolabus</v>
      </c>
      <c r="B24" s="92"/>
      <c r="C24" s="100"/>
      <c r="D24" s="100">
        <f t="shared" ref="D24:D45" si="7">(C24/C$54)*40</f>
        <v>0</v>
      </c>
      <c r="E24" s="89">
        <f>F24/100</f>
        <v>0</v>
      </c>
      <c r="F24" s="90"/>
      <c r="G24" s="91" t="str">
        <f t="shared" ref="G24:G48" si="8">IF(F24&lt;=20,"X","")</f>
        <v>X</v>
      </c>
      <c r="H24" s="91" t="str">
        <f t="shared" ref="H24:H48" si="9">IF(AND(F24&gt;20,F24&lt;=50),"X","")</f>
        <v/>
      </c>
      <c r="I24" s="91" t="str">
        <f t="shared" ref="I24:I48" si="10">IF(AND(F24&gt;50,F24&lt;=70),"X","")</f>
        <v/>
      </c>
      <c r="J24" s="91" t="str">
        <f t="shared" ref="J24:J48" si="11">IF(AND(F24&gt;70,F24&lt;=90),"X","")</f>
        <v/>
      </c>
      <c r="K24" s="91" t="str">
        <f>IF(AND(F24&gt;90,F24&lt;=100),"X","")</f>
        <v/>
      </c>
    </row>
    <row r="25" spans="1:11" s="6" customFormat="1" ht="27" customHeight="1" x14ac:dyDescent="0.25">
      <c r="A25" s="93" t="str">
        <f>'Resp. 1'!B33</f>
        <v>Inserimento nel programma di Stato Civile degli Atti di Matrimonio dall'anno 1970 al 1984</v>
      </c>
      <c r="B25" s="93"/>
      <c r="C25" s="100"/>
      <c r="D25" s="100">
        <f t="shared" si="7"/>
        <v>0</v>
      </c>
      <c r="E25" s="89">
        <f t="shared" ref="E25:E29" si="12">F25/100</f>
        <v>0</v>
      </c>
      <c r="F25" s="90"/>
      <c r="G25" s="91" t="str">
        <f t="shared" si="8"/>
        <v>X</v>
      </c>
      <c r="H25" s="91" t="str">
        <f t="shared" si="9"/>
        <v/>
      </c>
      <c r="I25" s="91" t="str">
        <f t="shared" si="10"/>
        <v/>
      </c>
      <c r="J25" s="91" t="str">
        <f t="shared" si="11"/>
        <v/>
      </c>
      <c r="K25" s="91" t="str">
        <f t="shared" ref="K25:K45" si="13">IF(AND(F25&gt;90,F25&lt;=100),"X","")</f>
        <v/>
      </c>
    </row>
    <row r="26" spans="1:11" s="6" customFormat="1" ht="27" customHeight="1" x14ac:dyDescent="0.25">
      <c r="A26" s="93" t="str">
        <f>'Resp. 1'!B34</f>
        <v>Attivazione iscrizione mensa scolastica on line</v>
      </c>
      <c r="B26" s="93"/>
      <c r="C26" s="100"/>
      <c r="D26" s="100">
        <f t="shared" si="7"/>
        <v>0</v>
      </c>
      <c r="E26" s="89">
        <f t="shared" si="12"/>
        <v>0</v>
      </c>
      <c r="F26" s="90"/>
      <c r="G26" s="91" t="str">
        <f t="shared" si="8"/>
        <v>X</v>
      </c>
      <c r="H26" s="91" t="str">
        <f t="shared" si="9"/>
        <v/>
      </c>
      <c r="I26" s="91" t="str">
        <f t="shared" si="10"/>
        <v/>
      </c>
      <c r="J26" s="91" t="str">
        <f t="shared" si="11"/>
        <v/>
      </c>
      <c r="K26" s="91" t="str">
        <f t="shared" si="13"/>
        <v/>
      </c>
    </row>
    <row r="27" spans="1:11" s="6" customFormat="1" ht="27" customHeight="1" x14ac:dyDescent="0.25">
      <c r="A27" s="93" t="str">
        <f>'Resp. 1'!B35</f>
        <v>Rivisitazione modulistica stato civile</v>
      </c>
      <c r="B27" s="93"/>
      <c r="C27" s="100"/>
      <c r="D27" s="100">
        <f t="shared" si="7"/>
        <v>0</v>
      </c>
      <c r="E27" s="89">
        <f t="shared" si="12"/>
        <v>0</v>
      </c>
      <c r="F27" s="90"/>
      <c r="G27" s="91" t="str">
        <f t="shared" si="8"/>
        <v>X</v>
      </c>
      <c r="H27" s="91" t="str">
        <f t="shared" si="9"/>
        <v/>
      </c>
      <c r="I27" s="91" t="str">
        <f t="shared" si="10"/>
        <v/>
      </c>
      <c r="J27" s="91" t="str">
        <f t="shared" si="11"/>
        <v/>
      </c>
      <c r="K27" s="91" t="str">
        <f t="shared" si="13"/>
        <v/>
      </c>
    </row>
    <row r="28" spans="1:11" s="6" customFormat="1" ht="27" customHeight="1" x14ac:dyDescent="0.25">
      <c r="A28" s="93" t="str">
        <f>'Resp. 1'!B36</f>
        <v>Bonus bambini nati nell'anno 2022/2023</v>
      </c>
      <c r="B28" s="93"/>
      <c r="C28" s="101">
        <v>18</v>
      </c>
      <c r="D28" s="100">
        <f t="shared" si="7"/>
        <v>18.94736842105263</v>
      </c>
      <c r="E28" s="89">
        <f t="shared" si="12"/>
        <v>0</v>
      </c>
      <c r="F28" s="90"/>
      <c r="G28" s="91" t="str">
        <f t="shared" si="8"/>
        <v>X</v>
      </c>
      <c r="H28" s="91" t="str">
        <f t="shared" si="9"/>
        <v/>
      </c>
      <c r="I28" s="91" t="str">
        <f t="shared" si="10"/>
        <v/>
      </c>
      <c r="J28" s="91" t="str">
        <f t="shared" si="11"/>
        <v/>
      </c>
      <c r="K28" s="91" t="str">
        <f t="shared" si="13"/>
        <v/>
      </c>
    </row>
    <row r="29" spans="1:11" s="6" customFormat="1" ht="27" customHeight="1" x14ac:dyDescent="0.25">
      <c r="A29" s="93">
        <f>'Resp. 1'!B37</f>
        <v>0</v>
      </c>
      <c r="B29" s="93"/>
      <c r="C29" s="101"/>
      <c r="D29" s="100">
        <f t="shared" si="7"/>
        <v>0</v>
      </c>
      <c r="E29" s="89">
        <f t="shared" si="12"/>
        <v>0</v>
      </c>
      <c r="F29" s="90"/>
      <c r="G29" s="91" t="str">
        <f t="shared" si="8"/>
        <v>X</v>
      </c>
      <c r="H29" s="91" t="str">
        <f t="shared" si="9"/>
        <v/>
      </c>
      <c r="I29" s="91" t="str">
        <f t="shared" si="10"/>
        <v/>
      </c>
      <c r="J29" s="91" t="str">
        <f t="shared" si="11"/>
        <v/>
      </c>
      <c r="K29" s="91" t="str">
        <f t="shared" si="13"/>
        <v/>
      </c>
    </row>
    <row r="30" spans="1:11" s="6" customFormat="1" ht="27" customHeight="1" x14ac:dyDescent="0.25">
      <c r="A30" s="93">
        <f>'Resp. 1'!B38</f>
        <v>0</v>
      </c>
      <c r="B30" s="93"/>
      <c r="C30" s="101"/>
      <c r="D30" s="100">
        <f t="shared" si="7"/>
        <v>0</v>
      </c>
      <c r="E30" s="89"/>
      <c r="F30" s="90"/>
      <c r="G30" s="91" t="str">
        <f t="shared" si="8"/>
        <v>X</v>
      </c>
      <c r="H30" s="91" t="str">
        <f t="shared" si="9"/>
        <v/>
      </c>
      <c r="I30" s="91" t="str">
        <f t="shared" si="10"/>
        <v/>
      </c>
      <c r="J30" s="91" t="str">
        <f t="shared" si="11"/>
        <v/>
      </c>
      <c r="K30" s="91" t="str">
        <f t="shared" si="13"/>
        <v/>
      </c>
    </row>
    <row r="31" spans="1:11" s="6" customFormat="1" ht="27" customHeight="1" x14ac:dyDescent="0.25">
      <c r="A31" s="93">
        <f>'Resp. 1'!B39</f>
        <v>0</v>
      </c>
      <c r="B31" s="93"/>
      <c r="C31" s="101"/>
      <c r="D31" s="100">
        <f t="shared" si="7"/>
        <v>0</v>
      </c>
      <c r="E31" s="89"/>
      <c r="F31" s="90"/>
      <c r="G31" s="91" t="str">
        <f t="shared" si="8"/>
        <v>X</v>
      </c>
      <c r="H31" s="91" t="str">
        <f t="shared" si="9"/>
        <v/>
      </c>
      <c r="I31" s="91" t="str">
        <f t="shared" si="10"/>
        <v/>
      </c>
      <c r="J31" s="91" t="str">
        <f t="shared" si="11"/>
        <v/>
      </c>
      <c r="K31" s="91" t="str">
        <f t="shared" si="13"/>
        <v/>
      </c>
    </row>
    <row r="32" spans="1:11" s="6" customFormat="1" ht="27" customHeight="1" x14ac:dyDescent="0.25">
      <c r="A32" s="93">
        <f>'Resp. 1'!B40</f>
        <v>0</v>
      </c>
      <c r="B32" s="93"/>
      <c r="C32" s="101"/>
      <c r="D32" s="100">
        <f t="shared" si="7"/>
        <v>0</v>
      </c>
      <c r="E32" s="89"/>
      <c r="F32" s="90"/>
      <c r="G32" s="91" t="str">
        <f t="shared" si="8"/>
        <v>X</v>
      </c>
      <c r="H32" s="91" t="str">
        <f t="shared" si="9"/>
        <v/>
      </c>
      <c r="I32" s="91" t="str">
        <f t="shared" si="10"/>
        <v/>
      </c>
      <c r="J32" s="91" t="str">
        <f t="shared" si="11"/>
        <v/>
      </c>
      <c r="K32" s="91" t="str">
        <f t="shared" si="13"/>
        <v/>
      </c>
    </row>
    <row r="33" spans="1:11" s="6" customFormat="1" ht="27" customHeight="1" x14ac:dyDescent="0.25">
      <c r="A33" s="93">
        <f>'Resp. 1'!B41</f>
        <v>0</v>
      </c>
      <c r="B33" s="93"/>
      <c r="C33" s="101"/>
      <c r="D33" s="100">
        <f t="shared" si="7"/>
        <v>0</v>
      </c>
      <c r="E33" s="89"/>
      <c r="F33" s="90"/>
      <c r="G33" s="91" t="str">
        <f t="shared" si="8"/>
        <v>X</v>
      </c>
      <c r="H33" s="91" t="str">
        <f t="shared" si="9"/>
        <v/>
      </c>
      <c r="I33" s="91" t="str">
        <f t="shared" si="10"/>
        <v/>
      </c>
      <c r="J33" s="91" t="str">
        <f t="shared" si="11"/>
        <v/>
      </c>
      <c r="K33" s="91" t="str">
        <f t="shared" si="13"/>
        <v/>
      </c>
    </row>
    <row r="34" spans="1:11" s="6" customFormat="1" ht="27" customHeight="1" x14ac:dyDescent="0.25">
      <c r="A34" s="93">
        <f>'Resp. 1'!B42</f>
        <v>0</v>
      </c>
      <c r="B34" s="93"/>
      <c r="C34" s="101"/>
      <c r="D34" s="100">
        <f t="shared" si="7"/>
        <v>0</v>
      </c>
      <c r="E34" s="89"/>
      <c r="F34" s="90"/>
      <c r="G34" s="91" t="str">
        <f t="shared" si="8"/>
        <v>X</v>
      </c>
      <c r="H34" s="91" t="str">
        <f t="shared" si="9"/>
        <v/>
      </c>
      <c r="I34" s="91" t="str">
        <f t="shared" si="10"/>
        <v/>
      </c>
      <c r="J34" s="91" t="str">
        <f t="shared" si="11"/>
        <v/>
      </c>
      <c r="K34" s="91" t="str">
        <f t="shared" si="13"/>
        <v/>
      </c>
    </row>
    <row r="35" spans="1:11" s="6" customFormat="1" ht="27" customHeight="1" x14ac:dyDescent="0.25">
      <c r="A35" s="93">
        <f>'Resp. 1'!B43</f>
        <v>0</v>
      </c>
      <c r="B35" s="93"/>
      <c r="C35" s="101"/>
      <c r="D35" s="100">
        <f t="shared" si="7"/>
        <v>0</v>
      </c>
      <c r="E35" s="89"/>
      <c r="F35" s="90"/>
      <c r="G35" s="91" t="str">
        <f t="shared" si="8"/>
        <v>X</v>
      </c>
      <c r="H35" s="91" t="str">
        <f t="shared" si="9"/>
        <v/>
      </c>
      <c r="I35" s="91" t="str">
        <f t="shared" si="10"/>
        <v/>
      </c>
      <c r="J35" s="91" t="str">
        <f t="shared" si="11"/>
        <v/>
      </c>
      <c r="K35" s="91" t="str">
        <f t="shared" si="13"/>
        <v/>
      </c>
    </row>
    <row r="36" spans="1:11" s="6" customFormat="1" ht="27" customHeight="1" x14ac:dyDescent="0.25">
      <c r="A36" s="93">
        <f>'Resp. 1'!B44</f>
        <v>0</v>
      </c>
      <c r="B36" s="93"/>
      <c r="C36" s="101"/>
      <c r="D36" s="100">
        <f t="shared" si="7"/>
        <v>0</v>
      </c>
      <c r="E36" s="89"/>
      <c r="F36" s="90"/>
      <c r="G36" s="91" t="str">
        <f t="shared" si="8"/>
        <v>X</v>
      </c>
      <c r="H36" s="91" t="str">
        <f t="shared" si="9"/>
        <v/>
      </c>
      <c r="I36" s="91" t="str">
        <f t="shared" si="10"/>
        <v/>
      </c>
      <c r="J36" s="91" t="str">
        <f t="shared" si="11"/>
        <v/>
      </c>
      <c r="K36" s="91" t="str">
        <f t="shared" si="13"/>
        <v/>
      </c>
    </row>
    <row r="37" spans="1:11" s="6" customFormat="1" ht="27" customHeight="1" x14ac:dyDescent="0.25">
      <c r="A37" s="93">
        <f>'Resp. 1'!B45</f>
        <v>0</v>
      </c>
      <c r="B37" s="93"/>
      <c r="C37" s="101"/>
      <c r="D37" s="100">
        <f t="shared" si="7"/>
        <v>0</v>
      </c>
      <c r="E37" s="89"/>
      <c r="F37" s="90"/>
      <c r="G37" s="91" t="str">
        <f t="shared" si="8"/>
        <v>X</v>
      </c>
      <c r="H37" s="91" t="str">
        <f t="shared" si="9"/>
        <v/>
      </c>
      <c r="I37" s="91" t="str">
        <f t="shared" si="10"/>
        <v/>
      </c>
      <c r="J37" s="91" t="str">
        <f t="shared" si="11"/>
        <v/>
      </c>
      <c r="K37" s="91" t="str">
        <f t="shared" si="13"/>
        <v/>
      </c>
    </row>
    <row r="38" spans="1:11" s="6" customFormat="1" ht="27" customHeight="1" x14ac:dyDescent="0.25">
      <c r="A38" s="93">
        <f>'Resp. 1'!B46</f>
        <v>0</v>
      </c>
      <c r="B38" s="93"/>
      <c r="C38" s="101"/>
      <c r="D38" s="100">
        <f t="shared" si="7"/>
        <v>0</v>
      </c>
      <c r="E38" s="89"/>
      <c r="F38" s="90"/>
      <c r="G38" s="91" t="str">
        <f t="shared" si="8"/>
        <v>X</v>
      </c>
      <c r="H38" s="91" t="str">
        <f t="shared" si="9"/>
        <v/>
      </c>
      <c r="I38" s="91" t="str">
        <f t="shared" si="10"/>
        <v/>
      </c>
      <c r="J38" s="91" t="str">
        <f t="shared" si="11"/>
        <v/>
      </c>
      <c r="K38" s="91" t="str">
        <f t="shared" si="13"/>
        <v/>
      </c>
    </row>
    <row r="39" spans="1:11" s="6" customFormat="1" ht="27" customHeight="1" x14ac:dyDescent="0.25">
      <c r="A39" s="93">
        <f>'Resp. 1'!B47</f>
        <v>0</v>
      </c>
      <c r="B39" s="93"/>
      <c r="C39" s="101"/>
      <c r="D39" s="100">
        <f t="shared" si="7"/>
        <v>0</v>
      </c>
      <c r="E39" s="89"/>
      <c r="F39" s="90"/>
      <c r="G39" s="91" t="str">
        <f t="shared" si="8"/>
        <v>X</v>
      </c>
      <c r="H39" s="91" t="str">
        <f t="shared" si="9"/>
        <v/>
      </c>
      <c r="I39" s="91" t="str">
        <f t="shared" si="10"/>
        <v/>
      </c>
      <c r="J39" s="91" t="str">
        <f t="shared" si="11"/>
        <v/>
      </c>
      <c r="K39" s="91" t="str">
        <f t="shared" si="13"/>
        <v/>
      </c>
    </row>
    <row r="40" spans="1:11" s="6" customFormat="1" ht="27" customHeight="1" x14ac:dyDescent="0.25">
      <c r="A40" s="93">
        <f>'Resp. 1'!B48</f>
        <v>0</v>
      </c>
      <c r="B40" s="93"/>
      <c r="C40" s="101"/>
      <c r="D40" s="100">
        <f t="shared" si="7"/>
        <v>0</v>
      </c>
      <c r="E40" s="89"/>
      <c r="F40" s="90"/>
      <c r="G40" s="91" t="str">
        <f t="shared" si="8"/>
        <v>X</v>
      </c>
      <c r="H40" s="91" t="str">
        <f t="shared" si="9"/>
        <v/>
      </c>
      <c r="I40" s="91" t="str">
        <f t="shared" si="10"/>
        <v/>
      </c>
      <c r="J40" s="91" t="str">
        <f t="shared" si="11"/>
        <v/>
      </c>
      <c r="K40" s="91" t="str">
        <f t="shared" si="13"/>
        <v/>
      </c>
    </row>
    <row r="41" spans="1:11" s="6" customFormat="1" ht="27" customHeight="1" x14ac:dyDescent="0.25">
      <c r="A41" s="93">
        <f>'Resp. 1'!B49</f>
        <v>0</v>
      </c>
      <c r="B41" s="93"/>
      <c r="C41" s="101"/>
      <c r="D41" s="100">
        <f t="shared" si="7"/>
        <v>0</v>
      </c>
      <c r="E41" s="89"/>
      <c r="F41" s="90"/>
      <c r="G41" s="91" t="str">
        <f t="shared" si="8"/>
        <v>X</v>
      </c>
      <c r="H41" s="91" t="str">
        <f t="shared" si="9"/>
        <v/>
      </c>
      <c r="I41" s="91" t="str">
        <f t="shared" si="10"/>
        <v/>
      </c>
      <c r="J41" s="91" t="str">
        <f t="shared" si="11"/>
        <v/>
      </c>
      <c r="K41" s="91" t="str">
        <f t="shared" si="13"/>
        <v/>
      </c>
    </row>
    <row r="42" spans="1:11" s="6" customFormat="1" ht="27" customHeight="1" x14ac:dyDescent="0.25">
      <c r="A42" s="93">
        <f>'Resp. 1'!B50</f>
        <v>0</v>
      </c>
      <c r="B42" s="93"/>
      <c r="C42" s="101"/>
      <c r="D42" s="100">
        <f t="shared" si="7"/>
        <v>0</v>
      </c>
      <c r="E42" s="89"/>
      <c r="F42" s="90"/>
      <c r="G42" s="91" t="str">
        <f t="shared" si="8"/>
        <v>X</v>
      </c>
      <c r="H42" s="91" t="str">
        <f t="shared" si="9"/>
        <v/>
      </c>
      <c r="I42" s="91" t="str">
        <f t="shared" si="10"/>
        <v/>
      </c>
      <c r="J42" s="91" t="str">
        <f t="shared" si="11"/>
        <v/>
      </c>
      <c r="K42" s="91" t="str">
        <f t="shared" si="13"/>
        <v/>
      </c>
    </row>
    <row r="43" spans="1:11" s="6" customFormat="1" ht="27" customHeight="1" x14ac:dyDescent="0.25">
      <c r="A43" s="93">
        <f>'Resp. 1'!B51</f>
        <v>0</v>
      </c>
      <c r="B43" s="93"/>
      <c r="C43" s="101"/>
      <c r="D43" s="100">
        <f t="shared" si="7"/>
        <v>0</v>
      </c>
      <c r="E43" s="89"/>
      <c r="F43" s="90"/>
      <c r="G43" s="91" t="str">
        <f t="shared" si="8"/>
        <v>X</v>
      </c>
      <c r="H43" s="91" t="str">
        <f t="shared" si="9"/>
        <v/>
      </c>
      <c r="I43" s="91" t="str">
        <f t="shared" si="10"/>
        <v/>
      </c>
      <c r="J43" s="91" t="str">
        <f t="shared" si="11"/>
        <v/>
      </c>
      <c r="K43" s="91" t="str">
        <f t="shared" si="13"/>
        <v/>
      </c>
    </row>
    <row r="44" spans="1:11" s="6" customFormat="1" ht="27" customHeight="1" x14ac:dyDescent="0.25">
      <c r="A44" s="93">
        <f>'Resp. 1'!B52</f>
        <v>0</v>
      </c>
      <c r="B44" s="93"/>
      <c r="C44" s="101"/>
      <c r="D44" s="100">
        <f t="shared" si="7"/>
        <v>0</v>
      </c>
      <c r="E44" s="89"/>
      <c r="F44" s="90"/>
      <c r="G44" s="91" t="str">
        <f t="shared" si="8"/>
        <v>X</v>
      </c>
      <c r="H44" s="91" t="str">
        <f t="shared" si="9"/>
        <v/>
      </c>
      <c r="I44" s="91" t="str">
        <f t="shared" si="10"/>
        <v/>
      </c>
      <c r="J44" s="91" t="str">
        <f t="shared" si="11"/>
        <v/>
      </c>
      <c r="K44" s="91" t="str">
        <f t="shared" si="13"/>
        <v/>
      </c>
    </row>
    <row r="45" spans="1:11" s="6" customFormat="1" ht="27" customHeight="1" x14ac:dyDescent="0.25">
      <c r="A45" s="93">
        <f>'Resp. 1'!B53</f>
        <v>0</v>
      </c>
      <c r="B45" s="93"/>
      <c r="C45" s="101"/>
      <c r="D45" s="100">
        <f t="shared" si="7"/>
        <v>0</v>
      </c>
      <c r="E45" s="89"/>
      <c r="F45" s="90"/>
      <c r="G45" s="91" t="str">
        <f t="shared" si="8"/>
        <v>X</v>
      </c>
      <c r="H45" s="91" t="str">
        <f t="shared" si="9"/>
        <v/>
      </c>
      <c r="I45" s="91" t="str">
        <f t="shared" si="10"/>
        <v/>
      </c>
      <c r="J45" s="91" t="str">
        <f t="shared" si="11"/>
        <v/>
      </c>
      <c r="K45" s="91" t="str">
        <f t="shared" si="13"/>
        <v/>
      </c>
    </row>
    <row r="46" spans="1:11" ht="42" customHeight="1" x14ac:dyDescent="0.25">
      <c r="A46" s="231" t="s">
        <v>247</v>
      </c>
      <c r="B46" s="231" t="s">
        <v>248</v>
      </c>
      <c r="C46" s="85" t="s">
        <v>238</v>
      </c>
      <c r="D46" s="100" t="s">
        <v>523</v>
      </c>
      <c r="E46" s="85" t="s">
        <v>239</v>
      </c>
      <c r="F46" s="85" t="s">
        <v>240</v>
      </c>
      <c r="G46" s="85" t="s">
        <v>249</v>
      </c>
      <c r="H46" s="85" t="s">
        <v>250</v>
      </c>
      <c r="I46" s="85" t="s">
        <v>251</v>
      </c>
      <c r="J46" s="85" t="s">
        <v>252</v>
      </c>
      <c r="K46" s="85" t="s">
        <v>253</v>
      </c>
    </row>
    <row r="47" spans="1:11" s="6" customFormat="1" ht="49.5" customHeight="1" x14ac:dyDescent="0.25">
      <c r="A47" s="93" t="s">
        <v>316</v>
      </c>
      <c r="B47" s="93" t="s">
        <v>317</v>
      </c>
      <c r="C47" s="101">
        <v>20</v>
      </c>
      <c r="D47" s="100">
        <f t="shared" ref="D47:D53" si="14">(C47/C$54)*40</f>
        <v>21.052631578947366</v>
      </c>
      <c r="E47" s="89">
        <f>F47/100</f>
        <v>1</v>
      </c>
      <c r="F47" s="90">
        <v>100</v>
      </c>
      <c r="G47" s="91" t="str">
        <f t="shared" si="8"/>
        <v/>
      </c>
      <c r="H47" s="91" t="str">
        <f t="shared" si="9"/>
        <v/>
      </c>
      <c r="I47" s="91" t="str">
        <f t="shared" si="10"/>
        <v/>
      </c>
      <c r="J47" s="91" t="str">
        <f t="shared" si="11"/>
        <v/>
      </c>
      <c r="K47" s="91" t="str">
        <f t="shared" ref="K47:K53" si="15">IF(AND(F47&gt;90,F47&lt;=100),"X","")</f>
        <v>X</v>
      </c>
    </row>
    <row r="48" spans="1:11" s="6" customFormat="1" ht="18.75" customHeight="1" x14ac:dyDescent="0.25">
      <c r="A48" s="93"/>
      <c r="B48" s="93"/>
      <c r="C48" s="101"/>
      <c r="D48" s="100">
        <f t="shared" si="14"/>
        <v>0</v>
      </c>
      <c r="E48" s="89">
        <f t="shared" ref="E48:E53" si="16">F48/100</f>
        <v>0</v>
      </c>
      <c r="F48" s="90"/>
      <c r="G48" s="91" t="str">
        <f t="shared" si="8"/>
        <v>X</v>
      </c>
      <c r="H48" s="91" t="str">
        <f t="shared" si="9"/>
        <v/>
      </c>
      <c r="I48" s="91" t="str">
        <f t="shared" si="10"/>
        <v/>
      </c>
      <c r="J48" s="91" t="str">
        <f t="shared" si="11"/>
        <v/>
      </c>
      <c r="K48" s="91" t="str">
        <f t="shared" si="15"/>
        <v/>
      </c>
    </row>
    <row r="49" spans="1:11" s="6" customFormat="1" ht="18.75" customHeight="1" x14ac:dyDescent="0.25">
      <c r="A49" s="93"/>
      <c r="B49" s="93"/>
      <c r="C49" s="101"/>
      <c r="D49" s="100">
        <f t="shared" si="14"/>
        <v>0</v>
      </c>
      <c r="E49" s="89">
        <f t="shared" si="16"/>
        <v>0</v>
      </c>
      <c r="F49" s="90"/>
      <c r="G49" s="91" t="str">
        <f>IF(F49&lt;=20,"X","")</f>
        <v>X</v>
      </c>
      <c r="H49" s="91" t="str">
        <f>IF(AND(F49&gt;20,F49&lt;=50),"X","")</f>
        <v/>
      </c>
      <c r="I49" s="91" t="str">
        <f>IF(AND(F49&gt;50,F49&lt;=70),"X","")</f>
        <v/>
      </c>
      <c r="J49" s="91" t="str">
        <f>IF(AND(F49&gt;70,F49&lt;=90),"X","")</f>
        <v/>
      </c>
      <c r="K49" s="91" t="str">
        <f t="shared" si="15"/>
        <v/>
      </c>
    </row>
    <row r="50" spans="1:11" s="6" customFormat="1" ht="18.75" customHeight="1" x14ac:dyDescent="0.25">
      <c r="A50" s="93"/>
      <c r="B50" s="93"/>
      <c r="C50" s="101"/>
      <c r="D50" s="100">
        <f t="shared" si="14"/>
        <v>0</v>
      </c>
      <c r="E50" s="89">
        <f t="shared" si="16"/>
        <v>0</v>
      </c>
      <c r="F50" s="90"/>
      <c r="G50" s="91" t="str">
        <f>IF(F50&lt;=20,"X","")</f>
        <v>X</v>
      </c>
      <c r="H50" s="91" t="str">
        <f>IF(AND(F50&gt;20,F50&lt;=50),"X","")</f>
        <v/>
      </c>
      <c r="I50" s="91" t="str">
        <f>IF(AND(F50&gt;50,F50&lt;=70),"X","")</f>
        <v/>
      </c>
      <c r="J50" s="91" t="str">
        <f>IF(AND(F50&gt;70,F50&lt;=90),"X","")</f>
        <v/>
      </c>
      <c r="K50" s="91" t="str">
        <f t="shared" si="15"/>
        <v/>
      </c>
    </row>
    <row r="51" spans="1:11" s="6" customFormat="1" ht="18.75" customHeight="1" x14ac:dyDescent="0.25">
      <c r="A51" s="93"/>
      <c r="B51" s="93"/>
      <c r="C51" s="101"/>
      <c r="D51" s="100">
        <f t="shared" si="14"/>
        <v>0</v>
      </c>
      <c r="E51" s="89">
        <f t="shared" si="16"/>
        <v>0</v>
      </c>
      <c r="F51" s="90"/>
      <c r="G51" s="91" t="str">
        <f>IF(F51&lt;=20,"X","")</f>
        <v>X</v>
      </c>
      <c r="H51" s="91" t="str">
        <f>IF(AND(F51&gt;20,F51&lt;=50),"X","")</f>
        <v/>
      </c>
      <c r="I51" s="91" t="str">
        <f>IF(AND(F51&gt;50,F51&lt;=70),"X","")</f>
        <v/>
      </c>
      <c r="J51" s="91" t="str">
        <f>IF(AND(F51&gt;70,F51&lt;=90),"X","")</f>
        <v/>
      </c>
      <c r="K51" s="91" t="str">
        <f t="shared" si="15"/>
        <v/>
      </c>
    </row>
    <row r="52" spans="1:11" s="6" customFormat="1" ht="18.75" customHeight="1" x14ac:dyDescent="0.25">
      <c r="A52" s="93"/>
      <c r="B52" s="93"/>
      <c r="C52" s="101"/>
      <c r="D52" s="100">
        <f t="shared" si="14"/>
        <v>0</v>
      </c>
      <c r="E52" s="89">
        <f t="shared" si="16"/>
        <v>0</v>
      </c>
      <c r="F52" s="90"/>
      <c r="G52" s="91" t="str">
        <f>IF(F52&lt;=20,"X","")</f>
        <v>X</v>
      </c>
      <c r="H52" s="91" t="str">
        <f>IF(AND(F52&gt;20,F52&lt;=50),"X","")</f>
        <v/>
      </c>
      <c r="I52" s="91" t="str">
        <f>IF(AND(F52&gt;50,F52&lt;=70),"X","")</f>
        <v/>
      </c>
      <c r="J52" s="91" t="str">
        <f>IF(AND(F52&gt;70,F52&lt;=90),"X","")</f>
        <v/>
      </c>
      <c r="K52" s="91" t="str">
        <f t="shared" si="15"/>
        <v/>
      </c>
    </row>
    <row r="53" spans="1:11" s="6" customFormat="1" ht="18.75" customHeight="1" x14ac:dyDescent="0.25">
      <c r="A53" s="93"/>
      <c r="B53" s="93"/>
      <c r="C53" s="101"/>
      <c r="D53" s="100">
        <f t="shared" si="14"/>
        <v>0</v>
      </c>
      <c r="E53" s="89">
        <f t="shared" si="16"/>
        <v>0</v>
      </c>
      <c r="F53" s="90"/>
      <c r="G53" s="91" t="str">
        <f>IF(F53&lt;=20,"X","")</f>
        <v>X</v>
      </c>
      <c r="H53" s="91" t="str">
        <f>IF(AND(F53&gt;20,F53&lt;=50),"X","")</f>
        <v/>
      </c>
      <c r="I53" s="91" t="str">
        <f>IF(AND(F53&gt;50,F53&lt;=70),"X","")</f>
        <v/>
      </c>
      <c r="J53" s="91" t="str">
        <f>IF(AND(F53&gt;70,F53&lt;=90),"X","")</f>
        <v/>
      </c>
      <c r="K53" s="91" t="str">
        <f t="shared" si="15"/>
        <v/>
      </c>
    </row>
    <row r="54" spans="1:11" ht="25.5" x14ac:dyDescent="0.25">
      <c r="A54" s="94" t="s">
        <v>254</v>
      </c>
      <c r="B54" s="95" t="str">
        <f>IF(C54=40,"Pesatura Adeguata","Pesatura Inadeguata")</f>
        <v>Pesatura Inadeguata</v>
      </c>
      <c r="C54" s="101">
        <f>SUM(C24:C49)</f>
        <v>38</v>
      </c>
      <c r="D54" s="101"/>
      <c r="E54" s="231"/>
      <c r="F54" s="97"/>
      <c r="G54" s="102"/>
      <c r="H54" s="103" t="e">
        <f>IF(H24="x",D24*E24)+IF(H25="x",D25*E25)+IF(H26="x",D26*E26)+IF(H27="x",D27*E27)+IF(H28="x",D28*E28)+IF(#REF!="x",#REF!*#REF!)+IF(#REF!="x",#REF!*#REF!)+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f>
        <v>#REF!</v>
      </c>
      <c r="I54" s="103" t="e">
        <f>IF(I24="x",D24*E24)+IF(I25="x",D25*E25)+IF(I26="x",D26*E26)+IF(I27="x",D27*E27)+IF(I28="x",D28*E28)+IF(#REF!="x",#REF!*#REF!)+IF(#REF!="x",#REF!*#REF!)+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f>
        <v>#REF!</v>
      </c>
      <c r="J54" s="103" t="e">
        <f>IF(J24="x",D24*E24)+IF(J25="x",D25*E25)+IF(J26="x",D26*E26)+IF(J27="x",D27*E27)+IF(J28="x",D28*E28)+IF(#REF!="x",#REF!*#REF!)+IF(#REF!="x",#REF!*#REF!)+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f>
        <v>#REF!</v>
      </c>
      <c r="K54" s="103" t="e">
        <f>IF(K24="x",D24*E24)+IF(K25="x",D25*E25)+IF(K26="x",D26*E26)+IF(K27="x",D27*E27)+IF(K28="x",D28*E28)+IF(#REF!="x",#REF!*#REF!)+IF(#REF!="x",#REF!*#REF!)+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f>
        <v>#REF!</v>
      </c>
    </row>
    <row r="55" spans="1:11" ht="18" customHeight="1" x14ac:dyDescent="0.25">
      <c r="A55" s="104"/>
      <c r="B55" s="105"/>
      <c r="C55" s="106"/>
      <c r="D55" s="106"/>
      <c r="E55" s="106" t="s">
        <v>255</v>
      </c>
      <c r="F55" s="107"/>
      <c r="G55" s="108"/>
      <c r="H55" s="108"/>
      <c r="I55" s="108"/>
      <c r="J55" s="108"/>
      <c r="K55" s="109"/>
    </row>
    <row r="56" spans="1:11" ht="16.5" customHeight="1" x14ac:dyDescent="0.25">
      <c r="A56" s="499" t="s">
        <v>256</v>
      </c>
      <c r="B56" s="500"/>
      <c r="C56" s="96">
        <f>SUM(H21:K21)</f>
        <v>0</v>
      </c>
      <c r="D56" s="337"/>
      <c r="E56" s="110">
        <f>C56/60</f>
        <v>0</v>
      </c>
      <c r="F56" s="111"/>
      <c r="G56" s="112"/>
      <c r="H56" s="112"/>
      <c r="I56" s="112"/>
      <c r="J56" s="112"/>
      <c r="K56" s="113"/>
    </row>
    <row r="57" spans="1:11" ht="17.25" customHeight="1" x14ac:dyDescent="0.25">
      <c r="A57" s="114" t="s">
        <v>200</v>
      </c>
      <c r="B57" s="115"/>
      <c r="C57" s="116"/>
      <c r="D57" s="116"/>
      <c r="E57" s="116"/>
      <c r="F57" s="501" t="s">
        <v>257</v>
      </c>
      <c r="G57" s="501"/>
      <c r="H57" s="502"/>
      <c r="I57" s="117" t="e">
        <f>C56+C58</f>
        <v>#REF!</v>
      </c>
      <c r="J57" s="116" t="s">
        <v>258</v>
      </c>
      <c r="K57" s="118"/>
    </row>
    <row r="58" spans="1:11" ht="16.5" customHeight="1" x14ac:dyDescent="0.25">
      <c r="A58" s="499" t="s">
        <v>259</v>
      </c>
      <c r="B58" s="500"/>
      <c r="C58" s="96" t="e">
        <f>SUM(G54:K54)</f>
        <v>#REF!</v>
      </c>
      <c r="D58" s="337"/>
      <c r="E58" s="110" t="s">
        <v>255</v>
      </c>
      <c r="F58" s="111"/>
      <c r="G58" s="112"/>
      <c r="H58" s="112"/>
      <c r="I58" s="112"/>
      <c r="J58" s="112"/>
      <c r="K58" s="113"/>
    </row>
    <row r="59" spans="1:11" ht="26.25" customHeight="1" x14ac:dyDescent="0.25">
      <c r="A59" s="119"/>
      <c r="B59" s="120"/>
      <c r="C59" s="120"/>
      <c r="D59" s="120"/>
      <c r="E59" s="120"/>
      <c r="F59" s="121"/>
      <c r="G59" s="122"/>
      <c r="H59" s="122"/>
      <c r="I59" s="122"/>
      <c r="J59" s="122"/>
      <c r="K59" s="123"/>
    </row>
  </sheetData>
  <mergeCells count="10">
    <mergeCell ref="A56:B56"/>
    <mergeCell ref="F57:H57"/>
    <mergeCell ref="A58:B58"/>
    <mergeCell ref="A1:K1"/>
    <mergeCell ref="A6:F8"/>
    <mergeCell ref="G6:K6"/>
    <mergeCell ref="A9:K9"/>
    <mergeCell ref="A22:C22"/>
    <mergeCell ref="F22:H22"/>
    <mergeCell ref="I22:K22"/>
  </mergeCells>
  <conditionalFormatting sqref="B21 B54:B55">
    <cfRule type="cellIs" dxfId="86" priority="25" stopIfTrue="1" operator="equal">
      <formula>"Pesatura Inadeguata"</formula>
    </cfRule>
  </conditionalFormatting>
  <conditionalFormatting sqref="G11 G24:G45">
    <cfRule type="cellIs" dxfId="85" priority="24" stopIfTrue="1" operator="equal">
      <formula>"x"</formula>
    </cfRule>
  </conditionalFormatting>
  <conditionalFormatting sqref="H11 H24:H45">
    <cfRule type="cellIs" dxfId="84" priority="21" stopIfTrue="1" operator="equal">
      <formula>"x"</formula>
    </cfRule>
    <cfRule type="cellIs" dxfId="83" priority="23" stopIfTrue="1" operator="equal">
      <formula>"x"</formula>
    </cfRule>
  </conditionalFormatting>
  <conditionalFormatting sqref="I11 I24:I45">
    <cfRule type="cellIs" dxfId="82" priority="22" stopIfTrue="1" operator="equal">
      <formula>"x"</formula>
    </cfRule>
  </conditionalFormatting>
  <conditionalFormatting sqref="J11 J24:J45">
    <cfRule type="cellIs" dxfId="81" priority="20" stopIfTrue="1" operator="equal">
      <formula>"x"</formula>
    </cfRule>
  </conditionalFormatting>
  <conditionalFormatting sqref="K11 K24:K45">
    <cfRule type="cellIs" dxfId="80" priority="19" stopIfTrue="1" operator="equal">
      <formula>"x"</formula>
    </cfRule>
  </conditionalFormatting>
  <conditionalFormatting sqref="G12">
    <cfRule type="cellIs" dxfId="79" priority="18" stopIfTrue="1" operator="equal">
      <formula>"x"</formula>
    </cfRule>
  </conditionalFormatting>
  <conditionalFormatting sqref="H12">
    <cfRule type="cellIs" dxfId="78" priority="15" stopIfTrue="1" operator="equal">
      <formula>"x"</formula>
    </cfRule>
    <cfRule type="cellIs" dxfId="77" priority="17" stopIfTrue="1" operator="equal">
      <formula>"x"</formula>
    </cfRule>
  </conditionalFormatting>
  <conditionalFormatting sqref="I12">
    <cfRule type="cellIs" dxfId="76" priority="16" stopIfTrue="1" operator="equal">
      <formula>"x"</formula>
    </cfRule>
  </conditionalFormatting>
  <conditionalFormatting sqref="J12">
    <cfRule type="cellIs" dxfId="75" priority="14" stopIfTrue="1" operator="equal">
      <formula>"x"</formula>
    </cfRule>
  </conditionalFormatting>
  <conditionalFormatting sqref="K12">
    <cfRule type="cellIs" dxfId="74" priority="13" stopIfTrue="1" operator="equal">
      <formula>"x"</formula>
    </cfRule>
  </conditionalFormatting>
  <conditionalFormatting sqref="G47:G53">
    <cfRule type="cellIs" dxfId="73" priority="12" stopIfTrue="1" operator="equal">
      <formula>"x"</formula>
    </cfRule>
  </conditionalFormatting>
  <conditionalFormatting sqref="H47:H53">
    <cfRule type="cellIs" dxfId="72" priority="9" stopIfTrue="1" operator="equal">
      <formula>"x"</formula>
    </cfRule>
    <cfRule type="cellIs" dxfId="71" priority="11" stopIfTrue="1" operator="equal">
      <formula>"x"</formula>
    </cfRule>
  </conditionalFormatting>
  <conditionalFormatting sqref="I47:I53">
    <cfRule type="cellIs" dxfId="70" priority="10" stopIfTrue="1" operator="equal">
      <formula>"x"</formula>
    </cfRule>
  </conditionalFormatting>
  <conditionalFormatting sqref="J47:J53">
    <cfRule type="cellIs" dxfId="69" priority="8" stopIfTrue="1" operator="equal">
      <formula>"x"</formula>
    </cfRule>
  </conditionalFormatting>
  <conditionalFormatting sqref="K47:K53">
    <cfRule type="cellIs" dxfId="68" priority="7" stopIfTrue="1" operator="equal">
      <formula>"x"</formula>
    </cfRule>
  </conditionalFormatting>
  <conditionalFormatting sqref="G13:G20">
    <cfRule type="cellIs" dxfId="67" priority="6" stopIfTrue="1" operator="equal">
      <formula>"x"</formula>
    </cfRule>
  </conditionalFormatting>
  <conditionalFormatting sqref="H13:H20">
    <cfRule type="cellIs" dxfId="66" priority="3" stopIfTrue="1" operator="equal">
      <formula>"x"</formula>
    </cfRule>
    <cfRule type="cellIs" dxfId="65" priority="5" stopIfTrue="1" operator="equal">
      <formula>"x"</formula>
    </cfRule>
  </conditionalFormatting>
  <conditionalFormatting sqref="I13:I20">
    <cfRule type="cellIs" dxfId="64" priority="4" stopIfTrue="1" operator="equal">
      <formula>"x"</formula>
    </cfRule>
  </conditionalFormatting>
  <conditionalFormatting sqref="J13:J20">
    <cfRule type="cellIs" dxfId="63" priority="2" stopIfTrue="1" operator="equal">
      <formula>"x"</formula>
    </cfRule>
  </conditionalFormatting>
  <conditionalFormatting sqref="K13:K20">
    <cfRule type="cellIs" dxfId="62" priority="1" stopIfTrue="1" operator="equal">
      <formula>"x"</formula>
    </cfRule>
  </conditionalFormatting>
  <dataValidations count="2">
    <dataValidation type="list" allowBlank="1" showInputMessage="1" showErrorMessage="1" sqref="WVK983086:WVK983093 IY46:IY53 SU46:SU53 ACQ46:ACQ53 AMM46:AMM53 AWI46:AWI53 BGE46:BGE53 BQA46:BQA53 BZW46:BZW53 CJS46:CJS53 CTO46:CTO53 DDK46:DDK53 DNG46:DNG53 DXC46:DXC53 EGY46:EGY53 EQU46:EQU53 FAQ46:FAQ53 FKM46:FKM53 FUI46:FUI53 GEE46:GEE53 GOA46:GOA53 GXW46:GXW53 HHS46:HHS53 HRO46:HRO53 IBK46:IBK53 ILG46:ILG53 IVC46:IVC53 JEY46:JEY53 JOU46:JOU53 JYQ46:JYQ53 KIM46:KIM53 KSI46:KSI53 LCE46:LCE53 LMA46:LMA53 LVW46:LVW53 MFS46:MFS53 MPO46:MPO53 MZK46:MZK53 NJG46:NJG53 NTC46:NTC53 OCY46:OCY53 OMU46:OMU53 OWQ46:OWQ53 PGM46:PGM53 PQI46:PQI53 QAE46:QAE53 QKA46:QKA53 QTW46:QTW53 RDS46:RDS53 RNO46:RNO53 RXK46:RXK53 SHG46:SHG53 SRC46:SRC53 TAY46:TAY53 TKU46:TKU53 TUQ46:TUQ53 UEM46:UEM53 UOI46:UOI53 UYE46:UYE53 VIA46:VIA53 VRW46:VRW53 WBS46:WBS53 WLO46:WLO53 WVK46:WVK53 B65582:B65589 IY65582:IY65589 SU65582:SU65589 ACQ65582:ACQ65589 AMM65582:AMM65589 AWI65582:AWI65589 BGE65582:BGE65589 BQA65582:BQA65589 BZW65582:BZW65589 CJS65582:CJS65589 CTO65582:CTO65589 DDK65582:DDK65589 DNG65582:DNG65589 DXC65582:DXC65589 EGY65582:EGY65589 EQU65582:EQU65589 FAQ65582:FAQ65589 FKM65582:FKM65589 FUI65582:FUI65589 GEE65582:GEE65589 GOA65582:GOA65589 GXW65582:GXW65589 HHS65582:HHS65589 HRO65582:HRO65589 IBK65582:IBK65589 ILG65582:ILG65589 IVC65582:IVC65589 JEY65582:JEY65589 JOU65582:JOU65589 JYQ65582:JYQ65589 KIM65582:KIM65589 KSI65582:KSI65589 LCE65582:LCE65589 LMA65582:LMA65589 LVW65582:LVW65589 MFS65582:MFS65589 MPO65582:MPO65589 MZK65582:MZK65589 NJG65582:NJG65589 NTC65582:NTC65589 OCY65582:OCY65589 OMU65582:OMU65589 OWQ65582:OWQ65589 PGM65582:PGM65589 PQI65582:PQI65589 QAE65582:QAE65589 QKA65582:QKA65589 QTW65582:QTW65589 RDS65582:RDS65589 RNO65582:RNO65589 RXK65582:RXK65589 SHG65582:SHG65589 SRC65582:SRC65589 TAY65582:TAY65589 TKU65582:TKU65589 TUQ65582:TUQ65589 UEM65582:UEM65589 UOI65582:UOI65589 UYE65582:UYE65589 VIA65582:VIA65589 VRW65582:VRW65589 WBS65582:WBS65589 WLO65582:WLO65589 WVK65582:WVK65589 B131118:B131125 IY131118:IY131125 SU131118:SU131125 ACQ131118:ACQ131125 AMM131118:AMM131125 AWI131118:AWI131125 BGE131118:BGE131125 BQA131118:BQA131125 BZW131118:BZW131125 CJS131118:CJS131125 CTO131118:CTO131125 DDK131118:DDK131125 DNG131118:DNG131125 DXC131118:DXC131125 EGY131118:EGY131125 EQU131118:EQU131125 FAQ131118:FAQ131125 FKM131118:FKM131125 FUI131118:FUI131125 GEE131118:GEE131125 GOA131118:GOA131125 GXW131118:GXW131125 HHS131118:HHS131125 HRO131118:HRO131125 IBK131118:IBK131125 ILG131118:ILG131125 IVC131118:IVC131125 JEY131118:JEY131125 JOU131118:JOU131125 JYQ131118:JYQ131125 KIM131118:KIM131125 KSI131118:KSI131125 LCE131118:LCE131125 LMA131118:LMA131125 LVW131118:LVW131125 MFS131118:MFS131125 MPO131118:MPO131125 MZK131118:MZK131125 NJG131118:NJG131125 NTC131118:NTC131125 OCY131118:OCY131125 OMU131118:OMU131125 OWQ131118:OWQ131125 PGM131118:PGM131125 PQI131118:PQI131125 QAE131118:QAE131125 QKA131118:QKA131125 QTW131118:QTW131125 RDS131118:RDS131125 RNO131118:RNO131125 RXK131118:RXK131125 SHG131118:SHG131125 SRC131118:SRC131125 TAY131118:TAY131125 TKU131118:TKU131125 TUQ131118:TUQ131125 UEM131118:UEM131125 UOI131118:UOI131125 UYE131118:UYE131125 VIA131118:VIA131125 VRW131118:VRW131125 WBS131118:WBS131125 WLO131118:WLO131125 WVK131118:WVK131125 B196654:B196661 IY196654:IY196661 SU196654:SU196661 ACQ196654:ACQ196661 AMM196654:AMM196661 AWI196654:AWI196661 BGE196654:BGE196661 BQA196654:BQA196661 BZW196654:BZW196661 CJS196654:CJS196661 CTO196654:CTO196661 DDK196654:DDK196661 DNG196654:DNG196661 DXC196654:DXC196661 EGY196654:EGY196661 EQU196654:EQU196661 FAQ196654:FAQ196661 FKM196654:FKM196661 FUI196654:FUI196661 GEE196654:GEE196661 GOA196654:GOA196661 GXW196654:GXW196661 HHS196654:HHS196661 HRO196654:HRO196661 IBK196654:IBK196661 ILG196654:ILG196661 IVC196654:IVC196661 JEY196654:JEY196661 JOU196654:JOU196661 JYQ196654:JYQ196661 KIM196654:KIM196661 KSI196654:KSI196661 LCE196654:LCE196661 LMA196654:LMA196661 LVW196654:LVW196661 MFS196654:MFS196661 MPO196654:MPO196661 MZK196654:MZK196661 NJG196654:NJG196661 NTC196654:NTC196661 OCY196654:OCY196661 OMU196654:OMU196661 OWQ196654:OWQ196661 PGM196654:PGM196661 PQI196654:PQI196661 QAE196654:QAE196661 QKA196654:QKA196661 QTW196654:QTW196661 RDS196654:RDS196661 RNO196654:RNO196661 RXK196654:RXK196661 SHG196654:SHG196661 SRC196654:SRC196661 TAY196654:TAY196661 TKU196654:TKU196661 TUQ196654:TUQ196661 UEM196654:UEM196661 UOI196654:UOI196661 UYE196654:UYE196661 VIA196654:VIA196661 VRW196654:VRW196661 WBS196654:WBS196661 WLO196654:WLO196661 WVK196654:WVK196661 B262190:B262197 IY262190:IY262197 SU262190:SU262197 ACQ262190:ACQ262197 AMM262190:AMM262197 AWI262190:AWI262197 BGE262190:BGE262197 BQA262190:BQA262197 BZW262190:BZW262197 CJS262190:CJS262197 CTO262190:CTO262197 DDK262190:DDK262197 DNG262190:DNG262197 DXC262190:DXC262197 EGY262190:EGY262197 EQU262190:EQU262197 FAQ262190:FAQ262197 FKM262190:FKM262197 FUI262190:FUI262197 GEE262190:GEE262197 GOA262190:GOA262197 GXW262190:GXW262197 HHS262190:HHS262197 HRO262190:HRO262197 IBK262190:IBK262197 ILG262190:ILG262197 IVC262190:IVC262197 JEY262190:JEY262197 JOU262190:JOU262197 JYQ262190:JYQ262197 KIM262190:KIM262197 KSI262190:KSI262197 LCE262190:LCE262197 LMA262190:LMA262197 LVW262190:LVW262197 MFS262190:MFS262197 MPO262190:MPO262197 MZK262190:MZK262197 NJG262190:NJG262197 NTC262190:NTC262197 OCY262190:OCY262197 OMU262190:OMU262197 OWQ262190:OWQ262197 PGM262190:PGM262197 PQI262190:PQI262197 QAE262190:QAE262197 QKA262190:QKA262197 QTW262190:QTW262197 RDS262190:RDS262197 RNO262190:RNO262197 RXK262190:RXK262197 SHG262190:SHG262197 SRC262190:SRC262197 TAY262190:TAY262197 TKU262190:TKU262197 TUQ262190:TUQ262197 UEM262190:UEM262197 UOI262190:UOI262197 UYE262190:UYE262197 VIA262190:VIA262197 VRW262190:VRW262197 WBS262190:WBS262197 WLO262190:WLO262197 WVK262190:WVK262197 B327726:B327733 IY327726:IY327733 SU327726:SU327733 ACQ327726:ACQ327733 AMM327726:AMM327733 AWI327726:AWI327733 BGE327726:BGE327733 BQA327726:BQA327733 BZW327726:BZW327733 CJS327726:CJS327733 CTO327726:CTO327733 DDK327726:DDK327733 DNG327726:DNG327733 DXC327726:DXC327733 EGY327726:EGY327733 EQU327726:EQU327733 FAQ327726:FAQ327733 FKM327726:FKM327733 FUI327726:FUI327733 GEE327726:GEE327733 GOA327726:GOA327733 GXW327726:GXW327733 HHS327726:HHS327733 HRO327726:HRO327733 IBK327726:IBK327733 ILG327726:ILG327733 IVC327726:IVC327733 JEY327726:JEY327733 JOU327726:JOU327733 JYQ327726:JYQ327733 KIM327726:KIM327733 KSI327726:KSI327733 LCE327726:LCE327733 LMA327726:LMA327733 LVW327726:LVW327733 MFS327726:MFS327733 MPO327726:MPO327733 MZK327726:MZK327733 NJG327726:NJG327733 NTC327726:NTC327733 OCY327726:OCY327733 OMU327726:OMU327733 OWQ327726:OWQ327733 PGM327726:PGM327733 PQI327726:PQI327733 QAE327726:QAE327733 QKA327726:QKA327733 QTW327726:QTW327733 RDS327726:RDS327733 RNO327726:RNO327733 RXK327726:RXK327733 SHG327726:SHG327733 SRC327726:SRC327733 TAY327726:TAY327733 TKU327726:TKU327733 TUQ327726:TUQ327733 UEM327726:UEM327733 UOI327726:UOI327733 UYE327726:UYE327733 VIA327726:VIA327733 VRW327726:VRW327733 WBS327726:WBS327733 WLO327726:WLO327733 WVK327726:WVK327733 B393262:B393269 IY393262:IY393269 SU393262:SU393269 ACQ393262:ACQ393269 AMM393262:AMM393269 AWI393262:AWI393269 BGE393262:BGE393269 BQA393262:BQA393269 BZW393262:BZW393269 CJS393262:CJS393269 CTO393262:CTO393269 DDK393262:DDK393269 DNG393262:DNG393269 DXC393262:DXC393269 EGY393262:EGY393269 EQU393262:EQU393269 FAQ393262:FAQ393269 FKM393262:FKM393269 FUI393262:FUI393269 GEE393262:GEE393269 GOA393262:GOA393269 GXW393262:GXW393269 HHS393262:HHS393269 HRO393262:HRO393269 IBK393262:IBK393269 ILG393262:ILG393269 IVC393262:IVC393269 JEY393262:JEY393269 JOU393262:JOU393269 JYQ393262:JYQ393269 KIM393262:KIM393269 KSI393262:KSI393269 LCE393262:LCE393269 LMA393262:LMA393269 LVW393262:LVW393269 MFS393262:MFS393269 MPO393262:MPO393269 MZK393262:MZK393269 NJG393262:NJG393269 NTC393262:NTC393269 OCY393262:OCY393269 OMU393262:OMU393269 OWQ393262:OWQ393269 PGM393262:PGM393269 PQI393262:PQI393269 QAE393262:QAE393269 QKA393262:QKA393269 QTW393262:QTW393269 RDS393262:RDS393269 RNO393262:RNO393269 RXK393262:RXK393269 SHG393262:SHG393269 SRC393262:SRC393269 TAY393262:TAY393269 TKU393262:TKU393269 TUQ393262:TUQ393269 UEM393262:UEM393269 UOI393262:UOI393269 UYE393262:UYE393269 VIA393262:VIA393269 VRW393262:VRW393269 WBS393262:WBS393269 WLO393262:WLO393269 WVK393262:WVK393269 B458798:B458805 IY458798:IY458805 SU458798:SU458805 ACQ458798:ACQ458805 AMM458798:AMM458805 AWI458798:AWI458805 BGE458798:BGE458805 BQA458798:BQA458805 BZW458798:BZW458805 CJS458798:CJS458805 CTO458798:CTO458805 DDK458798:DDK458805 DNG458798:DNG458805 DXC458798:DXC458805 EGY458798:EGY458805 EQU458798:EQU458805 FAQ458798:FAQ458805 FKM458798:FKM458805 FUI458798:FUI458805 GEE458798:GEE458805 GOA458798:GOA458805 GXW458798:GXW458805 HHS458798:HHS458805 HRO458798:HRO458805 IBK458798:IBK458805 ILG458798:ILG458805 IVC458798:IVC458805 JEY458798:JEY458805 JOU458798:JOU458805 JYQ458798:JYQ458805 KIM458798:KIM458805 KSI458798:KSI458805 LCE458798:LCE458805 LMA458798:LMA458805 LVW458798:LVW458805 MFS458798:MFS458805 MPO458798:MPO458805 MZK458798:MZK458805 NJG458798:NJG458805 NTC458798:NTC458805 OCY458798:OCY458805 OMU458798:OMU458805 OWQ458798:OWQ458805 PGM458798:PGM458805 PQI458798:PQI458805 QAE458798:QAE458805 QKA458798:QKA458805 QTW458798:QTW458805 RDS458798:RDS458805 RNO458798:RNO458805 RXK458798:RXK458805 SHG458798:SHG458805 SRC458798:SRC458805 TAY458798:TAY458805 TKU458798:TKU458805 TUQ458798:TUQ458805 UEM458798:UEM458805 UOI458798:UOI458805 UYE458798:UYE458805 VIA458798:VIA458805 VRW458798:VRW458805 WBS458798:WBS458805 WLO458798:WLO458805 WVK458798:WVK458805 B524334:B524341 IY524334:IY524341 SU524334:SU524341 ACQ524334:ACQ524341 AMM524334:AMM524341 AWI524334:AWI524341 BGE524334:BGE524341 BQA524334:BQA524341 BZW524334:BZW524341 CJS524334:CJS524341 CTO524334:CTO524341 DDK524334:DDK524341 DNG524334:DNG524341 DXC524334:DXC524341 EGY524334:EGY524341 EQU524334:EQU524341 FAQ524334:FAQ524341 FKM524334:FKM524341 FUI524334:FUI524341 GEE524334:GEE524341 GOA524334:GOA524341 GXW524334:GXW524341 HHS524334:HHS524341 HRO524334:HRO524341 IBK524334:IBK524341 ILG524334:ILG524341 IVC524334:IVC524341 JEY524334:JEY524341 JOU524334:JOU524341 JYQ524334:JYQ524341 KIM524334:KIM524341 KSI524334:KSI524341 LCE524334:LCE524341 LMA524334:LMA524341 LVW524334:LVW524341 MFS524334:MFS524341 MPO524334:MPO524341 MZK524334:MZK524341 NJG524334:NJG524341 NTC524334:NTC524341 OCY524334:OCY524341 OMU524334:OMU524341 OWQ524334:OWQ524341 PGM524334:PGM524341 PQI524334:PQI524341 QAE524334:QAE524341 QKA524334:QKA524341 QTW524334:QTW524341 RDS524334:RDS524341 RNO524334:RNO524341 RXK524334:RXK524341 SHG524334:SHG524341 SRC524334:SRC524341 TAY524334:TAY524341 TKU524334:TKU524341 TUQ524334:TUQ524341 UEM524334:UEM524341 UOI524334:UOI524341 UYE524334:UYE524341 VIA524334:VIA524341 VRW524334:VRW524341 WBS524334:WBS524341 WLO524334:WLO524341 WVK524334:WVK524341 B589870:B589877 IY589870:IY589877 SU589870:SU589877 ACQ589870:ACQ589877 AMM589870:AMM589877 AWI589870:AWI589877 BGE589870:BGE589877 BQA589870:BQA589877 BZW589870:BZW589877 CJS589870:CJS589877 CTO589870:CTO589877 DDK589870:DDK589877 DNG589870:DNG589877 DXC589870:DXC589877 EGY589870:EGY589877 EQU589870:EQU589877 FAQ589870:FAQ589877 FKM589870:FKM589877 FUI589870:FUI589877 GEE589870:GEE589877 GOA589870:GOA589877 GXW589870:GXW589877 HHS589870:HHS589877 HRO589870:HRO589877 IBK589870:IBK589877 ILG589870:ILG589877 IVC589870:IVC589877 JEY589870:JEY589877 JOU589870:JOU589877 JYQ589870:JYQ589877 KIM589870:KIM589877 KSI589870:KSI589877 LCE589870:LCE589877 LMA589870:LMA589877 LVW589870:LVW589877 MFS589870:MFS589877 MPO589870:MPO589877 MZK589870:MZK589877 NJG589870:NJG589877 NTC589870:NTC589877 OCY589870:OCY589877 OMU589870:OMU589877 OWQ589870:OWQ589877 PGM589870:PGM589877 PQI589870:PQI589877 QAE589870:QAE589877 QKA589870:QKA589877 QTW589870:QTW589877 RDS589870:RDS589877 RNO589870:RNO589877 RXK589870:RXK589877 SHG589870:SHG589877 SRC589870:SRC589877 TAY589870:TAY589877 TKU589870:TKU589877 TUQ589870:TUQ589877 UEM589870:UEM589877 UOI589870:UOI589877 UYE589870:UYE589877 VIA589870:VIA589877 VRW589870:VRW589877 WBS589870:WBS589877 WLO589870:WLO589877 WVK589870:WVK589877 B655406:B655413 IY655406:IY655413 SU655406:SU655413 ACQ655406:ACQ655413 AMM655406:AMM655413 AWI655406:AWI655413 BGE655406:BGE655413 BQA655406:BQA655413 BZW655406:BZW655413 CJS655406:CJS655413 CTO655406:CTO655413 DDK655406:DDK655413 DNG655406:DNG655413 DXC655406:DXC655413 EGY655406:EGY655413 EQU655406:EQU655413 FAQ655406:FAQ655413 FKM655406:FKM655413 FUI655406:FUI655413 GEE655406:GEE655413 GOA655406:GOA655413 GXW655406:GXW655413 HHS655406:HHS655413 HRO655406:HRO655413 IBK655406:IBK655413 ILG655406:ILG655413 IVC655406:IVC655413 JEY655406:JEY655413 JOU655406:JOU655413 JYQ655406:JYQ655413 KIM655406:KIM655413 KSI655406:KSI655413 LCE655406:LCE655413 LMA655406:LMA655413 LVW655406:LVW655413 MFS655406:MFS655413 MPO655406:MPO655413 MZK655406:MZK655413 NJG655406:NJG655413 NTC655406:NTC655413 OCY655406:OCY655413 OMU655406:OMU655413 OWQ655406:OWQ655413 PGM655406:PGM655413 PQI655406:PQI655413 QAE655406:QAE655413 QKA655406:QKA655413 QTW655406:QTW655413 RDS655406:RDS655413 RNO655406:RNO655413 RXK655406:RXK655413 SHG655406:SHG655413 SRC655406:SRC655413 TAY655406:TAY655413 TKU655406:TKU655413 TUQ655406:TUQ655413 UEM655406:UEM655413 UOI655406:UOI655413 UYE655406:UYE655413 VIA655406:VIA655413 VRW655406:VRW655413 WBS655406:WBS655413 WLO655406:WLO655413 WVK655406:WVK655413 B720942:B720949 IY720942:IY720949 SU720942:SU720949 ACQ720942:ACQ720949 AMM720942:AMM720949 AWI720942:AWI720949 BGE720942:BGE720949 BQA720942:BQA720949 BZW720942:BZW720949 CJS720942:CJS720949 CTO720942:CTO720949 DDK720942:DDK720949 DNG720942:DNG720949 DXC720942:DXC720949 EGY720942:EGY720949 EQU720942:EQU720949 FAQ720942:FAQ720949 FKM720942:FKM720949 FUI720942:FUI720949 GEE720942:GEE720949 GOA720942:GOA720949 GXW720942:GXW720949 HHS720942:HHS720949 HRO720942:HRO720949 IBK720942:IBK720949 ILG720942:ILG720949 IVC720942:IVC720949 JEY720942:JEY720949 JOU720942:JOU720949 JYQ720942:JYQ720949 KIM720942:KIM720949 KSI720942:KSI720949 LCE720942:LCE720949 LMA720942:LMA720949 LVW720942:LVW720949 MFS720942:MFS720949 MPO720942:MPO720949 MZK720942:MZK720949 NJG720942:NJG720949 NTC720942:NTC720949 OCY720942:OCY720949 OMU720942:OMU720949 OWQ720942:OWQ720949 PGM720942:PGM720949 PQI720942:PQI720949 QAE720942:QAE720949 QKA720942:QKA720949 QTW720942:QTW720949 RDS720942:RDS720949 RNO720942:RNO720949 RXK720942:RXK720949 SHG720942:SHG720949 SRC720942:SRC720949 TAY720942:TAY720949 TKU720942:TKU720949 TUQ720942:TUQ720949 UEM720942:UEM720949 UOI720942:UOI720949 UYE720942:UYE720949 VIA720942:VIA720949 VRW720942:VRW720949 WBS720942:WBS720949 WLO720942:WLO720949 WVK720942:WVK720949 B786478:B786485 IY786478:IY786485 SU786478:SU786485 ACQ786478:ACQ786485 AMM786478:AMM786485 AWI786478:AWI786485 BGE786478:BGE786485 BQA786478:BQA786485 BZW786478:BZW786485 CJS786478:CJS786485 CTO786478:CTO786485 DDK786478:DDK786485 DNG786478:DNG786485 DXC786478:DXC786485 EGY786478:EGY786485 EQU786478:EQU786485 FAQ786478:FAQ786485 FKM786478:FKM786485 FUI786478:FUI786485 GEE786478:GEE786485 GOA786478:GOA786485 GXW786478:GXW786485 HHS786478:HHS786485 HRO786478:HRO786485 IBK786478:IBK786485 ILG786478:ILG786485 IVC786478:IVC786485 JEY786478:JEY786485 JOU786478:JOU786485 JYQ786478:JYQ786485 KIM786478:KIM786485 KSI786478:KSI786485 LCE786478:LCE786485 LMA786478:LMA786485 LVW786478:LVW786485 MFS786478:MFS786485 MPO786478:MPO786485 MZK786478:MZK786485 NJG786478:NJG786485 NTC786478:NTC786485 OCY786478:OCY786485 OMU786478:OMU786485 OWQ786478:OWQ786485 PGM786478:PGM786485 PQI786478:PQI786485 QAE786478:QAE786485 QKA786478:QKA786485 QTW786478:QTW786485 RDS786478:RDS786485 RNO786478:RNO786485 RXK786478:RXK786485 SHG786478:SHG786485 SRC786478:SRC786485 TAY786478:TAY786485 TKU786478:TKU786485 TUQ786478:TUQ786485 UEM786478:UEM786485 UOI786478:UOI786485 UYE786478:UYE786485 VIA786478:VIA786485 VRW786478:VRW786485 WBS786478:WBS786485 WLO786478:WLO786485 WVK786478:WVK786485 B852014:B852021 IY852014:IY852021 SU852014:SU852021 ACQ852014:ACQ852021 AMM852014:AMM852021 AWI852014:AWI852021 BGE852014:BGE852021 BQA852014:BQA852021 BZW852014:BZW852021 CJS852014:CJS852021 CTO852014:CTO852021 DDK852014:DDK852021 DNG852014:DNG852021 DXC852014:DXC852021 EGY852014:EGY852021 EQU852014:EQU852021 FAQ852014:FAQ852021 FKM852014:FKM852021 FUI852014:FUI852021 GEE852014:GEE852021 GOA852014:GOA852021 GXW852014:GXW852021 HHS852014:HHS852021 HRO852014:HRO852021 IBK852014:IBK852021 ILG852014:ILG852021 IVC852014:IVC852021 JEY852014:JEY852021 JOU852014:JOU852021 JYQ852014:JYQ852021 KIM852014:KIM852021 KSI852014:KSI852021 LCE852014:LCE852021 LMA852014:LMA852021 LVW852014:LVW852021 MFS852014:MFS852021 MPO852014:MPO852021 MZK852014:MZK852021 NJG852014:NJG852021 NTC852014:NTC852021 OCY852014:OCY852021 OMU852014:OMU852021 OWQ852014:OWQ852021 PGM852014:PGM852021 PQI852014:PQI852021 QAE852014:QAE852021 QKA852014:QKA852021 QTW852014:QTW852021 RDS852014:RDS852021 RNO852014:RNO852021 RXK852014:RXK852021 SHG852014:SHG852021 SRC852014:SRC852021 TAY852014:TAY852021 TKU852014:TKU852021 TUQ852014:TUQ852021 UEM852014:UEM852021 UOI852014:UOI852021 UYE852014:UYE852021 VIA852014:VIA852021 VRW852014:VRW852021 WBS852014:WBS852021 WLO852014:WLO852021 WVK852014:WVK852021 B917550:B917557 IY917550:IY917557 SU917550:SU917557 ACQ917550:ACQ917557 AMM917550:AMM917557 AWI917550:AWI917557 BGE917550:BGE917557 BQA917550:BQA917557 BZW917550:BZW917557 CJS917550:CJS917557 CTO917550:CTO917557 DDK917550:DDK917557 DNG917550:DNG917557 DXC917550:DXC917557 EGY917550:EGY917557 EQU917550:EQU917557 FAQ917550:FAQ917557 FKM917550:FKM917557 FUI917550:FUI917557 GEE917550:GEE917557 GOA917550:GOA917557 GXW917550:GXW917557 HHS917550:HHS917557 HRO917550:HRO917557 IBK917550:IBK917557 ILG917550:ILG917557 IVC917550:IVC917557 JEY917550:JEY917557 JOU917550:JOU917557 JYQ917550:JYQ917557 KIM917550:KIM917557 KSI917550:KSI917557 LCE917550:LCE917557 LMA917550:LMA917557 LVW917550:LVW917557 MFS917550:MFS917557 MPO917550:MPO917557 MZK917550:MZK917557 NJG917550:NJG917557 NTC917550:NTC917557 OCY917550:OCY917557 OMU917550:OMU917557 OWQ917550:OWQ917557 PGM917550:PGM917557 PQI917550:PQI917557 QAE917550:QAE917557 QKA917550:QKA917557 QTW917550:QTW917557 RDS917550:RDS917557 RNO917550:RNO917557 RXK917550:RXK917557 SHG917550:SHG917557 SRC917550:SRC917557 TAY917550:TAY917557 TKU917550:TKU917557 TUQ917550:TUQ917557 UEM917550:UEM917557 UOI917550:UOI917557 UYE917550:UYE917557 VIA917550:VIA917557 VRW917550:VRW917557 WBS917550:WBS917557 WLO917550:WLO917557 WVK917550:WVK917557 B983086:B983093 IY983086:IY983093 SU983086:SU983093 ACQ983086:ACQ983093 AMM983086:AMM983093 AWI983086:AWI983093 BGE983086:BGE983093 BQA983086:BQA983093 BZW983086:BZW983093 CJS983086:CJS983093 CTO983086:CTO983093 DDK983086:DDK983093 DNG983086:DNG983093 DXC983086:DXC983093 EGY983086:EGY983093 EQU983086:EQU983093 FAQ983086:FAQ983093 FKM983086:FKM983093 FUI983086:FUI983093 GEE983086:GEE983093 GOA983086:GOA983093 GXW983086:GXW983093 HHS983086:HHS983093 HRO983086:HRO983093 IBK983086:IBK983093 ILG983086:ILG983093 IVC983086:IVC983093 JEY983086:JEY983093 JOU983086:JOU983093 JYQ983086:JYQ983093 KIM983086:KIM983093 KSI983086:KSI983093 LCE983086:LCE983093 LMA983086:LMA983093 LVW983086:LVW983093 MFS983086:MFS983093 MPO983086:MPO983093 MZK983086:MZK983093 NJG983086:NJG983093 NTC983086:NTC983093 OCY983086:OCY983093 OMU983086:OMU983093 OWQ983086:OWQ983093 PGM983086:PGM983093 PQI983086:PQI983093 QAE983086:QAE983093 QKA983086:QKA983093 QTW983086:QTW983093 RDS983086:RDS983093 RNO983086:RNO983093 RXK983086:RXK983093 SHG983086:SHG983093 SRC983086:SRC983093 TAY983086:TAY983093 TKU983086:TKU983093 TUQ983086:TUQ983093 UEM983086:UEM983093 UOI983086:UOI983093 UYE983086:UYE983093 VIA983086:VIA983093 VRW983086:VRW983093 WBS983086:WBS983093 WLO983086:WLO983093 B46" xr:uid="{DF86F2C1-B920-4FA5-86B3-9A349BAF7EC7}">
      <formula1>Valore</formula1>
    </dataValidation>
    <dataValidation type="list" allowBlank="1" showInputMessage="1" showErrorMessage="1" sqref="WVJ983086:WVJ983093 IX46:IX53 ST46:ST53 ACP46:ACP53 AML46:AML53 AWH46:AWH53 BGD46:BGD53 BPZ46:BPZ53 BZV46:BZV53 CJR46:CJR53 CTN46:CTN53 DDJ46:DDJ53 DNF46:DNF53 DXB46:DXB53 EGX46:EGX53 EQT46:EQT53 FAP46:FAP53 FKL46:FKL53 FUH46:FUH53 GED46:GED53 GNZ46:GNZ53 GXV46:GXV53 HHR46:HHR53 HRN46:HRN53 IBJ46:IBJ53 ILF46:ILF53 IVB46:IVB53 JEX46:JEX53 JOT46:JOT53 JYP46:JYP53 KIL46:KIL53 KSH46:KSH53 LCD46:LCD53 LLZ46:LLZ53 LVV46:LVV53 MFR46:MFR53 MPN46:MPN53 MZJ46:MZJ53 NJF46:NJF53 NTB46:NTB53 OCX46:OCX53 OMT46:OMT53 OWP46:OWP53 PGL46:PGL53 PQH46:PQH53 QAD46:QAD53 QJZ46:QJZ53 QTV46:QTV53 RDR46:RDR53 RNN46:RNN53 RXJ46:RXJ53 SHF46:SHF53 SRB46:SRB53 TAX46:TAX53 TKT46:TKT53 TUP46:TUP53 UEL46:UEL53 UOH46:UOH53 UYD46:UYD53 VHZ46:VHZ53 VRV46:VRV53 WBR46:WBR53 WLN46:WLN53 WVJ46:WVJ53 A65582:A65589 IX65582:IX65589 ST65582:ST65589 ACP65582:ACP65589 AML65582:AML65589 AWH65582:AWH65589 BGD65582:BGD65589 BPZ65582:BPZ65589 BZV65582:BZV65589 CJR65582:CJR65589 CTN65582:CTN65589 DDJ65582:DDJ65589 DNF65582:DNF65589 DXB65582:DXB65589 EGX65582:EGX65589 EQT65582:EQT65589 FAP65582:FAP65589 FKL65582:FKL65589 FUH65582:FUH65589 GED65582:GED65589 GNZ65582:GNZ65589 GXV65582:GXV65589 HHR65582:HHR65589 HRN65582:HRN65589 IBJ65582:IBJ65589 ILF65582:ILF65589 IVB65582:IVB65589 JEX65582:JEX65589 JOT65582:JOT65589 JYP65582:JYP65589 KIL65582:KIL65589 KSH65582:KSH65589 LCD65582:LCD65589 LLZ65582:LLZ65589 LVV65582:LVV65589 MFR65582:MFR65589 MPN65582:MPN65589 MZJ65582:MZJ65589 NJF65582:NJF65589 NTB65582:NTB65589 OCX65582:OCX65589 OMT65582:OMT65589 OWP65582:OWP65589 PGL65582:PGL65589 PQH65582:PQH65589 QAD65582:QAD65589 QJZ65582:QJZ65589 QTV65582:QTV65589 RDR65582:RDR65589 RNN65582:RNN65589 RXJ65582:RXJ65589 SHF65582:SHF65589 SRB65582:SRB65589 TAX65582:TAX65589 TKT65582:TKT65589 TUP65582:TUP65589 UEL65582:UEL65589 UOH65582:UOH65589 UYD65582:UYD65589 VHZ65582:VHZ65589 VRV65582:VRV65589 WBR65582:WBR65589 WLN65582:WLN65589 WVJ65582:WVJ65589 A131118:A131125 IX131118:IX131125 ST131118:ST131125 ACP131118:ACP131125 AML131118:AML131125 AWH131118:AWH131125 BGD131118:BGD131125 BPZ131118:BPZ131125 BZV131118:BZV131125 CJR131118:CJR131125 CTN131118:CTN131125 DDJ131118:DDJ131125 DNF131118:DNF131125 DXB131118:DXB131125 EGX131118:EGX131125 EQT131118:EQT131125 FAP131118:FAP131125 FKL131118:FKL131125 FUH131118:FUH131125 GED131118:GED131125 GNZ131118:GNZ131125 GXV131118:GXV131125 HHR131118:HHR131125 HRN131118:HRN131125 IBJ131118:IBJ131125 ILF131118:ILF131125 IVB131118:IVB131125 JEX131118:JEX131125 JOT131118:JOT131125 JYP131118:JYP131125 KIL131118:KIL131125 KSH131118:KSH131125 LCD131118:LCD131125 LLZ131118:LLZ131125 LVV131118:LVV131125 MFR131118:MFR131125 MPN131118:MPN131125 MZJ131118:MZJ131125 NJF131118:NJF131125 NTB131118:NTB131125 OCX131118:OCX131125 OMT131118:OMT131125 OWP131118:OWP131125 PGL131118:PGL131125 PQH131118:PQH131125 QAD131118:QAD131125 QJZ131118:QJZ131125 QTV131118:QTV131125 RDR131118:RDR131125 RNN131118:RNN131125 RXJ131118:RXJ131125 SHF131118:SHF131125 SRB131118:SRB131125 TAX131118:TAX131125 TKT131118:TKT131125 TUP131118:TUP131125 UEL131118:UEL131125 UOH131118:UOH131125 UYD131118:UYD131125 VHZ131118:VHZ131125 VRV131118:VRV131125 WBR131118:WBR131125 WLN131118:WLN131125 WVJ131118:WVJ131125 A196654:A196661 IX196654:IX196661 ST196654:ST196661 ACP196654:ACP196661 AML196654:AML196661 AWH196654:AWH196661 BGD196654:BGD196661 BPZ196654:BPZ196661 BZV196654:BZV196661 CJR196654:CJR196661 CTN196654:CTN196661 DDJ196654:DDJ196661 DNF196654:DNF196661 DXB196654:DXB196661 EGX196654:EGX196661 EQT196654:EQT196661 FAP196654:FAP196661 FKL196654:FKL196661 FUH196654:FUH196661 GED196654:GED196661 GNZ196654:GNZ196661 GXV196654:GXV196661 HHR196654:HHR196661 HRN196654:HRN196661 IBJ196654:IBJ196661 ILF196654:ILF196661 IVB196654:IVB196661 JEX196654:JEX196661 JOT196654:JOT196661 JYP196654:JYP196661 KIL196654:KIL196661 KSH196654:KSH196661 LCD196654:LCD196661 LLZ196654:LLZ196661 LVV196654:LVV196661 MFR196654:MFR196661 MPN196654:MPN196661 MZJ196654:MZJ196661 NJF196654:NJF196661 NTB196654:NTB196661 OCX196654:OCX196661 OMT196654:OMT196661 OWP196654:OWP196661 PGL196654:PGL196661 PQH196654:PQH196661 QAD196654:QAD196661 QJZ196654:QJZ196661 QTV196654:QTV196661 RDR196654:RDR196661 RNN196654:RNN196661 RXJ196654:RXJ196661 SHF196654:SHF196661 SRB196654:SRB196661 TAX196654:TAX196661 TKT196654:TKT196661 TUP196654:TUP196661 UEL196654:UEL196661 UOH196654:UOH196661 UYD196654:UYD196661 VHZ196654:VHZ196661 VRV196654:VRV196661 WBR196654:WBR196661 WLN196654:WLN196661 WVJ196654:WVJ196661 A262190:A262197 IX262190:IX262197 ST262190:ST262197 ACP262190:ACP262197 AML262190:AML262197 AWH262190:AWH262197 BGD262190:BGD262197 BPZ262190:BPZ262197 BZV262190:BZV262197 CJR262190:CJR262197 CTN262190:CTN262197 DDJ262190:DDJ262197 DNF262190:DNF262197 DXB262190:DXB262197 EGX262190:EGX262197 EQT262190:EQT262197 FAP262190:FAP262197 FKL262190:FKL262197 FUH262190:FUH262197 GED262190:GED262197 GNZ262190:GNZ262197 GXV262190:GXV262197 HHR262190:HHR262197 HRN262190:HRN262197 IBJ262190:IBJ262197 ILF262190:ILF262197 IVB262190:IVB262197 JEX262190:JEX262197 JOT262190:JOT262197 JYP262190:JYP262197 KIL262190:KIL262197 KSH262190:KSH262197 LCD262190:LCD262197 LLZ262190:LLZ262197 LVV262190:LVV262197 MFR262190:MFR262197 MPN262190:MPN262197 MZJ262190:MZJ262197 NJF262190:NJF262197 NTB262190:NTB262197 OCX262190:OCX262197 OMT262190:OMT262197 OWP262190:OWP262197 PGL262190:PGL262197 PQH262190:PQH262197 QAD262190:QAD262197 QJZ262190:QJZ262197 QTV262190:QTV262197 RDR262190:RDR262197 RNN262190:RNN262197 RXJ262190:RXJ262197 SHF262190:SHF262197 SRB262190:SRB262197 TAX262190:TAX262197 TKT262190:TKT262197 TUP262190:TUP262197 UEL262190:UEL262197 UOH262190:UOH262197 UYD262190:UYD262197 VHZ262190:VHZ262197 VRV262190:VRV262197 WBR262190:WBR262197 WLN262190:WLN262197 WVJ262190:WVJ262197 A327726:A327733 IX327726:IX327733 ST327726:ST327733 ACP327726:ACP327733 AML327726:AML327733 AWH327726:AWH327733 BGD327726:BGD327733 BPZ327726:BPZ327733 BZV327726:BZV327733 CJR327726:CJR327733 CTN327726:CTN327733 DDJ327726:DDJ327733 DNF327726:DNF327733 DXB327726:DXB327733 EGX327726:EGX327733 EQT327726:EQT327733 FAP327726:FAP327733 FKL327726:FKL327733 FUH327726:FUH327733 GED327726:GED327733 GNZ327726:GNZ327733 GXV327726:GXV327733 HHR327726:HHR327733 HRN327726:HRN327733 IBJ327726:IBJ327733 ILF327726:ILF327733 IVB327726:IVB327733 JEX327726:JEX327733 JOT327726:JOT327733 JYP327726:JYP327733 KIL327726:KIL327733 KSH327726:KSH327733 LCD327726:LCD327733 LLZ327726:LLZ327733 LVV327726:LVV327733 MFR327726:MFR327733 MPN327726:MPN327733 MZJ327726:MZJ327733 NJF327726:NJF327733 NTB327726:NTB327733 OCX327726:OCX327733 OMT327726:OMT327733 OWP327726:OWP327733 PGL327726:PGL327733 PQH327726:PQH327733 QAD327726:QAD327733 QJZ327726:QJZ327733 QTV327726:QTV327733 RDR327726:RDR327733 RNN327726:RNN327733 RXJ327726:RXJ327733 SHF327726:SHF327733 SRB327726:SRB327733 TAX327726:TAX327733 TKT327726:TKT327733 TUP327726:TUP327733 UEL327726:UEL327733 UOH327726:UOH327733 UYD327726:UYD327733 VHZ327726:VHZ327733 VRV327726:VRV327733 WBR327726:WBR327733 WLN327726:WLN327733 WVJ327726:WVJ327733 A393262:A393269 IX393262:IX393269 ST393262:ST393269 ACP393262:ACP393269 AML393262:AML393269 AWH393262:AWH393269 BGD393262:BGD393269 BPZ393262:BPZ393269 BZV393262:BZV393269 CJR393262:CJR393269 CTN393262:CTN393269 DDJ393262:DDJ393269 DNF393262:DNF393269 DXB393262:DXB393269 EGX393262:EGX393269 EQT393262:EQT393269 FAP393262:FAP393269 FKL393262:FKL393269 FUH393262:FUH393269 GED393262:GED393269 GNZ393262:GNZ393269 GXV393262:GXV393269 HHR393262:HHR393269 HRN393262:HRN393269 IBJ393262:IBJ393269 ILF393262:ILF393269 IVB393262:IVB393269 JEX393262:JEX393269 JOT393262:JOT393269 JYP393262:JYP393269 KIL393262:KIL393269 KSH393262:KSH393269 LCD393262:LCD393269 LLZ393262:LLZ393269 LVV393262:LVV393269 MFR393262:MFR393269 MPN393262:MPN393269 MZJ393262:MZJ393269 NJF393262:NJF393269 NTB393262:NTB393269 OCX393262:OCX393269 OMT393262:OMT393269 OWP393262:OWP393269 PGL393262:PGL393269 PQH393262:PQH393269 QAD393262:QAD393269 QJZ393262:QJZ393269 QTV393262:QTV393269 RDR393262:RDR393269 RNN393262:RNN393269 RXJ393262:RXJ393269 SHF393262:SHF393269 SRB393262:SRB393269 TAX393262:TAX393269 TKT393262:TKT393269 TUP393262:TUP393269 UEL393262:UEL393269 UOH393262:UOH393269 UYD393262:UYD393269 VHZ393262:VHZ393269 VRV393262:VRV393269 WBR393262:WBR393269 WLN393262:WLN393269 WVJ393262:WVJ393269 A458798:A458805 IX458798:IX458805 ST458798:ST458805 ACP458798:ACP458805 AML458798:AML458805 AWH458798:AWH458805 BGD458798:BGD458805 BPZ458798:BPZ458805 BZV458798:BZV458805 CJR458798:CJR458805 CTN458798:CTN458805 DDJ458798:DDJ458805 DNF458798:DNF458805 DXB458798:DXB458805 EGX458798:EGX458805 EQT458798:EQT458805 FAP458798:FAP458805 FKL458798:FKL458805 FUH458798:FUH458805 GED458798:GED458805 GNZ458798:GNZ458805 GXV458798:GXV458805 HHR458798:HHR458805 HRN458798:HRN458805 IBJ458798:IBJ458805 ILF458798:ILF458805 IVB458798:IVB458805 JEX458798:JEX458805 JOT458798:JOT458805 JYP458798:JYP458805 KIL458798:KIL458805 KSH458798:KSH458805 LCD458798:LCD458805 LLZ458798:LLZ458805 LVV458798:LVV458805 MFR458798:MFR458805 MPN458798:MPN458805 MZJ458798:MZJ458805 NJF458798:NJF458805 NTB458798:NTB458805 OCX458798:OCX458805 OMT458798:OMT458805 OWP458798:OWP458805 PGL458798:PGL458805 PQH458798:PQH458805 QAD458798:QAD458805 QJZ458798:QJZ458805 QTV458798:QTV458805 RDR458798:RDR458805 RNN458798:RNN458805 RXJ458798:RXJ458805 SHF458798:SHF458805 SRB458798:SRB458805 TAX458798:TAX458805 TKT458798:TKT458805 TUP458798:TUP458805 UEL458798:UEL458805 UOH458798:UOH458805 UYD458798:UYD458805 VHZ458798:VHZ458805 VRV458798:VRV458805 WBR458798:WBR458805 WLN458798:WLN458805 WVJ458798:WVJ458805 A524334:A524341 IX524334:IX524341 ST524334:ST524341 ACP524334:ACP524341 AML524334:AML524341 AWH524334:AWH524341 BGD524334:BGD524341 BPZ524334:BPZ524341 BZV524334:BZV524341 CJR524334:CJR524341 CTN524334:CTN524341 DDJ524334:DDJ524341 DNF524334:DNF524341 DXB524334:DXB524341 EGX524334:EGX524341 EQT524334:EQT524341 FAP524334:FAP524341 FKL524334:FKL524341 FUH524334:FUH524341 GED524334:GED524341 GNZ524334:GNZ524341 GXV524334:GXV524341 HHR524334:HHR524341 HRN524334:HRN524341 IBJ524334:IBJ524341 ILF524334:ILF524341 IVB524334:IVB524341 JEX524334:JEX524341 JOT524334:JOT524341 JYP524334:JYP524341 KIL524334:KIL524341 KSH524334:KSH524341 LCD524334:LCD524341 LLZ524334:LLZ524341 LVV524334:LVV524341 MFR524334:MFR524341 MPN524334:MPN524341 MZJ524334:MZJ524341 NJF524334:NJF524341 NTB524334:NTB524341 OCX524334:OCX524341 OMT524334:OMT524341 OWP524334:OWP524341 PGL524334:PGL524341 PQH524334:PQH524341 QAD524334:QAD524341 QJZ524334:QJZ524341 QTV524334:QTV524341 RDR524334:RDR524341 RNN524334:RNN524341 RXJ524334:RXJ524341 SHF524334:SHF524341 SRB524334:SRB524341 TAX524334:TAX524341 TKT524334:TKT524341 TUP524334:TUP524341 UEL524334:UEL524341 UOH524334:UOH524341 UYD524334:UYD524341 VHZ524334:VHZ524341 VRV524334:VRV524341 WBR524334:WBR524341 WLN524334:WLN524341 WVJ524334:WVJ524341 A589870:A589877 IX589870:IX589877 ST589870:ST589877 ACP589870:ACP589877 AML589870:AML589877 AWH589870:AWH589877 BGD589870:BGD589877 BPZ589870:BPZ589877 BZV589870:BZV589877 CJR589870:CJR589877 CTN589870:CTN589877 DDJ589870:DDJ589877 DNF589870:DNF589877 DXB589870:DXB589877 EGX589870:EGX589877 EQT589870:EQT589877 FAP589870:FAP589877 FKL589870:FKL589877 FUH589870:FUH589877 GED589870:GED589877 GNZ589870:GNZ589877 GXV589870:GXV589877 HHR589870:HHR589877 HRN589870:HRN589877 IBJ589870:IBJ589877 ILF589870:ILF589877 IVB589870:IVB589877 JEX589870:JEX589877 JOT589870:JOT589877 JYP589870:JYP589877 KIL589870:KIL589877 KSH589870:KSH589877 LCD589870:LCD589877 LLZ589870:LLZ589877 LVV589870:LVV589877 MFR589870:MFR589877 MPN589870:MPN589877 MZJ589870:MZJ589877 NJF589870:NJF589877 NTB589870:NTB589877 OCX589870:OCX589877 OMT589870:OMT589877 OWP589870:OWP589877 PGL589870:PGL589877 PQH589870:PQH589877 QAD589870:QAD589877 QJZ589870:QJZ589877 QTV589870:QTV589877 RDR589870:RDR589877 RNN589870:RNN589877 RXJ589870:RXJ589877 SHF589870:SHF589877 SRB589870:SRB589877 TAX589870:TAX589877 TKT589870:TKT589877 TUP589870:TUP589877 UEL589870:UEL589877 UOH589870:UOH589877 UYD589870:UYD589877 VHZ589870:VHZ589877 VRV589870:VRV589877 WBR589870:WBR589877 WLN589870:WLN589877 WVJ589870:WVJ589877 A655406:A655413 IX655406:IX655413 ST655406:ST655413 ACP655406:ACP655413 AML655406:AML655413 AWH655406:AWH655413 BGD655406:BGD655413 BPZ655406:BPZ655413 BZV655406:BZV655413 CJR655406:CJR655413 CTN655406:CTN655413 DDJ655406:DDJ655413 DNF655406:DNF655413 DXB655406:DXB655413 EGX655406:EGX655413 EQT655406:EQT655413 FAP655406:FAP655413 FKL655406:FKL655413 FUH655406:FUH655413 GED655406:GED655413 GNZ655406:GNZ655413 GXV655406:GXV655413 HHR655406:HHR655413 HRN655406:HRN655413 IBJ655406:IBJ655413 ILF655406:ILF655413 IVB655406:IVB655413 JEX655406:JEX655413 JOT655406:JOT655413 JYP655406:JYP655413 KIL655406:KIL655413 KSH655406:KSH655413 LCD655406:LCD655413 LLZ655406:LLZ655413 LVV655406:LVV655413 MFR655406:MFR655413 MPN655406:MPN655413 MZJ655406:MZJ655413 NJF655406:NJF655413 NTB655406:NTB655413 OCX655406:OCX655413 OMT655406:OMT655413 OWP655406:OWP655413 PGL655406:PGL655413 PQH655406:PQH655413 QAD655406:QAD655413 QJZ655406:QJZ655413 QTV655406:QTV655413 RDR655406:RDR655413 RNN655406:RNN655413 RXJ655406:RXJ655413 SHF655406:SHF655413 SRB655406:SRB655413 TAX655406:TAX655413 TKT655406:TKT655413 TUP655406:TUP655413 UEL655406:UEL655413 UOH655406:UOH655413 UYD655406:UYD655413 VHZ655406:VHZ655413 VRV655406:VRV655413 WBR655406:WBR655413 WLN655406:WLN655413 WVJ655406:WVJ655413 A720942:A720949 IX720942:IX720949 ST720942:ST720949 ACP720942:ACP720949 AML720942:AML720949 AWH720942:AWH720949 BGD720942:BGD720949 BPZ720942:BPZ720949 BZV720942:BZV720949 CJR720942:CJR720949 CTN720942:CTN720949 DDJ720942:DDJ720949 DNF720942:DNF720949 DXB720942:DXB720949 EGX720942:EGX720949 EQT720942:EQT720949 FAP720942:FAP720949 FKL720942:FKL720949 FUH720942:FUH720949 GED720942:GED720949 GNZ720942:GNZ720949 GXV720942:GXV720949 HHR720942:HHR720949 HRN720942:HRN720949 IBJ720942:IBJ720949 ILF720942:ILF720949 IVB720942:IVB720949 JEX720942:JEX720949 JOT720942:JOT720949 JYP720942:JYP720949 KIL720942:KIL720949 KSH720942:KSH720949 LCD720942:LCD720949 LLZ720942:LLZ720949 LVV720942:LVV720949 MFR720942:MFR720949 MPN720942:MPN720949 MZJ720942:MZJ720949 NJF720942:NJF720949 NTB720942:NTB720949 OCX720942:OCX720949 OMT720942:OMT720949 OWP720942:OWP720949 PGL720942:PGL720949 PQH720942:PQH720949 QAD720942:QAD720949 QJZ720942:QJZ720949 QTV720942:QTV720949 RDR720942:RDR720949 RNN720942:RNN720949 RXJ720942:RXJ720949 SHF720942:SHF720949 SRB720942:SRB720949 TAX720942:TAX720949 TKT720942:TKT720949 TUP720942:TUP720949 UEL720942:UEL720949 UOH720942:UOH720949 UYD720942:UYD720949 VHZ720942:VHZ720949 VRV720942:VRV720949 WBR720942:WBR720949 WLN720942:WLN720949 WVJ720942:WVJ720949 A786478:A786485 IX786478:IX786485 ST786478:ST786485 ACP786478:ACP786485 AML786478:AML786485 AWH786478:AWH786485 BGD786478:BGD786485 BPZ786478:BPZ786485 BZV786478:BZV786485 CJR786478:CJR786485 CTN786478:CTN786485 DDJ786478:DDJ786485 DNF786478:DNF786485 DXB786478:DXB786485 EGX786478:EGX786485 EQT786478:EQT786485 FAP786478:FAP786485 FKL786478:FKL786485 FUH786478:FUH786485 GED786478:GED786485 GNZ786478:GNZ786485 GXV786478:GXV786485 HHR786478:HHR786485 HRN786478:HRN786485 IBJ786478:IBJ786485 ILF786478:ILF786485 IVB786478:IVB786485 JEX786478:JEX786485 JOT786478:JOT786485 JYP786478:JYP786485 KIL786478:KIL786485 KSH786478:KSH786485 LCD786478:LCD786485 LLZ786478:LLZ786485 LVV786478:LVV786485 MFR786478:MFR786485 MPN786478:MPN786485 MZJ786478:MZJ786485 NJF786478:NJF786485 NTB786478:NTB786485 OCX786478:OCX786485 OMT786478:OMT786485 OWP786478:OWP786485 PGL786478:PGL786485 PQH786478:PQH786485 QAD786478:QAD786485 QJZ786478:QJZ786485 QTV786478:QTV786485 RDR786478:RDR786485 RNN786478:RNN786485 RXJ786478:RXJ786485 SHF786478:SHF786485 SRB786478:SRB786485 TAX786478:TAX786485 TKT786478:TKT786485 TUP786478:TUP786485 UEL786478:UEL786485 UOH786478:UOH786485 UYD786478:UYD786485 VHZ786478:VHZ786485 VRV786478:VRV786485 WBR786478:WBR786485 WLN786478:WLN786485 WVJ786478:WVJ786485 A852014:A852021 IX852014:IX852021 ST852014:ST852021 ACP852014:ACP852021 AML852014:AML852021 AWH852014:AWH852021 BGD852014:BGD852021 BPZ852014:BPZ852021 BZV852014:BZV852021 CJR852014:CJR852021 CTN852014:CTN852021 DDJ852014:DDJ852021 DNF852014:DNF852021 DXB852014:DXB852021 EGX852014:EGX852021 EQT852014:EQT852021 FAP852014:FAP852021 FKL852014:FKL852021 FUH852014:FUH852021 GED852014:GED852021 GNZ852014:GNZ852021 GXV852014:GXV852021 HHR852014:HHR852021 HRN852014:HRN852021 IBJ852014:IBJ852021 ILF852014:ILF852021 IVB852014:IVB852021 JEX852014:JEX852021 JOT852014:JOT852021 JYP852014:JYP852021 KIL852014:KIL852021 KSH852014:KSH852021 LCD852014:LCD852021 LLZ852014:LLZ852021 LVV852014:LVV852021 MFR852014:MFR852021 MPN852014:MPN852021 MZJ852014:MZJ852021 NJF852014:NJF852021 NTB852014:NTB852021 OCX852014:OCX852021 OMT852014:OMT852021 OWP852014:OWP852021 PGL852014:PGL852021 PQH852014:PQH852021 QAD852014:QAD852021 QJZ852014:QJZ852021 QTV852014:QTV852021 RDR852014:RDR852021 RNN852014:RNN852021 RXJ852014:RXJ852021 SHF852014:SHF852021 SRB852014:SRB852021 TAX852014:TAX852021 TKT852014:TKT852021 TUP852014:TUP852021 UEL852014:UEL852021 UOH852014:UOH852021 UYD852014:UYD852021 VHZ852014:VHZ852021 VRV852014:VRV852021 WBR852014:WBR852021 WLN852014:WLN852021 WVJ852014:WVJ852021 A917550:A917557 IX917550:IX917557 ST917550:ST917557 ACP917550:ACP917557 AML917550:AML917557 AWH917550:AWH917557 BGD917550:BGD917557 BPZ917550:BPZ917557 BZV917550:BZV917557 CJR917550:CJR917557 CTN917550:CTN917557 DDJ917550:DDJ917557 DNF917550:DNF917557 DXB917550:DXB917557 EGX917550:EGX917557 EQT917550:EQT917557 FAP917550:FAP917557 FKL917550:FKL917557 FUH917550:FUH917557 GED917550:GED917557 GNZ917550:GNZ917557 GXV917550:GXV917557 HHR917550:HHR917557 HRN917550:HRN917557 IBJ917550:IBJ917557 ILF917550:ILF917557 IVB917550:IVB917557 JEX917550:JEX917557 JOT917550:JOT917557 JYP917550:JYP917557 KIL917550:KIL917557 KSH917550:KSH917557 LCD917550:LCD917557 LLZ917550:LLZ917557 LVV917550:LVV917557 MFR917550:MFR917557 MPN917550:MPN917557 MZJ917550:MZJ917557 NJF917550:NJF917557 NTB917550:NTB917557 OCX917550:OCX917557 OMT917550:OMT917557 OWP917550:OWP917557 PGL917550:PGL917557 PQH917550:PQH917557 QAD917550:QAD917557 QJZ917550:QJZ917557 QTV917550:QTV917557 RDR917550:RDR917557 RNN917550:RNN917557 RXJ917550:RXJ917557 SHF917550:SHF917557 SRB917550:SRB917557 TAX917550:TAX917557 TKT917550:TKT917557 TUP917550:TUP917557 UEL917550:UEL917557 UOH917550:UOH917557 UYD917550:UYD917557 VHZ917550:VHZ917557 VRV917550:VRV917557 WBR917550:WBR917557 WLN917550:WLN917557 WVJ917550:WVJ917557 A983086:A983093 IX983086:IX983093 ST983086:ST983093 ACP983086:ACP983093 AML983086:AML983093 AWH983086:AWH983093 BGD983086:BGD983093 BPZ983086:BPZ983093 BZV983086:BZV983093 CJR983086:CJR983093 CTN983086:CTN983093 DDJ983086:DDJ983093 DNF983086:DNF983093 DXB983086:DXB983093 EGX983086:EGX983093 EQT983086:EQT983093 FAP983086:FAP983093 FKL983086:FKL983093 FUH983086:FUH983093 GED983086:GED983093 GNZ983086:GNZ983093 GXV983086:GXV983093 HHR983086:HHR983093 HRN983086:HRN983093 IBJ983086:IBJ983093 ILF983086:ILF983093 IVB983086:IVB983093 JEX983086:JEX983093 JOT983086:JOT983093 JYP983086:JYP983093 KIL983086:KIL983093 KSH983086:KSH983093 LCD983086:LCD983093 LLZ983086:LLZ983093 LVV983086:LVV983093 MFR983086:MFR983093 MPN983086:MPN983093 MZJ983086:MZJ983093 NJF983086:NJF983093 NTB983086:NTB983093 OCX983086:OCX983093 OMT983086:OMT983093 OWP983086:OWP983093 PGL983086:PGL983093 PQH983086:PQH983093 QAD983086:QAD983093 QJZ983086:QJZ983093 QTV983086:QTV983093 RDR983086:RDR983093 RNN983086:RNN983093 RXJ983086:RXJ983093 SHF983086:SHF983093 SRB983086:SRB983093 TAX983086:TAX983093 TKT983086:TKT983093 TUP983086:TUP983093 UEL983086:UEL983093 UOH983086:UOH983093 UYD983086:UYD983093 VHZ983086:VHZ983093 VRV983086:VRV983093 WBR983086:WBR983093 WLN983086:WLN983093 A46" xr:uid="{F52D0E35-C1EF-42F6-8AD1-B779FE2924EB}">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FB7B191-55CC-4789-B20E-91CF1F15B7B8}">
          <x14:formula1>
            <xm:f>Foglio1!$A$2:$A$10</xm:f>
          </x14:formula1>
          <xm:sqref>A47:A53</xm:sqref>
        </x14:dataValidation>
        <x14:dataValidation type="list" allowBlank="1" showInputMessage="1" showErrorMessage="1" xr:uid="{490E474F-4E67-478C-B69C-2BDB9C3BDA51}">
          <x14:formula1>
            <xm:f>Foglio1!$B$2:$B$10</xm:f>
          </x14:formula1>
          <xm:sqref>B47:B53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45"/>
  <sheetViews>
    <sheetView workbookViewId="0">
      <selection activeCell="I3" sqref="I3"/>
    </sheetView>
  </sheetViews>
  <sheetFormatPr defaultRowHeight="12.75" x14ac:dyDescent="0.25"/>
  <cols>
    <col min="1" max="1" width="48.5703125" style="81" customWidth="1"/>
    <col min="2" max="2" width="52.5703125" style="81" customWidth="1"/>
    <col min="3" max="3" width="10.140625" style="81" customWidth="1"/>
    <col min="4" max="4" width="8.85546875" style="81" hidden="1" customWidth="1"/>
    <col min="5" max="5" width="9.28515625" style="81" customWidth="1"/>
    <col min="6" max="10" width="16" style="81" customWidth="1"/>
    <col min="11" max="256" width="9.140625" style="81"/>
    <col min="257" max="257" width="42.42578125" style="81" customWidth="1"/>
    <col min="258" max="258" width="46.42578125" style="81" customWidth="1"/>
    <col min="259" max="259" width="10.140625" style="81" customWidth="1"/>
    <col min="260" max="260" width="8.85546875" style="81" customWidth="1"/>
    <col min="261" max="261" width="9.28515625" style="81" customWidth="1"/>
    <col min="262" max="266" width="16" style="81" customWidth="1"/>
    <col min="267" max="512" width="9.140625" style="81"/>
    <col min="513" max="513" width="42.42578125" style="81" customWidth="1"/>
    <col min="514" max="514" width="46.42578125" style="81" customWidth="1"/>
    <col min="515" max="515" width="10.140625" style="81" customWidth="1"/>
    <col min="516" max="516" width="8.85546875" style="81" customWidth="1"/>
    <col min="517" max="517" width="9.28515625" style="81" customWidth="1"/>
    <col min="518" max="522" width="16" style="81" customWidth="1"/>
    <col min="523" max="768" width="9.140625" style="81"/>
    <col min="769" max="769" width="42.42578125" style="81" customWidth="1"/>
    <col min="770" max="770" width="46.42578125" style="81" customWidth="1"/>
    <col min="771" max="771" width="10.140625" style="81" customWidth="1"/>
    <col min="772" max="772" width="8.85546875" style="81" customWidth="1"/>
    <col min="773" max="773" width="9.28515625" style="81" customWidth="1"/>
    <col min="774" max="778" width="16" style="81" customWidth="1"/>
    <col min="779" max="1024" width="9.140625" style="81"/>
    <col min="1025" max="1025" width="42.42578125" style="81" customWidth="1"/>
    <col min="1026" max="1026" width="46.42578125" style="81" customWidth="1"/>
    <col min="1027" max="1027" width="10.140625" style="81" customWidth="1"/>
    <col min="1028" max="1028" width="8.85546875" style="81" customWidth="1"/>
    <col min="1029" max="1029" width="9.28515625" style="81" customWidth="1"/>
    <col min="1030" max="1034" width="16" style="81" customWidth="1"/>
    <col min="1035" max="1280" width="9.140625" style="81"/>
    <col min="1281" max="1281" width="42.42578125" style="81" customWidth="1"/>
    <col min="1282" max="1282" width="46.42578125" style="81" customWidth="1"/>
    <col min="1283" max="1283" width="10.140625" style="81" customWidth="1"/>
    <col min="1284" max="1284" width="8.85546875" style="81" customWidth="1"/>
    <col min="1285" max="1285" width="9.28515625" style="81" customWidth="1"/>
    <col min="1286" max="1290" width="16" style="81" customWidth="1"/>
    <col min="1291" max="1536" width="9.140625" style="81"/>
    <col min="1537" max="1537" width="42.42578125" style="81" customWidth="1"/>
    <col min="1538" max="1538" width="46.42578125" style="81" customWidth="1"/>
    <col min="1539" max="1539" width="10.140625" style="81" customWidth="1"/>
    <col min="1540" max="1540" width="8.85546875" style="81" customWidth="1"/>
    <col min="1541" max="1541" width="9.28515625" style="81" customWidth="1"/>
    <col min="1542" max="1546" width="16" style="81" customWidth="1"/>
    <col min="1547" max="1792" width="9.140625" style="81"/>
    <col min="1793" max="1793" width="42.42578125" style="81" customWidth="1"/>
    <col min="1794" max="1794" width="46.42578125" style="81" customWidth="1"/>
    <col min="1795" max="1795" width="10.140625" style="81" customWidth="1"/>
    <col min="1796" max="1796" width="8.85546875" style="81" customWidth="1"/>
    <col min="1797" max="1797" width="9.28515625" style="81" customWidth="1"/>
    <col min="1798" max="1802" width="16" style="81" customWidth="1"/>
    <col min="1803" max="2048" width="9.140625" style="81"/>
    <col min="2049" max="2049" width="42.42578125" style="81" customWidth="1"/>
    <col min="2050" max="2050" width="46.42578125" style="81" customWidth="1"/>
    <col min="2051" max="2051" width="10.140625" style="81" customWidth="1"/>
    <col min="2052" max="2052" width="8.85546875" style="81" customWidth="1"/>
    <col min="2053" max="2053" width="9.28515625" style="81" customWidth="1"/>
    <col min="2054" max="2058" width="16" style="81" customWidth="1"/>
    <col min="2059" max="2304" width="9.140625" style="81"/>
    <col min="2305" max="2305" width="42.42578125" style="81" customWidth="1"/>
    <col min="2306" max="2306" width="46.42578125" style="81" customWidth="1"/>
    <col min="2307" max="2307" width="10.140625" style="81" customWidth="1"/>
    <col min="2308" max="2308" width="8.85546875" style="81" customWidth="1"/>
    <col min="2309" max="2309" width="9.28515625" style="81" customWidth="1"/>
    <col min="2310" max="2314" width="16" style="81" customWidth="1"/>
    <col min="2315" max="2560" width="9.140625" style="81"/>
    <col min="2561" max="2561" width="42.42578125" style="81" customWidth="1"/>
    <col min="2562" max="2562" width="46.42578125" style="81" customWidth="1"/>
    <col min="2563" max="2563" width="10.140625" style="81" customWidth="1"/>
    <col min="2564" max="2564" width="8.85546875" style="81" customWidth="1"/>
    <col min="2565" max="2565" width="9.28515625" style="81" customWidth="1"/>
    <col min="2566" max="2570" width="16" style="81" customWidth="1"/>
    <col min="2571" max="2816" width="9.140625" style="81"/>
    <col min="2817" max="2817" width="42.42578125" style="81" customWidth="1"/>
    <col min="2818" max="2818" width="46.42578125" style="81" customWidth="1"/>
    <col min="2819" max="2819" width="10.140625" style="81" customWidth="1"/>
    <col min="2820" max="2820" width="8.85546875" style="81" customWidth="1"/>
    <col min="2821" max="2821" width="9.28515625" style="81" customWidth="1"/>
    <col min="2822" max="2826" width="16" style="81" customWidth="1"/>
    <col min="2827" max="3072" width="9.140625" style="81"/>
    <col min="3073" max="3073" width="42.42578125" style="81" customWidth="1"/>
    <col min="3074" max="3074" width="46.42578125" style="81" customWidth="1"/>
    <col min="3075" max="3075" width="10.140625" style="81" customWidth="1"/>
    <col min="3076" max="3076" width="8.85546875" style="81" customWidth="1"/>
    <col min="3077" max="3077" width="9.28515625" style="81" customWidth="1"/>
    <col min="3078" max="3082" width="16" style="81" customWidth="1"/>
    <col min="3083" max="3328" width="9.140625" style="81"/>
    <col min="3329" max="3329" width="42.42578125" style="81" customWidth="1"/>
    <col min="3330" max="3330" width="46.42578125" style="81" customWidth="1"/>
    <col min="3331" max="3331" width="10.140625" style="81" customWidth="1"/>
    <col min="3332" max="3332" width="8.85546875" style="81" customWidth="1"/>
    <col min="3333" max="3333" width="9.28515625" style="81" customWidth="1"/>
    <col min="3334" max="3338" width="16" style="81" customWidth="1"/>
    <col min="3339" max="3584" width="9.140625" style="81"/>
    <col min="3585" max="3585" width="42.42578125" style="81" customWidth="1"/>
    <col min="3586" max="3586" width="46.42578125" style="81" customWidth="1"/>
    <col min="3587" max="3587" width="10.140625" style="81" customWidth="1"/>
    <col min="3588" max="3588" width="8.85546875" style="81" customWidth="1"/>
    <col min="3589" max="3589" width="9.28515625" style="81" customWidth="1"/>
    <col min="3590" max="3594" width="16" style="81" customWidth="1"/>
    <col min="3595" max="3840" width="9.140625" style="81"/>
    <col min="3841" max="3841" width="42.42578125" style="81" customWidth="1"/>
    <col min="3842" max="3842" width="46.42578125" style="81" customWidth="1"/>
    <col min="3843" max="3843" width="10.140625" style="81" customWidth="1"/>
    <col min="3844" max="3844" width="8.85546875" style="81" customWidth="1"/>
    <col min="3845" max="3845" width="9.28515625" style="81" customWidth="1"/>
    <col min="3846" max="3850" width="16" style="81" customWidth="1"/>
    <col min="3851" max="4096" width="9.140625" style="81"/>
    <col min="4097" max="4097" width="42.42578125" style="81" customWidth="1"/>
    <col min="4098" max="4098" width="46.42578125" style="81" customWidth="1"/>
    <col min="4099" max="4099" width="10.140625" style="81" customWidth="1"/>
    <col min="4100" max="4100" width="8.85546875" style="81" customWidth="1"/>
    <col min="4101" max="4101" width="9.28515625" style="81" customWidth="1"/>
    <col min="4102" max="4106" width="16" style="81" customWidth="1"/>
    <col min="4107" max="4352" width="9.140625" style="81"/>
    <col min="4353" max="4353" width="42.42578125" style="81" customWidth="1"/>
    <col min="4354" max="4354" width="46.42578125" style="81" customWidth="1"/>
    <col min="4355" max="4355" width="10.140625" style="81" customWidth="1"/>
    <col min="4356" max="4356" width="8.85546875" style="81" customWidth="1"/>
    <col min="4357" max="4357" width="9.28515625" style="81" customWidth="1"/>
    <col min="4358" max="4362" width="16" style="81" customWidth="1"/>
    <col min="4363" max="4608" width="9.140625" style="81"/>
    <col min="4609" max="4609" width="42.42578125" style="81" customWidth="1"/>
    <col min="4610" max="4610" width="46.42578125" style="81" customWidth="1"/>
    <col min="4611" max="4611" width="10.140625" style="81" customWidth="1"/>
    <col min="4612" max="4612" width="8.85546875" style="81" customWidth="1"/>
    <col min="4613" max="4613" width="9.28515625" style="81" customWidth="1"/>
    <col min="4614" max="4618" width="16" style="81" customWidth="1"/>
    <col min="4619" max="4864" width="9.140625" style="81"/>
    <col min="4865" max="4865" width="42.42578125" style="81" customWidth="1"/>
    <col min="4866" max="4866" width="46.42578125" style="81" customWidth="1"/>
    <col min="4867" max="4867" width="10.140625" style="81" customWidth="1"/>
    <col min="4868" max="4868" width="8.85546875" style="81" customWidth="1"/>
    <col min="4869" max="4869" width="9.28515625" style="81" customWidth="1"/>
    <col min="4870" max="4874" width="16" style="81" customWidth="1"/>
    <col min="4875" max="5120" width="9.140625" style="81"/>
    <col min="5121" max="5121" width="42.42578125" style="81" customWidth="1"/>
    <col min="5122" max="5122" width="46.42578125" style="81" customWidth="1"/>
    <col min="5123" max="5123" width="10.140625" style="81" customWidth="1"/>
    <col min="5124" max="5124" width="8.85546875" style="81" customWidth="1"/>
    <col min="5125" max="5125" width="9.28515625" style="81" customWidth="1"/>
    <col min="5126" max="5130" width="16" style="81" customWidth="1"/>
    <col min="5131" max="5376" width="9.140625" style="81"/>
    <col min="5377" max="5377" width="42.42578125" style="81" customWidth="1"/>
    <col min="5378" max="5378" width="46.42578125" style="81" customWidth="1"/>
    <col min="5379" max="5379" width="10.140625" style="81" customWidth="1"/>
    <col min="5380" max="5380" width="8.85546875" style="81" customWidth="1"/>
    <col min="5381" max="5381" width="9.28515625" style="81" customWidth="1"/>
    <col min="5382" max="5386" width="16" style="81" customWidth="1"/>
    <col min="5387" max="5632" width="9.140625" style="81"/>
    <col min="5633" max="5633" width="42.42578125" style="81" customWidth="1"/>
    <col min="5634" max="5634" width="46.42578125" style="81" customWidth="1"/>
    <col min="5635" max="5635" width="10.140625" style="81" customWidth="1"/>
    <col min="5636" max="5636" width="8.85546875" style="81" customWidth="1"/>
    <col min="5637" max="5637" width="9.28515625" style="81" customWidth="1"/>
    <col min="5638" max="5642" width="16" style="81" customWidth="1"/>
    <col min="5643" max="5888" width="9.140625" style="81"/>
    <col min="5889" max="5889" width="42.42578125" style="81" customWidth="1"/>
    <col min="5890" max="5890" width="46.42578125" style="81" customWidth="1"/>
    <col min="5891" max="5891" width="10.140625" style="81" customWidth="1"/>
    <col min="5892" max="5892" width="8.85546875" style="81" customWidth="1"/>
    <col min="5893" max="5893" width="9.28515625" style="81" customWidth="1"/>
    <col min="5894" max="5898" width="16" style="81" customWidth="1"/>
    <col min="5899" max="6144" width="9.140625" style="81"/>
    <col min="6145" max="6145" width="42.42578125" style="81" customWidth="1"/>
    <col min="6146" max="6146" width="46.42578125" style="81" customWidth="1"/>
    <col min="6147" max="6147" width="10.140625" style="81" customWidth="1"/>
    <col min="6148" max="6148" width="8.85546875" style="81" customWidth="1"/>
    <col min="6149" max="6149" width="9.28515625" style="81" customWidth="1"/>
    <col min="6150" max="6154" width="16" style="81" customWidth="1"/>
    <col min="6155" max="6400" width="9.140625" style="81"/>
    <col min="6401" max="6401" width="42.42578125" style="81" customWidth="1"/>
    <col min="6402" max="6402" width="46.42578125" style="81" customWidth="1"/>
    <col min="6403" max="6403" width="10.140625" style="81" customWidth="1"/>
    <col min="6404" max="6404" width="8.85546875" style="81" customWidth="1"/>
    <col min="6405" max="6405" width="9.28515625" style="81" customWidth="1"/>
    <col min="6406" max="6410" width="16" style="81" customWidth="1"/>
    <col min="6411" max="6656" width="9.140625" style="81"/>
    <col min="6657" max="6657" width="42.42578125" style="81" customWidth="1"/>
    <col min="6658" max="6658" width="46.42578125" style="81" customWidth="1"/>
    <col min="6659" max="6659" width="10.140625" style="81" customWidth="1"/>
    <col min="6660" max="6660" width="8.85546875" style="81" customWidth="1"/>
    <col min="6661" max="6661" width="9.28515625" style="81" customWidth="1"/>
    <col min="6662" max="6666" width="16" style="81" customWidth="1"/>
    <col min="6667" max="6912" width="9.140625" style="81"/>
    <col min="6913" max="6913" width="42.42578125" style="81" customWidth="1"/>
    <col min="6914" max="6914" width="46.42578125" style="81" customWidth="1"/>
    <col min="6915" max="6915" width="10.140625" style="81" customWidth="1"/>
    <col min="6916" max="6916" width="8.85546875" style="81" customWidth="1"/>
    <col min="6917" max="6917" width="9.28515625" style="81" customWidth="1"/>
    <col min="6918" max="6922" width="16" style="81" customWidth="1"/>
    <col min="6923" max="7168" width="9.140625" style="81"/>
    <col min="7169" max="7169" width="42.42578125" style="81" customWidth="1"/>
    <col min="7170" max="7170" width="46.42578125" style="81" customWidth="1"/>
    <col min="7171" max="7171" width="10.140625" style="81" customWidth="1"/>
    <col min="7172" max="7172" width="8.85546875" style="81" customWidth="1"/>
    <col min="7173" max="7173" width="9.28515625" style="81" customWidth="1"/>
    <col min="7174" max="7178" width="16" style="81" customWidth="1"/>
    <col min="7179" max="7424" width="9.140625" style="81"/>
    <col min="7425" max="7425" width="42.42578125" style="81" customWidth="1"/>
    <col min="7426" max="7426" width="46.42578125" style="81" customWidth="1"/>
    <col min="7427" max="7427" width="10.140625" style="81" customWidth="1"/>
    <col min="7428" max="7428" width="8.85546875" style="81" customWidth="1"/>
    <col min="7429" max="7429" width="9.28515625" style="81" customWidth="1"/>
    <col min="7430" max="7434" width="16" style="81" customWidth="1"/>
    <col min="7435" max="7680" width="9.140625" style="81"/>
    <col min="7681" max="7681" width="42.42578125" style="81" customWidth="1"/>
    <col min="7682" max="7682" width="46.42578125" style="81" customWidth="1"/>
    <col min="7683" max="7683" width="10.140625" style="81" customWidth="1"/>
    <col min="7684" max="7684" width="8.85546875" style="81" customWidth="1"/>
    <col min="7685" max="7685" width="9.28515625" style="81" customWidth="1"/>
    <col min="7686" max="7690" width="16" style="81" customWidth="1"/>
    <col min="7691" max="7936" width="9.140625" style="81"/>
    <col min="7937" max="7937" width="42.42578125" style="81" customWidth="1"/>
    <col min="7938" max="7938" width="46.42578125" style="81" customWidth="1"/>
    <col min="7939" max="7939" width="10.140625" style="81" customWidth="1"/>
    <col min="7940" max="7940" width="8.85546875" style="81" customWidth="1"/>
    <col min="7941" max="7941" width="9.28515625" style="81" customWidth="1"/>
    <col min="7942" max="7946" width="16" style="81" customWidth="1"/>
    <col min="7947" max="8192" width="9.140625" style="81"/>
    <col min="8193" max="8193" width="42.42578125" style="81" customWidth="1"/>
    <col min="8194" max="8194" width="46.42578125" style="81" customWidth="1"/>
    <col min="8195" max="8195" width="10.140625" style="81" customWidth="1"/>
    <col min="8196" max="8196" width="8.85546875" style="81" customWidth="1"/>
    <col min="8197" max="8197" width="9.28515625" style="81" customWidth="1"/>
    <col min="8198" max="8202" width="16" style="81" customWidth="1"/>
    <col min="8203" max="8448" width="9.140625" style="81"/>
    <col min="8449" max="8449" width="42.42578125" style="81" customWidth="1"/>
    <col min="8450" max="8450" width="46.42578125" style="81" customWidth="1"/>
    <col min="8451" max="8451" width="10.140625" style="81" customWidth="1"/>
    <col min="8452" max="8452" width="8.85546875" style="81" customWidth="1"/>
    <col min="8453" max="8453" width="9.28515625" style="81" customWidth="1"/>
    <col min="8454" max="8458" width="16" style="81" customWidth="1"/>
    <col min="8459" max="8704" width="9.140625" style="81"/>
    <col min="8705" max="8705" width="42.42578125" style="81" customWidth="1"/>
    <col min="8706" max="8706" width="46.42578125" style="81" customWidth="1"/>
    <col min="8707" max="8707" width="10.140625" style="81" customWidth="1"/>
    <col min="8708" max="8708" width="8.85546875" style="81" customWidth="1"/>
    <col min="8709" max="8709" width="9.28515625" style="81" customWidth="1"/>
    <col min="8710" max="8714" width="16" style="81" customWidth="1"/>
    <col min="8715" max="8960" width="9.140625" style="81"/>
    <col min="8961" max="8961" width="42.42578125" style="81" customWidth="1"/>
    <col min="8962" max="8962" width="46.42578125" style="81" customWidth="1"/>
    <col min="8963" max="8963" width="10.140625" style="81" customWidth="1"/>
    <col min="8964" max="8964" width="8.85546875" style="81" customWidth="1"/>
    <col min="8965" max="8965" width="9.28515625" style="81" customWidth="1"/>
    <col min="8966" max="8970" width="16" style="81" customWidth="1"/>
    <col min="8971" max="9216" width="9.140625" style="81"/>
    <col min="9217" max="9217" width="42.42578125" style="81" customWidth="1"/>
    <col min="9218" max="9218" width="46.42578125" style="81" customWidth="1"/>
    <col min="9219" max="9219" width="10.140625" style="81" customWidth="1"/>
    <col min="9220" max="9220" width="8.85546875" style="81" customWidth="1"/>
    <col min="9221" max="9221" width="9.28515625" style="81" customWidth="1"/>
    <col min="9222" max="9226" width="16" style="81" customWidth="1"/>
    <col min="9227" max="9472" width="9.140625" style="81"/>
    <col min="9473" max="9473" width="42.42578125" style="81" customWidth="1"/>
    <col min="9474" max="9474" width="46.42578125" style="81" customWidth="1"/>
    <col min="9475" max="9475" width="10.140625" style="81" customWidth="1"/>
    <col min="9476" max="9476" width="8.85546875" style="81" customWidth="1"/>
    <col min="9477" max="9477" width="9.28515625" style="81" customWidth="1"/>
    <col min="9478" max="9482" width="16" style="81" customWidth="1"/>
    <col min="9483" max="9728" width="9.140625" style="81"/>
    <col min="9729" max="9729" width="42.42578125" style="81" customWidth="1"/>
    <col min="9730" max="9730" width="46.42578125" style="81" customWidth="1"/>
    <col min="9731" max="9731" width="10.140625" style="81" customWidth="1"/>
    <col min="9732" max="9732" width="8.85546875" style="81" customWidth="1"/>
    <col min="9733" max="9733" width="9.28515625" style="81" customWidth="1"/>
    <col min="9734" max="9738" width="16" style="81" customWidth="1"/>
    <col min="9739" max="9984" width="9.140625" style="81"/>
    <col min="9985" max="9985" width="42.42578125" style="81" customWidth="1"/>
    <col min="9986" max="9986" width="46.42578125" style="81" customWidth="1"/>
    <col min="9987" max="9987" width="10.140625" style="81" customWidth="1"/>
    <col min="9988" max="9988" width="8.85546875" style="81" customWidth="1"/>
    <col min="9989" max="9989" width="9.28515625" style="81" customWidth="1"/>
    <col min="9990" max="9994" width="16" style="81" customWidth="1"/>
    <col min="9995" max="10240" width="9.140625" style="81"/>
    <col min="10241" max="10241" width="42.42578125" style="81" customWidth="1"/>
    <col min="10242" max="10242" width="46.42578125" style="81" customWidth="1"/>
    <col min="10243" max="10243" width="10.140625" style="81" customWidth="1"/>
    <col min="10244" max="10244" width="8.85546875" style="81" customWidth="1"/>
    <col min="10245" max="10245" width="9.28515625" style="81" customWidth="1"/>
    <col min="10246" max="10250" width="16" style="81" customWidth="1"/>
    <col min="10251" max="10496" width="9.140625" style="81"/>
    <col min="10497" max="10497" width="42.42578125" style="81" customWidth="1"/>
    <col min="10498" max="10498" width="46.42578125" style="81" customWidth="1"/>
    <col min="10499" max="10499" width="10.140625" style="81" customWidth="1"/>
    <col min="10500" max="10500" width="8.85546875" style="81" customWidth="1"/>
    <col min="10501" max="10501" width="9.28515625" style="81" customWidth="1"/>
    <col min="10502" max="10506" width="16" style="81" customWidth="1"/>
    <col min="10507" max="10752" width="9.140625" style="81"/>
    <col min="10753" max="10753" width="42.42578125" style="81" customWidth="1"/>
    <col min="10754" max="10754" width="46.42578125" style="81" customWidth="1"/>
    <col min="10755" max="10755" width="10.140625" style="81" customWidth="1"/>
    <col min="10756" max="10756" width="8.85546875" style="81" customWidth="1"/>
    <col min="10757" max="10757" width="9.28515625" style="81" customWidth="1"/>
    <col min="10758" max="10762" width="16" style="81" customWidth="1"/>
    <col min="10763" max="11008" width="9.140625" style="81"/>
    <col min="11009" max="11009" width="42.42578125" style="81" customWidth="1"/>
    <col min="11010" max="11010" width="46.42578125" style="81" customWidth="1"/>
    <col min="11011" max="11011" width="10.140625" style="81" customWidth="1"/>
    <col min="11012" max="11012" width="8.85546875" style="81" customWidth="1"/>
    <col min="11013" max="11013" width="9.28515625" style="81" customWidth="1"/>
    <col min="11014" max="11018" width="16" style="81" customWidth="1"/>
    <col min="11019" max="11264" width="9.140625" style="81"/>
    <col min="11265" max="11265" width="42.42578125" style="81" customWidth="1"/>
    <col min="11266" max="11266" width="46.42578125" style="81" customWidth="1"/>
    <col min="11267" max="11267" width="10.140625" style="81" customWidth="1"/>
    <col min="11268" max="11268" width="8.85546875" style="81" customWidth="1"/>
    <col min="11269" max="11269" width="9.28515625" style="81" customWidth="1"/>
    <col min="11270" max="11274" width="16" style="81" customWidth="1"/>
    <col min="11275" max="11520" width="9.140625" style="81"/>
    <col min="11521" max="11521" width="42.42578125" style="81" customWidth="1"/>
    <col min="11522" max="11522" width="46.42578125" style="81" customWidth="1"/>
    <col min="11523" max="11523" width="10.140625" style="81" customWidth="1"/>
    <col min="11524" max="11524" width="8.85546875" style="81" customWidth="1"/>
    <col min="11525" max="11525" width="9.28515625" style="81" customWidth="1"/>
    <col min="11526" max="11530" width="16" style="81" customWidth="1"/>
    <col min="11531" max="11776" width="9.140625" style="81"/>
    <col min="11777" max="11777" width="42.42578125" style="81" customWidth="1"/>
    <col min="11778" max="11778" width="46.42578125" style="81" customWidth="1"/>
    <col min="11779" max="11779" width="10.140625" style="81" customWidth="1"/>
    <col min="11780" max="11780" width="8.85546875" style="81" customWidth="1"/>
    <col min="11781" max="11781" width="9.28515625" style="81" customWidth="1"/>
    <col min="11782" max="11786" width="16" style="81" customWidth="1"/>
    <col min="11787" max="12032" width="9.140625" style="81"/>
    <col min="12033" max="12033" width="42.42578125" style="81" customWidth="1"/>
    <col min="12034" max="12034" width="46.42578125" style="81" customWidth="1"/>
    <col min="12035" max="12035" width="10.140625" style="81" customWidth="1"/>
    <col min="12036" max="12036" width="8.85546875" style="81" customWidth="1"/>
    <col min="12037" max="12037" width="9.28515625" style="81" customWidth="1"/>
    <col min="12038" max="12042" width="16" style="81" customWidth="1"/>
    <col min="12043" max="12288" width="9.140625" style="81"/>
    <col min="12289" max="12289" width="42.42578125" style="81" customWidth="1"/>
    <col min="12290" max="12290" width="46.42578125" style="81" customWidth="1"/>
    <col min="12291" max="12291" width="10.140625" style="81" customWidth="1"/>
    <col min="12292" max="12292" width="8.85546875" style="81" customWidth="1"/>
    <col min="12293" max="12293" width="9.28515625" style="81" customWidth="1"/>
    <col min="12294" max="12298" width="16" style="81" customWidth="1"/>
    <col min="12299" max="12544" width="9.140625" style="81"/>
    <col min="12545" max="12545" width="42.42578125" style="81" customWidth="1"/>
    <col min="12546" max="12546" width="46.42578125" style="81" customWidth="1"/>
    <col min="12547" max="12547" width="10.140625" style="81" customWidth="1"/>
    <col min="12548" max="12548" width="8.85546875" style="81" customWidth="1"/>
    <col min="12549" max="12549" width="9.28515625" style="81" customWidth="1"/>
    <col min="12550" max="12554" width="16" style="81" customWidth="1"/>
    <col min="12555" max="12800" width="9.140625" style="81"/>
    <col min="12801" max="12801" width="42.42578125" style="81" customWidth="1"/>
    <col min="12802" max="12802" width="46.42578125" style="81" customWidth="1"/>
    <col min="12803" max="12803" width="10.140625" style="81" customWidth="1"/>
    <col min="12804" max="12804" width="8.85546875" style="81" customWidth="1"/>
    <col min="12805" max="12805" width="9.28515625" style="81" customWidth="1"/>
    <col min="12806" max="12810" width="16" style="81" customWidth="1"/>
    <col min="12811" max="13056" width="9.140625" style="81"/>
    <col min="13057" max="13057" width="42.42578125" style="81" customWidth="1"/>
    <col min="13058" max="13058" width="46.42578125" style="81" customWidth="1"/>
    <col min="13059" max="13059" width="10.140625" style="81" customWidth="1"/>
    <col min="13060" max="13060" width="8.85546875" style="81" customWidth="1"/>
    <col min="13061" max="13061" width="9.28515625" style="81" customWidth="1"/>
    <col min="13062" max="13066" width="16" style="81" customWidth="1"/>
    <col min="13067" max="13312" width="9.140625" style="81"/>
    <col min="13313" max="13313" width="42.42578125" style="81" customWidth="1"/>
    <col min="13314" max="13314" width="46.42578125" style="81" customWidth="1"/>
    <col min="13315" max="13315" width="10.140625" style="81" customWidth="1"/>
    <col min="13316" max="13316" width="8.85546875" style="81" customWidth="1"/>
    <col min="13317" max="13317" width="9.28515625" style="81" customWidth="1"/>
    <col min="13318" max="13322" width="16" style="81" customWidth="1"/>
    <col min="13323" max="13568" width="9.140625" style="81"/>
    <col min="13569" max="13569" width="42.42578125" style="81" customWidth="1"/>
    <col min="13570" max="13570" width="46.42578125" style="81" customWidth="1"/>
    <col min="13571" max="13571" width="10.140625" style="81" customWidth="1"/>
    <col min="13572" max="13572" width="8.85546875" style="81" customWidth="1"/>
    <col min="13573" max="13573" width="9.28515625" style="81" customWidth="1"/>
    <col min="13574" max="13578" width="16" style="81" customWidth="1"/>
    <col min="13579" max="13824" width="9.140625" style="81"/>
    <col min="13825" max="13825" width="42.42578125" style="81" customWidth="1"/>
    <col min="13826" max="13826" width="46.42578125" style="81" customWidth="1"/>
    <col min="13827" max="13827" width="10.140625" style="81" customWidth="1"/>
    <col min="13828" max="13828" width="8.85546875" style="81" customWidth="1"/>
    <col min="13829" max="13829" width="9.28515625" style="81" customWidth="1"/>
    <col min="13830" max="13834" width="16" style="81" customWidth="1"/>
    <col min="13835" max="14080" width="9.140625" style="81"/>
    <col min="14081" max="14081" width="42.42578125" style="81" customWidth="1"/>
    <col min="14082" max="14082" width="46.42578125" style="81" customWidth="1"/>
    <col min="14083" max="14083" width="10.140625" style="81" customWidth="1"/>
    <col min="14084" max="14084" width="8.85546875" style="81" customWidth="1"/>
    <col min="14085" max="14085" width="9.28515625" style="81" customWidth="1"/>
    <col min="14086" max="14090" width="16" style="81" customWidth="1"/>
    <col min="14091" max="14336" width="9.140625" style="81"/>
    <col min="14337" max="14337" width="42.42578125" style="81" customWidth="1"/>
    <col min="14338" max="14338" width="46.42578125" style="81" customWidth="1"/>
    <col min="14339" max="14339" width="10.140625" style="81" customWidth="1"/>
    <col min="14340" max="14340" width="8.85546875" style="81" customWidth="1"/>
    <col min="14341" max="14341" width="9.28515625" style="81" customWidth="1"/>
    <col min="14342" max="14346" width="16" style="81" customWidth="1"/>
    <col min="14347" max="14592" width="9.140625" style="81"/>
    <col min="14593" max="14593" width="42.42578125" style="81" customWidth="1"/>
    <col min="14594" max="14594" width="46.42578125" style="81" customWidth="1"/>
    <col min="14595" max="14595" width="10.140625" style="81" customWidth="1"/>
    <col min="14596" max="14596" width="8.85546875" style="81" customWidth="1"/>
    <col min="14597" max="14597" width="9.28515625" style="81" customWidth="1"/>
    <col min="14598" max="14602" width="16" style="81" customWidth="1"/>
    <col min="14603" max="14848" width="9.140625" style="81"/>
    <col min="14849" max="14849" width="42.42578125" style="81" customWidth="1"/>
    <col min="14850" max="14850" width="46.42578125" style="81" customWidth="1"/>
    <col min="14851" max="14851" width="10.140625" style="81" customWidth="1"/>
    <col min="14852" max="14852" width="8.85546875" style="81" customWidth="1"/>
    <col min="14853" max="14853" width="9.28515625" style="81" customWidth="1"/>
    <col min="14854" max="14858" width="16" style="81" customWidth="1"/>
    <col min="14859" max="15104" width="9.140625" style="81"/>
    <col min="15105" max="15105" width="42.42578125" style="81" customWidth="1"/>
    <col min="15106" max="15106" width="46.42578125" style="81" customWidth="1"/>
    <col min="15107" max="15107" width="10.140625" style="81" customWidth="1"/>
    <col min="15108" max="15108" width="8.85546875" style="81" customWidth="1"/>
    <col min="15109" max="15109" width="9.28515625" style="81" customWidth="1"/>
    <col min="15110" max="15114" width="16" style="81" customWidth="1"/>
    <col min="15115" max="15360" width="9.140625" style="81"/>
    <col min="15361" max="15361" width="42.42578125" style="81" customWidth="1"/>
    <col min="15362" max="15362" width="46.42578125" style="81" customWidth="1"/>
    <col min="15363" max="15363" width="10.140625" style="81" customWidth="1"/>
    <col min="15364" max="15364" width="8.85546875" style="81" customWidth="1"/>
    <col min="15365" max="15365" width="9.28515625" style="81" customWidth="1"/>
    <col min="15366" max="15370" width="16" style="81" customWidth="1"/>
    <col min="15371" max="15616" width="9.140625" style="81"/>
    <col min="15617" max="15617" width="42.42578125" style="81" customWidth="1"/>
    <col min="15618" max="15618" width="46.42578125" style="81" customWidth="1"/>
    <col min="15619" max="15619" width="10.140625" style="81" customWidth="1"/>
    <col min="15620" max="15620" width="8.85546875" style="81" customWidth="1"/>
    <col min="15621" max="15621" width="9.28515625" style="81" customWidth="1"/>
    <col min="15622" max="15626" width="16" style="81" customWidth="1"/>
    <col min="15627" max="15872" width="9.140625" style="81"/>
    <col min="15873" max="15873" width="42.42578125" style="81" customWidth="1"/>
    <col min="15874" max="15874" width="46.42578125" style="81" customWidth="1"/>
    <col min="15875" max="15875" width="10.140625" style="81" customWidth="1"/>
    <col min="15876" max="15876" width="8.85546875" style="81" customWidth="1"/>
    <col min="15877" max="15877" width="9.28515625" style="81" customWidth="1"/>
    <col min="15878" max="15882" width="16" style="81" customWidth="1"/>
    <col min="15883" max="16128" width="9.140625" style="81"/>
    <col min="16129" max="16129" width="42.42578125" style="81" customWidth="1"/>
    <col min="16130" max="16130" width="46.42578125" style="81" customWidth="1"/>
    <col min="16131" max="16131" width="10.140625" style="81" customWidth="1"/>
    <col min="16132" max="16132" width="8.85546875" style="81" customWidth="1"/>
    <col min="16133" max="16133" width="9.28515625" style="81" customWidth="1"/>
    <col min="16134" max="16138" width="16" style="81" customWidth="1"/>
    <col min="16139" max="16384" width="9.140625" style="81"/>
  </cols>
  <sheetData>
    <row r="1" spans="1:10" s="65" customFormat="1" ht="21.75" customHeight="1" x14ac:dyDescent="0.25">
      <c r="A1" s="503" t="str">
        <f>'Elenco P.I.'!B2</f>
        <v>Comune di Golfo Aranci</v>
      </c>
      <c r="B1" s="504"/>
      <c r="C1" s="504"/>
      <c r="D1" s="504"/>
      <c r="E1" s="504"/>
      <c r="F1" s="504"/>
      <c r="G1" s="504"/>
      <c r="H1" s="504"/>
      <c r="I1" s="504"/>
      <c r="J1" s="505"/>
    </row>
    <row r="2" spans="1:10" s="65" customFormat="1" ht="19.5" customHeight="1" x14ac:dyDescent="0.25">
      <c r="A2" s="66" t="s">
        <v>0</v>
      </c>
      <c r="B2" s="67" t="str">
        <f>'Elenco P.I.'!B7</f>
        <v xml:space="preserve">Area:  </v>
      </c>
      <c r="C2" s="68"/>
      <c r="D2" s="68"/>
      <c r="E2" s="68"/>
      <c r="F2" s="69" t="s">
        <v>224</v>
      </c>
      <c r="G2" s="69" t="s">
        <v>225</v>
      </c>
      <c r="H2" s="68"/>
      <c r="I2" s="69" t="s">
        <v>226</v>
      </c>
      <c r="J2" s="70"/>
    </row>
    <row r="3" spans="1:10" s="65" customFormat="1" ht="19.5" customHeight="1" x14ac:dyDescent="0.25">
      <c r="A3" s="66" t="s">
        <v>227</v>
      </c>
      <c r="B3" s="71"/>
      <c r="C3" s="68"/>
      <c r="D3" s="68"/>
      <c r="E3" s="68"/>
      <c r="F3" s="72"/>
      <c r="G3" s="72"/>
      <c r="H3" s="68"/>
      <c r="I3" s="73">
        <v>2020</v>
      </c>
      <c r="J3" s="70"/>
    </row>
    <row r="4" spans="1:10" s="65" customFormat="1" ht="19.5" customHeight="1" x14ac:dyDescent="0.25">
      <c r="A4" s="66" t="s">
        <v>228</v>
      </c>
      <c r="B4" s="74"/>
      <c r="C4" s="68"/>
      <c r="D4" s="68"/>
      <c r="E4" s="68"/>
      <c r="F4" s="68"/>
      <c r="G4" s="68"/>
      <c r="H4" s="68"/>
      <c r="I4" s="68"/>
      <c r="J4" s="70"/>
    </row>
    <row r="5" spans="1:10" ht="9.75" customHeight="1" x14ac:dyDescent="0.25">
      <c r="A5" s="75"/>
      <c r="B5" s="76"/>
      <c r="C5" s="77"/>
      <c r="D5" s="77"/>
      <c r="E5" s="77"/>
      <c r="F5" s="77"/>
      <c r="G5" s="78"/>
      <c r="H5" s="79"/>
      <c r="I5" s="79"/>
      <c r="J5" s="80"/>
    </row>
    <row r="6" spans="1:10" ht="12.75" customHeight="1" x14ac:dyDescent="0.25">
      <c r="A6" s="506" t="s">
        <v>229</v>
      </c>
      <c r="B6" s="506"/>
      <c r="C6" s="506"/>
      <c r="D6" s="506"/>
      <c r="E6" s="506"/>
      <c r="F6" s="508" t="s">
        <v>230</v>
      </c>
      <c r="G6" s="508"/>
      <c r="H6" s="508"/>
      <c r="I6" s="508"/>
      <c r="J6" s="508"/>
    </row>
    <row r="7" spans="1:10" ht="15.75" customHeight="1" x14ac:dyDescent="0.25">
      <c r="A7" s="507"/>
      <c r="B7" s="507"/>
      <c r="C7" s="507"/>
      <c r="D7" s="507"/>
      <c r="E7" s="507"/>
      <c r="F7" s="231">
        <v>1</v>
      </c>
      <c r="G7" s="231">
        <v>2</v>
      </c>
      <c r="H7" s="231">
        <v>3</v>
      </c>
      <c r="I7" s="231">
        <v>4</v>
      </c>
      <c r="J7" s="231">
        <v>5</v>
      </c>
    </row>
    <row r="8" spans="1:10" ht="15.75" customHeight="1" x14ac:dyDescent="0.25">
      <c r="A8" s="507"/>
      <c r="B8" s="507"/>
      <c r="C8" s="507"/>
      <c r="D8" s="507"/>
      <c r="E8" s="507"/>
      <c r="F8" s="82" t="s">
        <v>231</v>
      </c>
      <c r="G8" s="82" t="s">
        <v>232</v>
      </c>
      <c r="H8" s="83" t="s">
        <v>233</v>
      </c>
      <c r="I8" s="83" t="s">
        <v>234</v>
      </c>
      <c r="J8" s="83" t="s">
        <v>235</v>
      </c>
    </row>
    <row r="9" spans="1:10" ht="4.5" customHeight="1" x14ac:dyDescent="0.25">
      <c r="A9" s="509"/>
      <c r="B9" s="509"/>
      <c r="C9" s="509"/>
      <c r="D9" s="509"/>
      <c r="E9" s="509"/>
      <c r="F9" s="509"/>
      <c r="G9" s="509"/>
      <c r="H9" s="509"/>
      <c r="I9" s="509"/>
      <c r="J9" s="509"/>
    </row>
    <row r="10" spans="1:10" ht="32.25" customHeight="1" x14ac:dyDescent="0.25">
      <c r="A10" s="84" t="s">
        <v>236</v>
      </c>
      <c r="B10" s="84" t="s">
        <v>237</v>
      </c>
      <c r="C10" s="85" t="s">
        <v>238</v>
      </c>
      <c r="D10" s="85" t="s">
        <v>239</v>
      </c>
      <c r="E10" s="85" t="s">
        <v>240</v>
      </c>
      <c r="F10" s="85" t="s">
        <v>241</v>
      </c>
      <c r="G10" s="85" t="s">
        <v>57</v>
      </c>
      <c r="H10" s="85" t="s">
        <v>242</v>
      </c>
      <c r="I10" s="85" t="s">
        <v>243</v>
      </c>
      <c r="J10" s="85" t="s">
        <v>244</v>
      </c>
    </row>
    <row r="11" spans="1:10" ht="57.75" customHeight="1" x14ac:dyDescent="0.25">
      <c r="A11" s="86" t="str">
        <f>'Resp. 1'!B16</f>
        <v xml:space="preserve">Prevenzione della Corruzione e della Trasparenza –  Revisione struttura del PTPCT. </v>
      </c>
      <c r="B11" s="87"/>
      <c r="C11" s="88"/>
      <c r="D11" s="89">
        <f t="shared" ref="D11:D20" si="0">E11/100</f>
        <v>0</v>
      </c>
      <c r="E11" s="90"/>
      <c r="F11" s="91" t="str">
        <f>IF(E11&lt;=20,"X","")</f>
        <v>X</v>
      </c>
      <c r="G11" s="91" t="str">
        <f>IF(AND(E11&gt;20,E11&lt;=50),"X","")</f>
        <v/>
      </c>
      <c r="H11" s="91" t="str">
        <f>IF(AND(E11&gt;50,E11&lt;=70),"X","")</f>
        <v/>
      </c>
      <c r="I11" s="91" t="str">
        <f>IF(AND(E11&gt;70,E11&lt;=90),"X","")</f>
        <v/>
      </c>
      <c r="J11" s="91" t="str">
        <f>IF(AND(E11&gt;90,E11&lt;=100),"X","")</f>
        <v/>
      </c>
    </row>
    <row r="12" spans="1:10" ht="105" customHeight="1" x14ac:dyDescent="0.25">
      <c r="A12" s="86" t="e">
        <f>'Resp. 1'!#REF!</f>
        <v>#REF!</v>
      </c>
      <c r="B12" s="93"/>
      <c r="C12" s="88"/>
      <c r="D12" s="89">
        <f t="shared" si="0"/>
        <v>0</v>
      </c>
      <c r="E12" s="90"/>
      <c r="F12" s="91" t="str">
        <f t="shared" ref="F12:F20" si="1">IF(E12&lt;=20,"X","")</f>
        <v>X</v>
      </c>
      <c r="G12" s="91" t="str">
        <f t="shared" ref="G12:G20" si="2">IF(AND(E12&gt;20,E12&lt;=50),"X","")</f>
        <v/>
      </c>
      <c r="H12" s="91" t="str">
        <f t="shared" ref="H12:H20" si="3">IF(AND(E12&gt;50,E12&lt;=70),"X","")</f>
        <v/>
      </c>
      <c r="I12" s="91" t="str">
        <f t="shared" ref="I12:I20" si="4">IF(AND(E12&gt;70,E12&lt;=90),"X","")</f>
        <v/>
      </c>
      <c r="J12" s="91" t="str">
        <f t="shared" ref="J12:J20" si="5">IF(AND(E12&gt;90,E12&lt;=100),"X","")</f>
        <v/>
      </c>
    </row>
    <row r="13" spans="1:10" ht="102.75" customHeight="1" x14ac:dyDescent="0.25">
      <c r="A13" s="86" t="e">
        <f>'Resp. 1'!#REF!</f>
        <v>#REF!</v>
      </c>
      <c r="B13" s="93"/>
      <c r="C13" s="90"/>
      <c r="D13" s="89">
        <f t="shared" si="0"/>
        <v>0</v>
      </c>
      <c r="E13" s="90"/>
      <c r="F13" s="91" t="str">
        <f t="shared" si="1"/>
        <v>X</v>
      </c>
      <c r="G13" s="91" t="str">
        <f t="shared" si="2"/>
        <v/>
      </c>
      <c r="H13" s="91" t="str">
        <f t="shared" si="3"/>
        <v/>
      </c>
      <c r="I13" s="91" t="str">
        <f t="shared" si="4"/>
        <v/>
      </c>
      <c r="J13" s="91" t="str">
        <f t="shared" si="5"/>
        <v/>
      </c>
    </row>
    <row r="14" spans="1:10" ht="57.75" customHeight="1" x14ac:dyDescent="0.25">
      <c r="A14" s="86" t="e">
        <f>'Resp. 1'!#REF!</f>
        <v>#REF!</v>
      </c>
      <c r="B14" s="93"/>
      <c r="C14" s="90"/>
      <c r="D14" s="89">
        <f t="shared" si="0"/>
        <v>0</v>
      </c>
      <c r="E14" s="90"/>
      <c r="F14" s="91" t="str">
        <f t="shared" si="1"/>
        <v>X</v>
      </c>
      <c r="G14" s="91" t="str">
        <f t="shared" si="2"/>
        <v/>
      </c>
      <c r="H14" s="91" t="str">
        <f t="shared" si="3"/>
        <v/>
      </c>
      <c r="I14" s="91" t="str">
        <f t="shared" si="4"/>
        <v/>
      </c>
      <c r="J14" s="91" t="str">
        <f t="shared" si="5"/>
        <v/>
      </c>
    </row>
    <row r="15" spans="1:10" ht="57.75" customHeight="1" x14ac:dyDescent="0.25">
      <c r="A15"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5" s="93"/>
      <c r="C15" s="90"/>
      <c r="D15" s="89">
        <f t="shared" si="0"/>
        <v>0</v>
      </c>
      <c r="E15" s="90"/>
      <c r="F15" s="91" t="str">
        <f t="shared" si="1"/>
        <v>X</v>
      </c>
      <c r="G15" s="91" t="str">
        <f t="shared" si="2"/>
        <v/>
      </c>
      <c r="H15" s="91" t="str">
        <f t="shared" si="3"/>
        <v/>
      </c>
      <c r="I15" s="91" t="str">
        <f t="shared" si="4"/>
        <v/>
      </c>
      <c r="J15" s="91" t="str">
        <f t="shared" si="5"/>
        <v/>
      </c>
    </row>
    <row r="16" spans="1:10" ht="57.75" customHeight="1" x14ac:dyDescent="0.25">
      <c r="A16"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6" s="93"/>
      <c r="C16" s="90"/>
      <c r="D16" s="89">
        <f t="shared" si="0"/>
        <v>0</v>
      </c>
      <c r="E16" s="90"/>
      <c r="F16" s="91" t="str">
        <f t="shared" si="1"/>
        <v>X</v>
      </c>
      <c r="G16" s="91" t="str">
        <f t="shared" si="2"/>
        <v/>
      </c>
      <c r="H16" s="91" t="str">
        <f t="shared" si="3"/>
        <v/>
      </c>
      <c r="I16" s="91" t="str">
        <f t="shared" si="4"/>
        <v/>
      </c>
      <c r="J16" s="91" t="str">
        <f t="shared" si="5"/>
        <v/>
      </c>
    </row>
    <row r="17" spans="1:10" ht="57.75" customHeight="1" x14ac:dyDescent="0.25">
      <c r="A17" s="86" t="e">
        <f>'Resp. 1'!#REF!</f>
        <v>#REF!</v>
      </c>
      <c r="B17" s="86"/>
      <c r="C17" s="90">
        <v>60</v>
      </c>
      <c r="D17" s="89">
        <f t="shared" si="0"/>
        <v>0</v>
      </c>
      <c r="E17" s="90"/>
      <c r="F17" s="91" t="str">
        <f t="shared" si="1"/>
        <v>X</v>
      </c>
      <c r="G17" s="91" t="str">
        <f t="shared" si="2"/>
        <v/>
      </c>
      <c r="H17" s="91" t="str">
        <f t="shared" si="3"/>
        <v/>
      </c>
      <c r="I17" s="91" t="str">
        <f t="shared" si="4"/>
        <v/>
      </c>
      <c r="J17" s="91" t="str">
        <f t="shared" si="5"/>
        <v/>
      </c>
    </row>
    <row r="18" spans="1:10" ht="26.25" customHeight="1" x14ac:dyDescent="0.25">
      <c r="A18" s="86">
        <f>'Resp. 1'!B20</f>
        <v>0</v>
      </c>
      <c r="B18" s="93"/>
      <c r="C18" s="90"/>
      <c r="D18" s="89">
        <f t="shared" si="0"/>
        <v>0</v>
      </c>
      <c r="E18" s="90"/>
      <c r="F18" s="91" t="str">
        <f t="shared" si="1"/>
        <v>X</v>
      </c>
      <c r="G18" s="91" t="str">
        <f t="shared" si="2"/>
        <v/>
      </c>
      <c r="H18" s="91" t="str">
        <f t="shared" si="3"/>
        <v/>
      </c>
      <c r="I18" s="91" t="str">
        <f t="shared" si="4"/>
        <v/>
      </c>
      <c r="J18" s="91" t="str">
        <f t="shared" si="5"/>
        <v/>
      </c>
    </row>
    <row r="19" spans="1:10" ht="26.25" customHeight="1" x14ac:dyDescent="0.25">
      <c r="A19" s="86">
        <f>'Resp. 1'!B21</f>
        <v>0</v>
      </c>
      <c r="B19" s="93"/>
      <c r="C19" s="90"/>
      <c r="D19" s="89">
        <f t="shared" si="0"/>
        <v>0</v>
      </c>
      <c r="E19" s="90"/>
      <c r="F19" s="91" t="str">
        <f t="shared" si="1"/>
        <v>X</v>
      </c>
      <c r="G19" s="91" t="str">
        <f t="shared" si="2"/>
        <v/>
      </c>
      <c r="H19" s="91" t="str">
        <f t="shared" si="3"/>
        <v/>
      </c>
      <c r="I19" s="91" t="str">
        <f t="shared" si="4"/>
        <v/>
      </c>
      <c r="J19" s="91" t="str">
        <f t="shared" si="5"/>
        <v/>
      </c>
    </row>
    <row r="20" spans="1:10" ht="26.25" customHeight="1" x14ac:dyDescent="0.25">
      <c r="A20" s="86">
        <f>'Resp. 1'!B22</f>
        <v>0</v>
      </c>
      <c r="B20" s="93"/>
      <c r="C20" s="90"/>
      <c r="D20" s="89">
        <f t="shared" si="0"/>
        <v>0</v>
      </c>
      <c r="E20" s="90"/>
      <c r="F20" s="91" t="str">
        <f t="shared" si="1"/>
        <v>X</v>
      </c>
      <c r="G20" s="91" t="str">
        <f t="shared" si="2"/>
        <v/>
      </c>
      <c r="H20" s="91" t="str">
        <f t="shared" si="3"/>
        <v/>
      </c>
      <c r="I20" s="91" t="str">
        <f t="shared" si="4"/>
        <v/>
      </c>
      <c r="J20" s="91" t="str">
        <f t="shared" si="5"/>
        <v/>
      </c>
    </row>
    <row r="21" spans="1:10" x14ac:dyDescent="0.25">
      <c r="A21" s="94" t="s">
        <v>245</v>
      </c>
      <c r="B21" s="95" t="str">
        <f>IF(C21=60,"Pesatura Adeguata","Pesatura Inadeguata")</f>
        <v>Pesatura Adeguata</v>
      </c>
      <c r="C21" s="96">
        <f>SUM(C11:C20)</f>
        <v>60</v>
      </c>
      <c r="D21" s="96"/>
      <c r="E21" s="97">
        <f>SUM(G21:J21)/C21</f>
        <v>0</v>
      </c>
      <c r="F21" s="98"/>
      <c r="G21" s="99">
        <f>IF(G11="x",C11*D11)+IF(G12="x",C12*D12)+IF(G13="x",C13*D13)+IF(G14="x",C14*D14)+IF(G15="x",C15*D15)+IF(G16="x",C16*D16)+IF(G17="x",C17*D17)+IF(G18="x",C18*D18)+IF(G19="x",C19*D19)+IF(G20="x",C20*D20)</f>
        <v>0</v>
      </c>
      <c r="H21" s="99">
        <f>IF(H11="x",C11*D11)+IF(H12="x",C12*D12)+IF(H13="x",C13*D13)+IF(H14="x",C14*D14)+IF(H15="x",C15*D15)+IF(H16="x",C16*D16)+IF(H17="x",C17*D17)+IF(H18="x",C18*D18)+IF(H19="x",C19*D19)+IF(H20="x",C20*D20)</f>
        <v>0</v>
      </c>
      <c r="I21" s="99">
        <f>IF(I11="x",C11*D11)+IF(I12="x",C12*D12)+IF(I13="x",C13*D13)+IF(I14="x",C14*D14)+IF(I15="x",C15*D15)+IF(I16="x",C16*D16)+IF(I17="x",C17*D17)+IF(I18="x",C18*D18)+IF(I19="x",C19*D19)+IF(I20="x",C20*D20)</f>
        <v>0</v>
      </c>
      <c r="J21" s="99">
        <f>IF(J11="x",C11*D11)+IF(J12="x",C12*D12)+IF(J13="x",C13*D13)+IF(J14="x",C14*D14)+IF(J15="x",C15*D15)+IF(J16="x",C16*D16)+IF(J17="x",C17*D17)+IF(J18="x",C18*D18)+IF(J19="x",C19*D19)+IF(J19="x",C19*D19)</f>
        <v>0</v>
      </c>
    </row>
    <row r="22" spans="1:10" ht="3" customHeight="1" x14ac:dyDescent="0.25">
      <c r="A22" s="509"/>
      <c r="B22" s="510"/>
      <c r="C22" s="510"/>
      <c r="D22" s="232"/>
      <c r="E22" s="509"/>
      <c r="F22" s="510"/>
      <c r="G22" s="510"/>
      <c r="H22" s="509"/>
      <c r="I22" s="510"/>
      <c r="J22" s="510"/>
    </row>
    <row r="23" spans="1:10" ht="42" customHeight="1" x14ac:dyDescent="0.25">
      <c r="A23" s="84" t="s">
        <v>246</v>
      </c>
      <c r="B23" s="84" t="s">
        <v>237</v>
      </c>
      <c r="C23" s="85" t="s">
        <v>238</v>
      </c>
      <c r="D23" s="85" t="s">
        <v>239</v>
      </c>
      <c r="E23" s="85" t="s">
        <v>240</v>
      </c>
      <c r="F23" s="85" t="s">
        <v>241</v>
      </c>
      <c r="G23" s="85" t="s">
        <v>57</v>
      </c>
      <c r="H23" s="85" t="s">
        <v>242</v>
      </c>
      <c r="I23" s="85" t="s">
        <v>243</v>
      </c>
      <c r="J23" s="85" t="s">
        <v>244</v>
      </c>
    </row>
    <row r="24" spans="1:10" s="6" customFormat="1" ht="27" customHeight="1" x14ac:dyDescent="0.25">
      <c r="A24" s="93" t="str">
        <f>'Resp. 1'!B32</f>
        <v>Appalto nuovo servizio scuolabus</v>
      </c>
      <c r="B24" s="92"/>
      <c r="C24" s="100">
        <v>20</v>
      </c>
      <c r="D24" s="89">
        <f>E24/100</f>
        <v>0</v>
      </c>
      <c r="E24" s="90"/>
      <c r="F24" s="91" t="str">
        <f t="shared" ref="F24:F34" si="6">IF(E24&lt;=20,"X","")</f>
        <v>X</v>
      </c>
      <c r="G24" s="91" t="str">
        <f t="shared" ref="G24:G34" si="7">IF(AND(E24&gt;20,E24&lt;=50),"X","")</f>
        <v/>
      </c>
      <c r="H24" s="91" t="str">
        <f t="shared" ref="H24:H34" si="8">IF(AND(E24&gt;50,E24&lt;=70),"X","")</f>
        <v/>
      </c>
      <c r="I24" s="91" t="str">
        <f t="shared" ref="I24:I34" si="9">IF(AND(E24&gt;70,E24&lt;=90),"X","")</f>
        <v/>
      </c>
      <c r="J24" s="91" t="str">
        <f>IF(AND(E24&gt;90,E24&lt;=100),"X","")</f>
        <v/>
      </c>
    </row>
    <row r="25" spans="1:10" s="6" customFormat="1" ht="27" customHeight="1" x14ac:dyDescent="0.25">
      <c r="A25" s="93" t="e">
        <f>'Resp. 1'!#REF!</f>
        <v>#REF!</v>
      </c>
      <c r="B25" s="93"/>
      <c r="C25" s="100"/>
      <c r="D25" s="89">
        <f t="shared" ref="D25:D31" si="10">E25/100</f>
        <v>0</v>
      </c>
      <c r="E25" s="90"/>
      <c r="F25" s="91" t="str">
        <f t="shared" si="6"/>
        <v>X</v>
      </c>
      <c r="G25" s="91" t="str">
        <f t="shared" si="7"/>
        <v/>
      </c>
      <c r="H25" s="91" t="str">
        <f t="shared" si="8"/>
        <v/>
      </c>
      <c r="I25" s="91" t="str">
        <f t="shared" si="9"/>
        <v/>
      </c>
      <c r="J25" s="91" t="str">
        <f t="shared" ref="J25:J31" si="11">IF(AND(E25&gt;90,E25&lt;=100),"X","")</f>
        <v/>
      </c>
    </row>
    <row r="26" spans="1:10" s="6" customFormat="1" ht="27" customHeight="1" x14ac:dyDescent="0.25">
      <c r="A26" s="93" t="str">
        <f>'Resp. 1'!B33</f>
        <v>Inserimento nel programma di Stato Civile degli Atti di Matrimonio dall'anno 1970 al 1984</v>
      </c>
      <c r="B26" s="93"/>
      <c r="C26" s="100"/>
      <c r="D26" s="89">
        <f t="shared" si="10"/>
        <v>0</v>
      </c>
      <c r="E26" s="90"/>
      <c r="F26" s="91" t="str">
        <f t="shared" si="6"/>
        <v>X</v>
      </c>
      <c r="G26" s="91" t="str">
        <f t="shared" si="7"/>
        <v/>
      </c>
      <c r="H26" s="91" t="str">
        <f t="shared" si="8"/>
        <v/>
      </c>
      <c r="I26" s="91" t="str">
        <f t="shared" si="9"/>
        <v/>
      </c>
      <c r="J26" s="91" t="str">
        <f t="shared" si="11"/>
        <v/>
      </c>
    </row>
    <row r="27" spans="1:10" s="6" customFormat="1" ht="27" customHeight="1" x14ac:dyDescent="0.25">
      <c r="A27" s="93" t="str">
        <f>'Resp. 1'!B34</f>
        <v>Attivazione iscrizione mensa scolastica on line</v>
      </c>
      <c r="B27" s="93"/>
      <c r="C27" s="100"/>
      <c r="D27" s="89">
        <f t="shared" si="10"/>
        <v>0</v>
      </c>
      <c r="E27" s="90"/>
      <c r="F27" s="91" t="str">
        <f t="shared" si="6"/>
        <v>X</v>
      </c>
      <c r="G27" s="91" t="str">
        <f t="shared" si="7"/>
        <v/>
      </c>
      <c r="H27" s="91" t="str">
        <f t="shared" si="8"/>
        <v/>
      </c>
      <c r="I27" s="91" t="str">
        <f t="shared" si="9"/>
        <v/>
      </c>
      <c r="J27" s="91" t="str">
        <f t="shared" si="11"/>
        <v/>
      </c>
    </row>
    <row r="28" spans="1:10" s="6" customFormat="1" ht="27" customHeight="1" x14ac:dyDescent="0.25">
      <c r="A28" s="93" t="str">
        <f>'Resp. 1'!B35</f>
        <v>Rivisitazione modulistica stato civile</v>
      </c>
      <c r="B28" s="93"/>
      <c r="C28" s="101"/>
      <c r="D28" s="89">
        <f t="shared" si="10"/>
        <v>0</v>
      </c>
      <c r="E28" s="90"/>
      <c r="F28" s="91" t="str">
        <f t="shared" si="6"/>
        <v>X</v>
      </c>
      <c r="G28" s="91" t="str">
        <f t="shared" si="7"/>
        <v/>
      </c>
      <c r="H28" s="91" t="str">
        <f t="shared" si="8"/>
        <v/>
      </c>
      <c r="I28" s="91" t="str">
        <f t="shared" si="9"/>
        <v/>
      </c>
      <c r="J28" s="91" t="str">
        <f t="shared" si="11"/>
        <v/>
      </c>
    </row>
    <row r="29" spans="1:10" s="6" customFormat="1" ht="27" customHeight="1" x14ac:dyDescent="0.25">
      <c r="A29" s="93" t="str">
        <f>'Resp. 1'!B36</f>
        <v>Bonus bambini nati nell'anno 2022/2023</v>
      </c>
      <c r="B29" s="93"/>
      <c r="C29" s="101"/>
      <c r="D29" s="89">
        <f t="shared" si="10"/>
        <v>0</v>
      </c>
      <c r="E29" s="90"/>
      <c r="F29" s="91" t="str">
        <f t="shared" si="6"/>
        <v>X</v>
      </c>
      <c r="G29" s="91" t="str">
        <f t="shared" si="7"/>
        <v/>
      </c>
      <c r="H29" s="91" t="str">
        <f t="shared" si="8"/>
        <v/>
      </c>
      <c r="I29" s="91" t="str">
        <f t="shared" si="9"/>
        <v/>
      </c>
      <c r="J29" s="91" t="str">
        <f t="shared" si="11"/>
        <v/>
      </c>
    </row>
    <row r="30" spans="1:10" s="6" customFormat="1" ht="27" customHeight="1" x14ac:dyDescent="0.25">
      <c r="A30" s="93" t="e">
        <f>'Resp. 1'!#REF!</f>
        <v>#REF!</v>
      </c>
      <c r="B30" s="93"/>
      <c r="C30" s="101"/>
      <c r="D30" s="89">
        <f t="shared" si="10"/>
        <v>0</v>
      </c>
      <c r="E30" s="90"/>
      <c r="F30" s="91" t="str">
        <f t="shared" si="6"/>
        <v>X</v>
      </c>
      <c r="G30" s="91" t="str">
        <f t="shared" si="7"/>
        <v/>
      </c>
      <c r="H30" s="91" t="str">
        <f t="shared" si="8"/>
        <v/>
      </c>
      <c r="I30" s="91" t="str">
        <f t="shared" si="9"/>
        <v/>
      </c>
      <c r="J30" s="91" t="str">
        <f t="shared" si="11"/>
        <v/>
      </c>
    </row>
    <row r="31" spans="1:10" s="6" customFormat="1" ht="27" customHeight="1" x14ac:dyDescent="0.25">
      <c r="A31" s="93" t="e">
        <f>'Resp. 1'!#REF!</f>
        <v>#REF!</v>
      </c>
      <c r="B31" s="93"/>
      <c r="C31" s="101"/>
      <c r="D31" s="89">
        <f t="shared" si="10"/>
        <v>0</v>
      </c>
      <c r="E31" s="90"/>
      <c r="F31" s="91" t="str">
        <f t="shared" si="6"/>
        <v>X</v>
      </c>
      <c r="G31" s="91" t="str">
        <f t="shared" si="7"/>
        <v/>
      </c>
      <c r="H31" s="91" t="str">
        <f t="shared" si="8"/>
        <v/>
      </c>
      <c r="I31" s="91" t="str">
        <f t="shared" si="9"/>
        <v/>
      </c>
      <c r="J31" s="91" t="str">
        <f t="shared" si="11"/>
        <v/>
      </c>
    </row>
    <row r="32" spans="1:10" ht="42" customHeight="1" x14ac:dyDescent="0.25">
      <c r="A32" s="231" t="s">
        <v>247</v>
      </c>
      <c r="B32" s="231" t="s">
        <v>248</v>
      </c>
      <c r="C32" s="85" t="s">
        <v>238</v>
      </c>
      <c r="D32" s="85" t="s">
        <v>239</v>
      </c>
      <c r="E32" s="85" t="s">
        <v>240</v>
      </c>
      <c r="F32" s="85" t="s">
        <v>249</v>
      </c>
      <c r="G32" s="85" t="s">
        <v>250</v>
      </c>
      <c r="H32" s="85" t="s">
        <v>251</v>
      </c>
      <c r="I32" s="85" t="s">
        <v>252</v>
      </c>
      <c r="J32" s="85" t="s">
        <v>253</v>
      </c>
    </row>
    <row r="33" spans="1:10" s="6" customFormat="1" ht="49.5" customHeight="1" x14ac:dyDescent="0.25">
      <c r="A33" s="93" t="s">
        <v>316</v>
      </c>
      <c r="B33" s="93" t="s">
        <v>317</v>
      </c>
      <c r="C33" s="101">
        <v>20</v>
      </c>
      <c r="D33" s="89">
        <f>E33/100</f>
        <v>0</v>
      </c>
      <c r="E33" s="90"/>
      <c r="F33" s="91" t="str">
        <f t="shared" si="6"/>
        <v>X</v>
      </c>
      <c r="G33" s="91" t="str">
        <f t="shared" si="7"/>
        <v/>
      </c>
      <c r="H33" s="91" t="str">
        <f t="shared" si="8"/>
        <v/>
      </c>
      <c r="I33" s="91" t="str">
        <f t="shared" si="9"/>
        <v/>
      </c>
      <c r="J33" s="91" t="str">
        <f t="shared" ref="J33:J39" si="12">IF(AND(E33&gt;90,E33&lt;=100),"X","")</f>
        <v/>
      </c>
    </row>
    <row r="34" spans="1:10" s="6" customFormat="1" ht="18.75" customHeight="1" x14ac:dyDescent="0.25">
      <c r="A34" s="93"/>
      <c r="B34" s="93"/>
      <c r="C34" s="101"/>
      <c r="D34" s="89">
        <f t="shared" ref="D34:D39" si="13">E34/100</f>
        <v>0</v>
      </c>
      <c r="E34" s="90"/>
      <c r="F34" s="91" t="str">
        <f t="shared" si="6"/>
        <v>X</v>
      </c>
      <c r="G34" s="91" t="str">
        <f t="shared" si="7"/>
        <v/>
      </c>
      <c r="H34" s="91" t="str">
        <f t="shared" si="8"/>
        <v/>
      </c>
      <c r="I34" s="91" t="str">
        <f t="shared" si="9"/>
        <v/>
      </c>
      <c r="J34" s="91" t="str">
        <f t="shared" si="12"/>
        <v/>
      </c>
    </row>
    <row r="35" spans="1:10" s="6" customFormat="1" ht="18.75" customHeight="1" x14ac:dyDescent="0.25">
      <c r="A35" s="93"/>
      <c r="B35" s="93"/>
      <c r="C35" s="101"/>
      <c r="D35" s="89">
        <f t="shared" si="13"/>
        <v>0</v>
      </c>
      <c r="E35" s="90"/>
      <c r="F35" s="91" t="str">
        <f>IF(E35&lt;=20,"X","")</f>
        <v>X</v>
      </c>
      <c r="G35" s="91" t="str">
        <f>IF(AND(E35&gt;20,E35&lt;=50),"X","")</f>
        <v/>
      </c>
      <c r="H35" s="91" t="str">
        <f>IF(AND(E35&gt;50,E35&lt;=70),"X","")</f>
        <v/>
      </c>
      <c r="I35" s="91" t="str">
        <f>IF(AND(E35&gt;70,E35&lt;=90),"X","")</f>
        <v/>
      </c>
      <c r="J35" s="91" t="str">
        <f t="shared" si="12"/>
        <v/>
      </c>
    </row>
    <row r="36" spans="1:10" s="6" customFormat="1" ht="18.75" customHeight="1" x14ac:dyDescent="0.25">
      <c r="A36" s="93"/>
      <c r="B36" s="93"/>
      <c r="C36" s="101"/>
      <c r="D36" s="89">
        <f t="shared" si="13"/>
        <v>0</v>
      </c>
      <c r="E36" s="90"/>
      <c r="F36" s="91" t="str">
        <f>IF(E36&lt;=20,"X","")</f>
        <v>X</v>
      </c>
      <c r="G36" s="91" t="str">
        <f>IF(AND(E36&gt;20,E36&lt;=50),"X","")</f>
        <v/>
      </c>
      <c r="H36" s="91" t="str">
        <f>IF(AND(E36&gt;50,E36&lt;=70),"X","")</f>
        <v/>
      </c>
      <c r="I36" s="91" t="str">
        <f>IF(AND(E36&gt;70,E36&lt;=90),"X","")</f>
        <v/>
      </c>
      <c r="J36" s="91" t="str">
        <f t="shared" si="12"/>
        <v/>
      </c>
    </row>
    <row r="37" spans="1:10" s="6" customFormat="1" ht="18.75" customHeight="1" x14ac:dyDescent="0.25">
      <c r="A37" s="93"/>
      <c r="B37" s="93"/>
      <c r="C37" s="101"/>
      <c r="D37" s="89">
        <f t="shared" si="13"/>
        <v>0</v>
      </c>
      <c r="E37" s="90"/>
      <c r="F37" s="91" t="str">
        <f>IF(E37&lt;=20,"X","")</f>
        <v>X</v>
      </c>
      <c r="G37" s="91" t="str">
        <f>IF(AND(E37&gt;20,E37&lt;=50),"X","")</f>
        <v/>
      </c>
      <c r="H37" s="91" t="str">
        <f>IF(AND(E37&gt;50,E37&lt;=70),"X","")</f>
        <v/>
      </c>
      <c r="I37" s="91" t="str">
        <f>IF(AND(E37&gt;70,E37&lt;=90),"X","")</f>
        <v/>
      </c>
      <c r="J37" s="91" t="str">
        <f t="shared" si="12"/>
        <v/>
      </c>
    </row>
    <row r="38" spans="1:10" s="6" customFormat="1" ht="18.75" customHeight="1" x14ac:dyDescent="0.25">
      <c r="A38" s="93"/>
      <c r="B38" s="93"/>
      <c r="C38" s="101"/>
      <c r="D38" s="89">
        <f t="shared" si="13"/>
        <v>0</v>
      </c>
      <c r="E38" s="90"/>
      <c r="F38" s="91" t="str">
        <f>IF(E38&lt;=20,"X","")</f>
        <v>X</v>
      </c>
      <c r="G38" s="91" t="str">
        <f>IF(AND(E38&gt;20,E38&lt;=50),"X","")</f>
        <v/>
      </c>
      <c r="H38" s="91" t="str">
        <f>IF(AND(E38&gt;50,E38&lt;=70),"X","")</f>
        <v/>
      </c>
      <c r="I38" s="91" t="str">
        <f>IF(AND(E38&gt;70,E38&lt;=90),"X","")</f>
        <v/>
      </c>
      <c r="J38" s="91" t="str">
        <f t="shared" si="12"/>
        <v/>
      </c>
    </row>
    <row r="39" spans="1:10" s="6" customFormat="1" ht="18.75" customHeight="1" x14ac:dyDescent="0.25">
      <c r="A39" s="93"/>
      <c r="B39" s="93"/>
      <c r="C39" s="101"/>
      <c r="D39" s="89">
        <f t="shared" si="13"/>
        <v>0</v>
      </c>
      <c r="E39" s="90"/>
      <c r="F39" s="91" t="str">
        <f>IF(E39&lt;=20,"X","")</f>
        <v>X</v>
      </c>
      <c r="G39" s="91" t="str">
        <f>IF(AND(E39&gt;20,E39&lt;=50),"X","")</f>
        <v/>
      </c>
      <c r="H39" s="91" t="str">
        <f>IF(AND(E39&gt;50,E39&lt;=70),"X","")</f>
        <v/>
      </c>
      <c r="I39" s="91" t="str">
        <f>IF(AND(E39&gt;70,E39&lt;=90),"X","")</f>
        <v/>
      </c>
      <c r="J39" s="91" t="str">
        <f t="shared" si="12"/>
        <v/>
      </c>
    </row>
    <row r="40" spans="1:10" ht="25.5" x14ac:dyDescent="0.25">
      <c r="A40" s="94" t="s">
        <v>254</v>
      </c>
      <c r="B40" s="95" t="str">
        <f>IF(C40=40,"Pesatura Adeguata","Pesatura Inadeguata")</f>
        <v>Pesatura Adeguata</v>
      </c>
      <c r="C40" s="101">
        <f>SUM(C24:C35)</f>
        <v>40</v>
      </c>
      <c r="D40" s="231"/>
      <c r="E40" s="97">
        <f>SUM(G40:J40)/C40</f>
        <v>0</v>
      </c>
      <c r="F40" s="102"/>
      <c r="G40" s="103">
        <f>IF(G24="x",C24*D24)+IF(G25="x",C25*D25)+IF(G26="x",C26*D26)+IF(G27="x",C27*D27)+IF(G28="x",C28*D28)+IF(G29="x",C29*D29)+IF(G30="x",C30*D30)+IF(G31="x",C31*D31)+IF(G33="x",C33*D33)+IF(G34="x",C34*D34)+IF(G35="x",C35*D35)+IF(G36="x",C36*D36)+IF(G37="x",C37*D37)+IF(G38="x",C38*D38)+IF(G39="x",C39*D39)</f>
        <v>0</v>
      </c>
      <c r="H40" s="103">
        <f>IF(H24="x",C24*D24)+IF(H25="x",C25*D25)+IF(H26="x",C26*D26)+IF(H27="x",C27*D27)+IF(H28="x",C28*D28)+IF(H29="x",C29*D29)+IF(H30="x",C30*D30)+IF(H31="x",C31*D31)+IF(H33="x",C33*D33)+IF(H34="x",C34*D34)+IF(H35="x",C35*D35)+IF(H36="x",C36*D36)+IF(H37="x",C37*D37)+IF(H38="x",C38*D38)+IF(H39="x",C39*D39)</f>
        <v>0</v>
      </c>
      <c r="I40" s="103">
        <f>IF(I24="x",C24*D24)+IF(I25="x",C25*D25)+IF(I26="x",C26*D26)+IF(I27="x",C27*D27)+IF(I28="x",C28*D28)+IF(I29="x",C29*D29)+IF(I30="x",C30*D30)+IF(I31="x",C31*D31)+IF(I33="x",C33*D33)+IF(I34="x",C34*D34)+IF(I35="x",C35*D35)+IF(I36="x",C36*D36)+IF(I37="x",C37*D37)+IF(I38="x",C38*D38)+IF(I39="x",C39*D39)</f>
        <v>0</v>
      </c>
      <c r="J40" s="103">
        <f>IF(J24="x",C24*D24)+IF(J25="x",C25*D25)+IF(J26="x",C26*D26)+IF(J27="x",C27*D27)+IF(J28="x",C28*D28)+IF(J29="x",C29*D29)+IF(J30="x",C30*D30)+IF(J31="x",C31*D31)+IF(J33="x",C33*D33)+IF(J34="x",C34*D34)+IF(J35="x",C35*D35)+IF(J36="x",C36*D36)+IF(J37="x",C37*D37)+IF(J38="x",C38*D38)+IF(J39="x",C39*D39)</f>
        <v>0</v>
      </c>
    </row>
    <row r="41" spans="1:10" ht="18" customHeight="1" x14ac:dyDescent="0.25">
      <c r="A41" s="104"/>
      <c r="B41" s="105"/>
      <c r="C41" s="106"/>
      <c r="D41" s="106" t="s">
        <v>255</v>
      </c>
      <c r="E41" s="107"/>
      <c r="F41" s="108"/>
      <c r="G41" s="108"/>
      <c r="H41" s="108"/>
      <c r="I41" s="108"/>
      <c r="J41" s="109"/>
    </row>
    <row r="42" spans="1:10" ht="16.5" customHeight="1" x14ac:dyDescent="0.25">
      <c r="A42" s="499" t="s">
        <v>256</v>
      </c>
      <c r="B42" s="500"/>
      <c r="C42" s="96">
        <f>SUM(G21:J21)</f>
        <v>0</v>
      </c>
      <c r="D42" s="110">
        <f>C42/60</f>
        <v>0</v>
      </c>
      <c r="E42" s="111"/>
      <c r="F42" s="112"/>
      <c r="G42" s="112"/>
      <c r="H42" s="112"/>
      <c r="I42" s="112"/>
      <c r="J42" s="113"/>
    </row>
    <row r="43" spans="1:10" ht="17.25" customHeight="1" x14ac:dyDescent="0.25">
      <c r="A43" s="114" t="s">
        <v>200</v>
      </c>
      <c r="B43" s="115"/>
      <c r="C43" s="116"/>
      <c r="D43" s="116"/>
      <c r="E43" s="501" t="s">
        <v>257</v>
      </c>
      <c r="F43" s="501"/>
      <c r="G43" s="502"/>
      <c r="H43" s="117">
        <f>C42+C44</f>
        <v>0</v>
      </c>
      <c r="I43" s="116" t="s">
        <v>258</v>
      </c>
      <c r="J43" s="118"/>
    </row>
    <row r="44" spans="1:10" ht="16.5" customHeight="1" x14ac:dyDescent="0.25">
      <c r="A44" s="499" t="s">
        <v>259</v>
      </c>
      <c r="B44" s="500"/>
      <c r="C44" s="96">
        <f>SUM(F40:J40)</f>
        <v>0</v>
      </c>
      <c r="D44" s="110" t="s">
        <v>255</v>
      </c>
      <c r="E44" s="111"/>
      <c r="F44" s="112"/>
      <c r="G44" s="112"/>
      <c r="H44" s="112"/>
      <c r="I44" s="112"/>
      <c r="J44" s="113"/>
    </row>
    <row r="45" spans="1:10" ht="26.25" customHeight="1" x14ac:dyDescent="0.25">
      <c r="A45" s="119"/>
      <c r="B45" s="120"/>
      <c r="C45" s="120"/>
      <c r="D45" s="120"/>
      <c r="E45" s="121"/>
      <c r="F45" s="122"/>
      <c r="G45" s="122"/>
      <c r="H45" s="122"/>
      <c r="I45" s="122"/>
      <c r="J45" s="123"/>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61" priority="31" stopIfTrue="1" operator="equal">
      <formula>"Pesatura Inadeguata"</formula>
    </cfRule>
  </conditionalFormatting>
  <conditionalFormatting sqref="F11">
    <cfRule type="cellIs" dxfId="60" priority="30" stopIfTrue="1" operator="equal">
      <formula>"x"</formula>
    </cfRule>
  </conditionalFormatting>
  <conditionalFormatting sqref="G11">
    <cfRule type="cellIs" dxfId="59" priority="27" stopIfTrue="1" operator="equal">
      <formula>"x"</formula>
    </cfRule>
    <cfRule type="cellIs" dxfId="58" priority="29" stopIfTrue="1" operator="equal">
      <formula>"x"</formula>
    </cfRule>
  </conditionalFormatting>
  <conditionalFormatting sqref="H11">
    <cfRule type="cellIs" dxfId="57" priority="28" stopIfTrue="1" operator="equal">
      <formula>"x"</formula>
    </cfRule>
  </conditionalFormatting>
  <conditionalFormatting sqref="I11">
    <cfRule type="cellIs" dxfId="56" priority="26" stopIfTrue="1" operator="equal">
      <formula>"x"</formula>
    </cfRule>
  </conditionalFormatting>
  <conditionalFormatting sqref="J11">
    <cfRule type="cellIs" dxfId="55" priority="25" stopIfTrue="1" operator="equal">
      <formula>"x"</formula>
    </cfRule>
  </conditionalFormatting>
  <conditionalFormatting sqref="F12">
    <cfRule type="cellIs" dxfId="54" priority="24" stopIfTrue="1" operator="equal">
      <formula>"x"</formula>
    </cfRule>
  </conditionalFormatting>
  <conditionalFormatting sqref="G12">
    <cfRule type="cellIs" dxfId="53" priority="21" stopIfTrue="1" operator="equal">
      <formula>"x"</formula>
    </cfRule>
    <cfRule type="cellIs" dxfId="52" priority="23" stopIfTrue="1" operator="equal">
      <formula>"x"</formula>
    </cfRule>
  </conditionalFormatting>
  <conditionalFormatting sqref="H12">
    <cfRule type="cellIs" dxfId="51" priority="22" stopIfTrue="1" operator="equal">
      <formula>"x"</formula>
    </cfRule>
  </conditionalFormatting>
  <conditionalFormatting sqref="I12">
    <cfRule type="cellIs" dxfId="50" priority="20" stopIfTrue="1" operator="equal">
      <formula>"x"</formula>
    </cfRule>
  </conditionalFormatting>
  <conditionalFormatting sqref="J12">
    <cfRule type="cellIs" dxfId="49" priority="19" stopIfTrue="1" operator="equal">
      <formula>"x"</formula>
    </cfRule>
  </conditionalFormatting>
  <conditionalFormatting sqref="F24:F31">
    <cfRule type="cellIs" dxfId="48" priority="18" stopIfTrue="1" operator="equal">
      <formula>"x"</formula>
    </cfRule>
  </conditionalFormatting>
  <conditionalFormatting sqref="G24:G31">
    <cfRule type="cellIs" dxfId="47" priority="15" stopIfTrue="1" operator="equal">
      <formula>"x"</formula>
    </cfRule>
    <cfRule type="cellIs" dxfId="46" priority="17" stopIfTrue="1" operator="equal">
      <formula>"x"</formula>
    </cfRule>
  </conditionalFormatting>
  <conditionalFormatting sqref="H24:H31">
    <cfRule type="cellIs" dxfId="45" priority="16" stopIfTrue="1" operator="equal">
      <formula>"x"</formula>
    </cfRule>
  </conditionalFormatting>
  <conditionalFormatting sqref="I24:I31">
    <cfRule type="cellIs" dxfId="44" priority="14" stopIfTrue="1" operator="equal">
      <formula>"x"</formula>
    </cfRule>
  </conditionalFormatting>
  <conditionalFormatting sqref="J24:J31">
    <cfRule type="cellIs" dxfId="43" priority="13" stopIfTrue="1" operator="equal">
      <formula>"x"</formula>
    </cfRule>
  </conditionalFormatting>
  <conditionalFormatting sqref="F33:F39">
    <cfRule type="cellIs" dxfId="42" priority="12" stopIfTrue="1" operator="equal">
      <formula>"x"</formula>
    </cfRule>
  </conditionalFormatting>
  <conditionalFormatting sqref="G33:G39">
    <cfRule type="cellIs" dxfId="41" priority="9" stopIfTrue="1" operator="equal">
      <formula>"x"</formula>
    </cfRule>
    <cfRule type="cellIs" dxfId="40" priority="11" stopIfTrue="1" operator="equal">
      <formula>"x"</formula>
    </cfRule>
  </conditionalFormatting>
  <conditionalFormatting sqref="H33:H39">
    <cfRule type="cellIs" dxfId="39" priority="10" stopIfTrue="1" operator="equal">
      <formula>"x"</formula>
    </cfRule>
  </conditionalFormatting>
  <conditionalFormatting sqref="I33:I39">
    <cfRule type="cellIs" dxfId="38" priority="8" stopIfTrue="1" operator="equal">
      <formula>"x"</formula>
    </cfRule>
  </conditionalFormatting>
  <conditionalFormatting sqref="J33:J39">
    <cfRule type="cellIs" dxfId="37" priority="7" stopIfTrue="1" operator="equal">
      <formula>"x"</formula>
    </cfRule>
  </conditionalFormatting>
  <conditionalFormatting sqref="F13:F20">
    <cfRule type="cellIs" dxfId="36" priority="6" stopIfTrue="1" operator="equal">
      <formula>"x"</formula>
    </cfRule>
  </conditionalFormatting>
  <conditionalFormatting sqref="G13:G20">
    <cfRule type="cellIs" dxfId="35" priority="3" stopIfTrue="1" operator="equal">
      <formula>"x"</formula>
    </cfRule>
    <cfRule type="cellIs" dxfId="34" priority="5" stopIfTrue="1" operator="equal">
      <formula>"x"</formula>
    </cfRule>
  </conditionalFormatting>
  <conditionalFormatting sqref="H13:H20">
    <cfRule type="cellIs" dxfId="33" priority="4" stopIfTrue="1" operator="equal">
      <formula>"x"</formula>
    </cfRule>
  </conditionalFormatting>
  <conditionalFormatting sqref="I13:I20">
    <cfRule type="cellIs" dxfId="32" priority="2" stopIfTrue="1" operator="equal">
      <formula>"x"</formula>
    </cfRule>
  </conditionalFormatting>
  <conditionalFormatting sqref="J13:J20">
    <cfRule type="cellIs" dxfId="31"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0F00-000000000000}">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0F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2000000}">
          <x14:formula1>
            <xm:f>Foglio1!$B$2:$B$10</xm:f>
          </x14:formula1>
          <xm:sqref>B33:B39</xm:sqref>
        </x14:dataValidation>
        <x14:dataValidation type="list" allowBlank="1" showInputMessage="1" showErrorMessage="1" xr:uid="{00000000-0002-0000-0F00-000003000000}">
          <x14:formula1>
            <xm:f>Foglio1!$A$2:$A$10</xm:f>
          </x14:formula1>
          <xm:sqref>A33:A39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45"/>
  <sheetViews>
    <sheetView workbookViewId="0">
      <selection activeCell="J12" sqref="J12"/>
    </sheetView>
  </sheetViews>
  <sheetFormatPr defaultRowHeight="12.75" x14ac:dyDescent="0.25"/>
  <cols>
    <col min="1" max="1" width="48.5703125" style="81" customWidth="1"/>
    <col min="2" max="2" width="52.5703125" style="81" customWidth="1"/>
    <col min="3" max="3" width="10.140625" style="81" customWidth="1"/>
    <col min="4" max="4" width="8.85546875" style="81" hidden="1" customWidth="1"/>
    <col min="5" max="5" width="9.28515625" style="81" customWidth="1"/>
    <col min="6" max="10" width="16" style="81" customWidth="1"/>
    <col min="11" max="256" width="9.140625" style="81"/>
    <col min="257" max="257" width="42.42578125" style="81" customWidth="1"/>
    <col min="258" max="258" width="46.42578125" style="81" customWidth="1"/>
    <col min="259" max="259" width="10.140625" style="81" customWidth="1"/>
    <col min="260" max="260" width="8.85546875" style="81" customWidth="1"/>
    <col min="261" max="261" width="9.28515625" style="81" customWidth="1"/>
    <col min="262" max="266" width="16" style="81" customWidth="1"/>
    <col min="267" max="512" width="9.140625" style="81"/>
    <col min="513" max="513" width="42.42578125" style="81" customWidth="1"/>
    <col min="514" max="514" width="46.42578125" style="81" customWidth="1"/>
    <col min="515" max="515" width="10.140625" style="81" customWidth="1"/>
    <col min="516" max="516" width="8.85546875" style="81" customWidth="1"/>
    <col min="517" max="517" width="9.28515625" style="81" customWidth="1"/>
    <col min="518" max="522" width="16" style="81" customWidth="1"/>
    <col min="523" max="768" width="9.140625" style="81"/>
    <col min="769" max="769" width="42.42578125" style="81" customWidth="1"/>
    <col min="770" max="770" width="46.42578125" style="81" customWidth="1"/>
    <col min="771" max="771" width="10.140625" style="81" customWidth="1"/>
    <col min="772" max="772" width="8.85546875" style="81" customWidth="1"/>
    <col min="773" max="773" width="9.28515625" style="81" customWidth="1"/>
    <col min="774" max="778" width="16" style="81" customWidth="1"/>
    <col min="779" max="1024" width="9.140625" style="81"/>
    <col min="1025" max="1025" width="42.42578125" style="81" customWidth="1"/>
    <col min="1026" max="1026" width="46.42578125" style="81" customWidth="1"/>
    <col min="1027" max="1027" width="10.140625" style="81" customWidth="1"/>
    <col min="1028" max="1028" width="8.85546875" style="81" customWidth="1"/>
    <col min="1029" max="1029" width="9.28515625" style="81" customWidth="1"/>
    <col min="1030" max="1034" width="16" style="81" customWidth="1"/>
    <col min="1035" max="1280" width="9.140625" style="81"/>
    <col min="1281" max="1281" width="42.42578125" style="81" customWidth="1"/>
    <col min="1282" max="1282" width="46.42578125" style="81" customWidth="1"/>
    <col min="1283" max="1283" width="10.140625" style="81" customWidth="1"/>
    <col min="1284" max="1284" width="8.85546875" style="81" customWidth="1"/>
    <col min="1285" max="1285" width="9.28515625" style="81" customWidth="1"/>
    <col min="1286" max="1290" width="16" style="81" customWidth="1"/>
    <col min="1291" max="1536" width="9.140625" style="81"/>
    <col min="1537" max="1537" width="42.42578125" style="81" customWidth="1"/>
    <col min="1538" max="1538" width="46.42578125" style="81" customWidth="1"/>
    <col min="1539" max="1539" width="10.140625" style="81" customWidth="1"/>
    <col min="1540" max="1540" width="8.85546875" style="81" customWidth="1"/>
    <col min="1541" max="1541" width="9.28515625" style="81" customWidth="1"/>
    <col min="1542" max="1546" width="16" style="81" customWidth="1"/>
    <col min="1547" max="1792" width="9.140625" style="81"/>
    <col min="1793" max="1793" width="42.42578125" style="81" customWidth="1"/>
    <col min="1794" max="1794" width="46.42578125" style="81" customWidth="1"/>
    <col min="1795" max="1795" width="10.140625" style="81" customWidth="1"/>
    <col min="1796" max="1796" width="8.85546875" style="81" customWidth="1"/>
    <col min="1797" max="1797" width="9.28515625" style="81" customWidth="1"/>
    <col min="1798" max="1802" width="16" style="81" customWidth="1"/>
    <col min="1803" max="2048" width="9.140625" style="81"/>
    <col min="2049" max="2049" width="42.42578125" style="81" customWidth="1"/>
    <col min="2050" max="2050" width="46.42578125" style="81" customWidth="1"/>
    <col min="2051" max="2051" width="10.140625" style="81" customWidth="1"/>
    <col min="2052" max="2052" width="8.85546875" style="81" customWidth="1"/>
    <col min="2053" max="2053" width="9.28515625" style="81" customWidth="1"/>
    <col min="2054" max="2058" width="16" style="81" customWidth="1"/>
    <col min="2059" max="2304" width="9.140625" style="81"/>
    <col min="2305" max="2305" width="42.42578125" style="81" customWidth="1"/>
    <col min="2306" max="2306" width="46.42578125" style="81" customWidth="1"/>
    <col min="2307" max="2307" width="10.140625" style="81" customWidth="1"/>
    <col min="2308" max="2308" width="8.85546875" style="81" customWidth="1"/>
    <col min="2309" max="2309" width="9.28515625" style="81" customWidth="1"/>
    <col min="2310" max="2314" width="16" style="81" customWidth="1"/>
    <col min="2315" max="2560" width="9.140625" style="81"/>
    <col min="2561" max="2561" width="42.42578125" style="81" customWidth="1"/>
    <col min="2562" max="2562" width="46.42578125" style="81" customWidth="1"/>
    <col min="2563" max="2563" width="10.140625" style="81" customWidth="1"/>
    <col min="2564" max="2564" width="8.85546875" style="81" customWidth="1"/>
    <col min="2565" max="2565" width="9.28515625" style="81" customWidth="1"/>
    <col min="2566" max="2570" width="16" style="81" customWidth="1"/>
    <col min="2571" max="2816" width="9.140625" style="81"/>
    <col min="2817" max="2817" width="42.42578125" style="81" customWidth="1"/>
    <col min="2818" max="2818" width="46.42578125" style="81" customWidth="1"/>
    <col min="2819" max="2819" width="10.140625" style="81" customWidth="1"/>
    <col min="2820" max="2820" width="8.85546875" style="81" customWidth="1"/>
    <col min="2821" max="2821" width="9.28515625" style="81" customWidth="1"/>
    <col min="2822" max="2826" width="16" style="81" customWidth="1"/>
    <col min="2827" max="3072" width="9.140625" style="81"/>
    <col min="3073" max="3073" width="42.42578125" style="81" customWidth="1"/>
    <col min="3074" max="3074" width="46.42578125" style="81" customWidth="1"/>
    <col min="3075" max="3075" width="10.140625" style="81" customWidth="1"/>
    <col min="3076" max="3076" width="8.85546875" style="81" customWidth="1"/>
    <col min="3077" max="3077" width="9.28515625" style="81" customWidth="1"/>
    <col min="3078" max="3082" width="16" style="81" customWidth="1"/>
    <col min="3083" max="3328" width="9.140625" style="81"/>
    <col min="3329" max="3329" width="42.42578125" style="81" customWidth="1"/>
    <col min="3330" max="3330" width="46.42578125" style="81" customWidth="1"/>
    <col min="3331" max="3331" width="10.140625" style="81" customWidth="1"/>
    <col min="3332" max="3332" width="8.85546875" style="81" customWidth="1"/>
    <col min="3333" max="3333" width="9.28515625" style="81" customWidth="1"/>
    <col min="3334" max="3338" width="16" style="81" customWidth="1"/>
    <col min="3339" max="3584" width="9.140625" style="81"/>
    <col min="3585" max="3585" width="42.42578125" style="81" customWidth="1"/>
    <col min="3586" max="3586" width="46.42578125" style="81" customWidth="1"/>
    <col min="3587" max="3587" width="10.140625" style="81" customWidth="1"/>
    <col min="3588" max="3588" width="8.85546875" style="81" customWidth="1"/>
    <col min="3589" max="3589" width="9.28515625" style="81" customWidth="1"/>
    <col min="3590" max="3594" width="16" style="81" customWidth="1"/>
    <col min="3595" max="3840" width="9.140625" style="81"/>
    <col min="3841" max="3841" width="42.42578125" style="81" customWidth="1"/>
    <col min="3842" max="3842" width="46.42578125" style="81" customWidth="1"/>
    <col min="3843" max="3843" width="10.140625" style="81" customWidth="1"/>
    <col min="3844" max="3844" width="8.85546875" style="81" customWidth="1"/>
    <col min="3845" max="3845" width="9.28515625" style="81" customWidth="1"/>
    <col min="3846" max="3850" width="16" style="81" customWidth="1"/>
    <col min="3851" max="4096" width="9.140625" style="81"/>
    <col min="4097" max="4097" width="42.42578125" style="81" customWidth="1"/>
    <col min="4098" max="4098" width="46.42578125" style="81" customWidth="1"/>
    <col min="4099" max="4099" width="10.140625" style="81" customWidth="1"/>
    <col min="4100" max="4100" width="8.85546875" style="81" customWidth="1"/>
    <col min="4101" max="4101" width="9.28515625" style="81" customWidth="1"/>
    <col min="4102" max="4106" width="16" style="81" customWidth="1"/>
    <col min="4107" max="4352" width="9.140625" style="81"/>
    <col min="4353" max="4353" width="42.42578125" style="81" customWidth="1"/>
    <col min="4354" max="4354" width="46.42578125" style="81" customWidth="1"/>
    <col min="4355" max="4355" width="10.140625" style="81" customWidth="1"/>
    <col min="4356" max="4356" width="8.85546875" style="81" customWidth="1"/>
    <col min="4357" max="4357" width="9.28515625" style="81" customWidth="1"/>
    <col min="4358" max="4362" width="16" style="81" customWidth="1"/>
    <col min="4363" max="4608" width="9.140625" style="81"/>
    <col min="4609" max="4609" width="42.42578125" style="81" customWidth="1"/>
    <col min="4610" max="4610" width="46.42578125" style="81" customWidth="1"/>
    <col min="4611" max="4611" width="10.140625" style="81" customWidth="1"/>
    <col min="4612" max="4612" width="8.85546875" style="81" customWidth="1"/>
    <col min="4613" max="4613" width="9.28515625" style="81" customWidth="1"/>
    <col min="4614" max="4618" width="16" style="81" customWidth="1"/>
    <col min="4619" max="4864" width="9.140625" style="81"/>
    <col min="4865" max="4865" width="42.42578125" style="81" customWidth="1"/>
    <col min="4866" max="4866" width="46.42578125" style="81" customWidth="1"/>
    <col min="4867" max="4867" width="10.140625" style="81" customWidth="1"/>
    <col min="4868" max="4868" width="8.85546875" style="81" customWidth="1"/>
    <col min="4869" max="4869" width="9.28515625" style="81" customWidth="1"/>
    <col min="4870" max="4874" width="16" style="81" customWidth="1"/>
    <col min="4875" max="5120" width="9.140625" style="81"/>
    <col min="5121" max="5121" width="42.42578125" style="81" customWidth="1"/>
    <col min="5122" max="5122" width="46.42578125" style="81" customWidth="1"/>
    <col min="5123" max="5123" width="10.140625" style="81" customWidth="1"/>
    <col min="5124" max="5124" width="8.85546875" style="81" customWidth="1"/>
    <col min="5125" max="5125" width="9.28515625" style="81" customWidth="1"/>
    <col min="5126" max="5130" width="16" style="81" customWidth="1"/>
    <col min="5131" max="5376" width="9.140625" style="81"/>
    <col min="5377" max="5377" width="42.42578125" style="81" customWidth="1"/>
    <col min="5378" max="5378" width="46.42578125" style="81" customWidth="1"/>
    <col min="5379" max="5379" width="10.140625" style="81" customWidth="1"/>
    <col min="5380" max="5380" width="8.85546875" style="81" customWidth="1"/>
    <col min="5381" max="5381" width="9.28515625" style="81" customWidth="1"/>
    <col min="5382" max="5386" width="16" style="81" customWidth="1"/>
    <col min="5387" max="5632" width="9.140625" style="81"/>
    <col min="5633" max="5633" width="42.42578125" style="81" customWidth="1"/>
    <col min="5634" max="5634" width="46.42578125" style="81" customWidth="1"/>
    <col min="5635" max="5635" width="10.140625" style="81" customWidth="1"/>
    <col min="5636" max="5636" width="8.85546875" style="81" customWidth="1"/>
    <col min="5637" max="5637" width="9.28515625" style="81" customWidth="1"/>
    <col min="5638" max="5642" width="16" style="81" customWidth="1"/>
    <col min="5643" max="5888" width="9.140625" style="81"/>
    <col min="5889" max="5889" width="42.42578125" style="81" customWidth="1"/>
    <col min="5890" max="5890" width="46.42578125" style="81" customWidth="1"/>
    <col min="5891" max="5891" width="10.140625" style="81" customWidth="1"/>
    <col min="5892" max="5892" width="8.85546875" style="81" customWidth="1"/>
    <col min="5893" max="5893" width="9.28515625" style="81" customWidth="1"/>
    <col min="5894" max="5898" width="16" style="81" customWidth="1"/>
    <col min="5899" max="6144" width="9.140625" style="81"/>
    <col min="6145" max="6145" width="42.42578125" style="81" customWidth="1"/>
    <col min="6146" max="6146" width="46.42578125" style="81" customWidth="1"/>
    <col min="6147" max="6147" width="10.140625" style="81" customWidth="1"/>
    <col min="6148" max="6148" width="8.85546875" style="81" customWidth="1"/>
    <col min="6149" max="6149" width="9.28515625" style="81" customWidth="1"/>
    <col min="6150" max="6154" width="16" style="81" customWidth="1"/>
    <col min="6155" max="6400" width="9.140625" style="81"/>
    <col min="6401" max="6401" width="42.42578125" style="81" customWidth="1"/>
    <col min="6402" max="6402" width="46.42578125" style="81" customWidth="1"/>
    <col min="6403" max="6403" width="10.140625" style="81" customWidth="1"/>
    <col min="6404" max="6404" width="8.85546875" style="81" customWidth="1"/>
    <col min="6405" max="6405" width="9.28515625" style="81" customWidth="1"/>
    <col min="6406" max="6410" width="16" style="81" customWidth="1"/>
    <col min="6411" max="6656" width="9.140625" style="81"/>
    <col min="6657" max="6657" width="42.42578125" style="81" customWidth="1"/>
    <col min="6658" max="6658" width="46.42578125" style="81" customWidth="1"/>
    <col min="6659" max="6659" width="10.140625" style="81" customWidth="1"/>
    <col min="6660" max="6660" width="8.85546875" style="81" customWidth="1"/>
    <col min="6661" max="6661" width="9.28515625" style="81" customWidth="1"/>
    <col min="6662" max="6666" width="16" style="81" customWidth="1"/>
    <col min="6667" max="6912" width="9.140625" style="81"/>
    <col min="6913" max="6913" width="42.42578125" style="81" customWidth="1"/>
    <col min="6914" max="6914" width="46.42578125" style="81" customWidth="1"/>
    <col min="6915" max="6915" width="10.140625" style="81" customWidth="1"/>
    <col min="6916" max="6916" width="8.85546875" style="81" customWidth="1"/>
    <col min="6917" max="6917" width="9.28515625" style="81" customWidth="1"/>
    <col min="6918" max="6922" width="16" style="81" customWidth="1"/>
    <col min="6923" max="7168" width="9.140625" style="81"/>
    <col min="7169" max="7169" width="42.42578125" style="81" customWidth="1"/>
    <col min="7170" max="7170" width="46.42578125" style="81" customWidth="1"/>
    <col min="7171" max="7171" width="10.140625" style="81" customWidth="1"/>
    <col min="7172" max="7172" width="8.85546875" style="81" customWidth="1"/>
    <col min="7173" max="7173" width="9.28515625" style="81" customWidth="1"/>
    <col min="7174" max="7178" width="16" style="81" customWidth="1"/>
    <col min="7179" max="7424" width="9.140625" style="81"/>
    <col min="7425" max="7425" width="42.42578125" style="81" customWidth="1"/>
    <col min="7426" max="7426" width="46.42578125" style="81" customWidth="1"/>
    <col min="7427" max="7427" width="10.140625" style="81" customWidth="1"/>
    <col min="7428" max="7428" width="8.85546875" style="81" customWidth="1"/>
    <col min="7429" max="7429" width="9.28515625" style="81" customWidth="1"/>
    <col min="7430" max="7434" width="16" style="81" customWidth="1"/>
    <col min="7435" max="7680" width="9.140625" style="81"/>
    <col min="7681" max="7681" width="42.42578125" style="81" customWidth="1"/>
    <col min="7682" max="7682" width="46.42578125" style="81" customWidth="1"/>
    <col min="7683" max="7683" width="10.140625" style="81" customWidth="1"/>
    <col min="7684" max="7684" width="8.85546875" style="81" customWidth="1"/>
    <col min="7685" max="7685" width="9.28515625" style="81" customWidth="1"/>
    <col min="7686" max="7690" width="16" style="81" customWidth="1"/>
    <col min="7691" max="7936" width="9.140625" style="81"/>
    <col min="7937" max="7937" width="42.42578125" style="81" customWidth="1"/>
    <col min="7938" max="7938" width="46.42578125" style="81" customWidth="1"/>
    <col min="7939" max="7939" width="10.140625" style="81" customWidth="1"/>
    <col min="7940" max="7940" width="8.85546875" style="81" customWidth="1"/>
    <col min="7941" max="7941" width="9.28515625" style="81" customWidth="1"/>
    <col min="7942" max="7946" width="16" style="81" customWidth="1"/>
    <col min="7947" max="8192" width="9.140625" style="81"/>
    <col min="8193" max="8193" width="42.42578125" style="81" customWidth="1"/>
    <col min="8194" max="8194" width="46.42578125" style="81" customWidth="1"/>
    <col min="8195" max="8195" width="10.140625" style="81" customWidth="1"/>
    <col min="8196" max="8196" width="8.85546875" style="81" customWidth="1"/>
    <col min="8197" max="8197" width="9.28515625" style="81" customWidth="1"/>
    <col min="8198" max="8202" width="16" style="81" customWidth="1"/>
    <col min="8203" max="8448" width="9.140625" style="81"/>
    <col min="8449" max="8449" width="42.42578125" style="81" customWidth="1"/>
    <col min="8450" max="8450" width="46.42578125" style="81" customWidth="1"/>
    <col min="8451" max="8451" width="10.140625" style="81" customWidth="1"/>
    <col min="8452" max="8452" width="8.85546875" style="81" customWidth="1"/>
    <col min="8453" max="8453" width="9.28515625" style="81" customWidth="1"/>
    <col min="8454" max="8458" width="16" style="81" customWidth="1"/>
    <col min="8459" max="8704" width="9.140625" style="81"/>
    <col min="8705" max="8705" width="42.42578125" style="81" customWidth="1"/>
    <col min="8706" max="8706" width="46.42578125" style="81" customWidth="1"/>
    <col min="8707" max="8707" width="10.140625" style="81" customWidth="1"/>
    <col min="8708" max="8708" width="8.85546875" style="81" customWidth="1"/>
    <col min="8709" max="8709" width="9.28515625" style="81" customWidth="1"/>
    <col min="8710" max="8714" width="16" style="81" customWidth="1"/>
    <col min="8715" max="8960" width="9.140625" style="81"/>
    <col min="8961" max="8961" width="42.42578125" style="81" customWidth="1"/>
    <col min="8962" max="8962" width="46.42578125" style="81" customWidth="1"/>
    <col min="8963" max="8963" width="10.140625" style="81" customWidth="1"/>
    <col min="8964" max="8964" width="8.85546875" style="81" customWidth="1"/>
    <col min="8965" max="8965" width="9.28515625" style="81" customWidth="1"/>
    <col min="8966" max="8970" width="16" style="81" customWidth="1"/>
    <col min="8971" max="9216" width="9.140625" style="81"/>
    <col min="9217" max="9217" width="42.42578125" style="81" customWidth="1"/>
    <col min="9218" max="9218" width="46.42578125" style="81" customWidth="1"/>
    <col min="9219" max="9219" width="10.140625" style="81" customWidth="1"/>
    <col min="9220" max="9220" width="8.85546875" style="81" customWidth="1"/>
    <col min="9221" max="9221" width="9.28515625" style="81" customWidth="1"/>
    <col min="9222" max="9226" width="16" style="81" customWidth="1"/>
    <col min="9227" max="9472" width="9.140625" style="81"/>
    <col min="9473" max="9473" width="42.42578125" style="81" customWidth="1"/>
    <col min="9474" max="9474" width="46.42578125" style="81" customWidth="1"/>
    <col min="9475" max="9475" width="10.140625" style="81" customWidth="1"/>
    <col min="9476" max="9476" width="8.85546875" style="81" customWidth="1"/>
    <col min="9477" max="9477" width="9.28515625" style="81" customWidth="1"/>
    <col min="9478" max="9482" width="16" style="81" customWidth="1"/>
    <col min="9483" max="9728" width="9.140625" style="81"/>
    <col min="9729" max="9729" width="42.42578125" style="81" customWidth="1"/>
    <col min="9730" max="9730" width="46.42578125" style="81" customWidth="1"/>
    <col min="9731" max="9731" width="10.140625" style="81" customWidth="1"/>
    <col min="9732" max="9732" width="8.85546875" style="81" customWidth="1"/>
    <col min="9733" max="9733" width="9.28515625" style="81" customWidth="1"/>
    <col min="9734" max="9738" width="16" style="81" customWidth="1"/>
    <col min="9739" max="9984" width="9.140625" style="81"/>
    <col min="9985" max="9985" width="42.42578125" style="81" customWidth="1"/>
    <col min="9986" max="9986" width="46.42578125" style="81" customWidth="1"/>
    <col min="9987" max="9987" width="10.140625" style="81" customWidth="1"/>
    <col min="9988" max="9988" width="8.85546875" style="81" customWidth="1"/>
    <col min="9989" max="9989" width="9.28515625" style="81" customWidth="1"/>
    <col min="9990" max="9994" width="16" style="81" customWidth="1"/>
    <col min="9995" max="10240" width="9.140625" style="81"/>
    <col min="10241" max="10241" width="42.42578125" style="81" customWidth="1"/>
    <col min="10242" max="10242" width="46.42578125" style="81" customWidth="1"/>
    <col min="10243" max="10243" width="10.140625" style="81" customWidth="1"/>
    <col min="10244" max="10244" width="8.85546875" style="81" customWidth="1"/>
    <col min="10245" max="10245" width="9.28515625" style="81" customWidth="1"/>
    <col min="10246" max="10250" width="16" style="81" customWidth="1"/>
    <col min="10251" max="10496" width="9.140625" style="81"/>
    <col min="10497" max="10497" width="42.42578125" style="81" customWidth="1"/>
    <col min="10498" max="10498" width="46.42578125" style="81" customWidth="1"/>
    <col min="10499" max="10499" width="10.140625" style="81" customWidth="1"/>
    <col min="10500" max="10500" width="8.85546875" style="81" customWidth="1"/>
    <col min="10501" max="10501" width="9.28515625" style="81" customWidth="1"/>
    <col min="10502" max="10506" width="16" style="81" customWidth="1"/>
    <col min="10507" max="10752" width="9.140625" style="81"/>
    <col min="10753" max="10753" width="42.42578125" style="81" customWidth="1"/>
    <col min="10754" max="10754" width="46.42578125" style="81" customWidth="1"/>
    <col min="10755" max="10755" width="10.140625" style="81" customWidth="1"/>
    <col min="10756" max="10756" width="8.85546875" style="81" customWidth="1"/>
    <col min="10757" max="10757" width="9.28515625" style="81" customWidth="1"/>
    <col min="10758" max="10762" width="16" style="81" customWidth="1"/>
    <col min="10763" max="11008" width="9.140625" style="81"/>
    <col min="11009" max="11009" width="42.42578125" style="81" customWidth="1"/>
    <col min="11010" max="11010" width="46.42578125" style="81" customWidth="1"/>
    <col min="11011" max="11011" width="10.140625" style="81" customWidth="1"/>
    <col min="11012" max="11012" width="8.85546875" style="81" customWidth="1"/>
    <col min="11013" max="11013" width="9.28515625" style="81" customWidth="1"/>
    <col min="11014" max="11018" width="16" style="81" customWidth="1"/>
    <col min="11019" max="11264" width="9.140625" style="81"/>
    <col min="11265" max="11265" width="42.42578125" style="81" customWidth="1"/>
    <col min="11266" max="11266" width="46.42578125" style="81" customWidth="1"/>
    <col min="11267" max="11267" width="10.140625" style="81" customWidth="1"/>
    <col min="11268" max="11268" width="8.85546875" style="81" customWidth="1"/>
    <col min="11269" max="11269" width="9.28515625" style="81" customWidth="1"/>
    <col min="11270" max="11274" width="16" style="81" customWidth="1"/>
    <col min="11275" max="11520" width="9.140625" style="81"/>
    <col min="11521" max="11521" width="42.42578125" style="81" customWidth="1"/>
    <col min="11522" max="11522" width="46.42578125" style="81" customWidth="1"/>
    <col min="11523" max="11523" width="10.140625" style="81" customWidth="1"/>
    <col min="11524" max="11524" width="8.85546875" style="81" customWidth="1"/>
    <col min="11525" max="11525" width="9.28515625" style="81" customWidth="1"/>
    <col min="11526" max="11530" width="16" style="81" customWidth="1"/>
    <col min="11531" max="11776" width="9.140625" style="81"/>
    <col min="11777" max="11777" width="42.42578125" style="81" customWidth="1"/>
    <col min="11778" max="11778" width="46.42578125" style="81" customWidth="1"/>
    <col min="11779" max="11779" width="10.140625" style="81" customWidth="1"/>
    <col min="11780" max="11780" width="8.85546875" style="81" customWidth="1"/>
    <col min="11781" max="11781" width="9.28515625" style="81" customWidth="1"/>
    <col min="11782" max="11786" width="16" style="81" customWidth="1"/>
    <col min="11787" max="12032" width="9.140625" style="81"/>
    <col min="12033" max="12033" width="42.42578125" style="81" customWidth="1"/>
    <col min="12034" max="12034" width="46.42578125" style="81" customWidth="1"/>
    <col min="12035" max="12035" width="10.140625" style="81" customWidth="1"/>
    <col min="12036" max="12036" width="8.85546875" style="81" customWidth="1"/>
    <col min="12037" max="12037" width="9.28515625" style="81" customWidth="1"/>
    <col min="12038" max="12042" width="16" style="81" customWidth="1"/>
    <col min="12043" max="12288" width="9.140625" style="81"/>
    <col min="12289" max="12289" width="42.42578125" style="81" customWidth="1"/>
    <col min="12290" max="12290" width="46.42578125" style="81" customWidth="1"/>
    <col min="12291" max="12291" width="10.140625" style="81" customWidth="1"/>
    <col min="12292" max="12292" width="8.85546875" style="81" customWidth="1"/>
    <col min="12293" max="12293" width="9.28515625" style="81" customWidth="1"/>
    <col min="12294" max="12298" width="16" style="81" customWidth="1"/>
    <col min="12299" max="12544" width="9.140625" style="81"/>
    <col min="12545" max="12545" width="42.42578125" style="81" customWidth="1"/>
    <col min="12546" max="12546" width="46.42578125" style="81" customWidth="1"/>
    <col min="12547" max="12547" width="10.140625" style="81" customWidth="1"/>
    <col min="12548" max="12548" width="8.85546875" style="81" customWidth="1"/>
    <col min="12549" max="12549" width="9.28515625" style="81" customWidth="1"/>
    <col min="12550" max="12554" width="16" style="81" customWidth="1"/>
    <col min="12555" max="12800" width="9.140625" style="81"/>
    <col min="12801" max="12801" width="42.42578125" style="81" customWidth="1"/>
    <col min="12802" max="12802" width="46.42578125" style="81" customWidth="1"/>
    <col min="12803" max="12803" width="10.140625" style="81" customWidth="1"/>
    <col min="12804" max="12804" width="8.85546875" style="81" customWidth="1"/>
    <col min="12805" max="12805" width="9.28515625" style="81" customWidth="1"/>
    <col min="12806" max="12810" width="16" style="81" customWidth="1"/>
    <col min="12811" max="13056" width="9.140625" style="81"/>
    <col min="13057" max="13057" width="42.42578125" style="81" customWidth="1"/>
    <col min="13058" max="13058" width="46.42578125" style="81" customWidth="1"/>
    <col min="13059" max="13059" width="10.140625" style="81" customWidth="1"/>
    <col min="13060" max="13060" width="8.85546875" style="81" customWidth="1"/>
    <col min="13061" max="13061" width="9.28515625" style="81" customWidth="1"/>
    <col min="13062" max="13066" width="16" style="81" customWidth="1"/>
    <col min="13067" max="13312" width="9.140625" style="81"/>
    <col min="13313" max="13313" width="42.42578125" style="81" customWidth="1"/>
    <col min="13314" max="13314" width="46.42578125" style="81" customWidth="1"/>
    <col min="13315" max="13315" width="10.140625" style="81" customWidth="1"/>
    <col min="13316" max="13316" width="8.85546875" style="81" customWidth="1"/>
    <col min="13317" max="13317" width="9.28515625" style="81" customWidth="1"/>
    <col min="13318" max="13322" width="16" style="81" customWidth="1"/>
    <col min="13323" max="13568" width="9.140625" style="81"/>
    <col min="13569" max="13569" width="42.42578125" style="81" customWidth="1"/>
    <col min="13570" max="13570" width="46.42578125" style="81" customWidth="1"/>
    <col min="13571" max="13571" width="10.140625" style="81" customWidth="1"/>
    <col min="13572" max="13572" width="8.85546875" style="81" customWidth="1"/>
    <col min="13573" max="13573" width="9.28515625" style="81" customWidth="1"/>
    <col min="13574" max="13578" width="16" style="81" customWidth="1"/>
    <col min="13579" max="13824" width="9.140625" style="81"/>
    <col min="13825" max="13825" width="42.42578125" style="81" customWidth="1"/>
    <col min="13826" max="13826" width="46.42578125" style="81" customWidth="1"/>
    <col min="13827" max="13827" width="10.140625" style="81" customWidth="1"/>
    <col min="13828" max="13828" width="8.85546875" style="81" customWidth="1"/>
    <col min="13829" max="13829" width="9.28515625" style="81" customWidth="1"/>
    <col min="13830" max="13834" width="16" style="81" customWidth="1"/>
    <col min="13835" max="14080" width="9.140625" style="81"/>
    <col min="14081" max="14081" width="42.42578125" style="81" customWidth="1"/>
    <col min="14082" max="14082" width="46.42578125" style="81" customWidth="1"/>
    <col min="14083" max="14083" width="10.140625" style="81" customWidth="1"/>
    <col min="14084" max="14084" width="8.85546875" style="81" customWidth="1"/>
    <col min="14085" max="14085" width="9.28515625" style="81" customWidth="1"/>
    <col min="14086" max="14090" width="16" style="81" customWidth="1"/>
    <col min="14091" max="14336" width="9.140625" style="81"/>
    <col min="14337" max="14337" width="42.42578125" style="81" customWidth="1"/>
    <col min="14338" max="14338" width="46.42578125" style="81" customWidth="1"/>
    <col min="14339" max="14339" width="10.140625" style="81" customWidth="1"/>
    <col min="14340" max="14340" width="8.85546875" style="81" customWidth="1"/>
    <col min="14341" max="14341" width="9.28515625" style="81" customWidth="1"/>
    <col min="14342" max="14346" width="16" style="81" customWidth="1"/>
    <col min="14347" max="14592" width="9.140625" style="81"/>
    <col min="14593" max="14593" width="42.42578125" style="81" customWidth="1"/>
    <col min="14594" max="14594" width="46.42578125" style="81" customWidth="1"/>
    <col min="14595" max="14595" width="10.140625" style="81" customWidth="1"/>
    <col min="14596" max="14596" width="8.85546875" style="81" customWidth="1"/>
    <col min="14597" max="14597" width="9.28515625" style="81" customWidth="1"/>
    <col min="14598" max="14602" width="16" style="81" customWidth="1"/>
    <col min="14603" max="14848" width="9.140625" style="81"/>
    <col min="14849" max="14849" width="42.42578125" style="81" customWidth="1"/>
    <col min="14850" max="14850" width="46.42578125" style="81" customWidth="1"/>
    <col min="14851" max="14851" width="10.140625" style="81" customWidth="1"/>
    <col min="14852" max="14852" width="8.85546875" style="81" customWidth="1"/>
    <col min="14853" max="14853" width="9.28515625" style="81" customWidth="1"/>
    <col min="14854" max="14858" width="16" style="81" customWidth="1"/>
    <col min="14859" max="15104" width="9.140625" style="81"/>
    <col min="15105" max="15105" width="42.42578125" style="81" customWidth="1"/>
    <col min="15106" max="15106" width="46.42578125" style="81" customWidth="1"/>
    <col min="15107" max="15107" width="10.140625" style="81" customWidth="1"/>
    <col min="15108" max="15108" width="8.85546875" style="81" customWidth="1"/>
    <col min="15109" max="15109" width="9.28515625" style="81" customWidth="1"/>
    <col min="15110" max="15114" width="16" style="81" customWidth="1"/>
    <col min="15115" max="15360" width="9.140625" style="81"/>
    <col min="15361" max="15361" width="42.42578125" style="81" customWidth="1"/>
    <col min="15362" max="15362" width="46.42578125" style="81" customWidth="1"/>
    <col min="15363" max="15363" width="10.140625" style="81" customWidth="1"/>
    <col min="15364" max="15364" width="8.85546875" style="81" customWidth="1"/>
    <col min="15365" max="15365" width="9.28515625" style="81" customWidth="1"/>
    <col min="15366" max="15370" width="16" style="81" customWidth="1"/>
    <col min="15371" max="15616" width="9.140625" style="81"/>
    <col min="15617" max="15617" width="42.42578125" style="81" customWidth="1"/>
    <col min="15618" max="15618" width="46.42578125" style="81" customWidth="1"/>
    <col min="15619" max="15619" width="10.140625" style="81" customWidth="1"/>
    <col min="15620" max="15620" width="8.85546875" style="81" customWidth="1"/>
    <col min="15621" max="15621" width="9.28515625" style="81" customWidth="1"/>
    <col min="15622" max="15626" width="16" style="81" customWidth="1"/>
    <col min="15627" max="15872" width="9.140625" style="81"/>
    <col min="15873" max="15873" width="42.42578125" style="81" customWidth="1"/>
    <col min="15874" max="15874" width="46.42578125" style="81" customWidth="1"/>
    <col min="15875" max="15875" width="10.140625" style="81" customWidth="1"/>
    <col min="15876" max="15876" width="8.85546875" style="81" customWidth="1"/>
    <col min="15877" max="15877" width="9.28515625" style="81" customWidth="1"/>
    <col min="15878" max="15882" width="16" style="81" customWidth="1"/>
    <col min="15883" max="16128" width="9.140625" style="81"/>
    <col min="16129" max="16129" width="42.42578125" style="81" customWidth="1"/>
    <col min="16130" max="16130" width="46.42578125" style="81" customWidth="1"/>
    <col min="16131" max="16131" width="10.140625" style="81" customWidth="1"/>
    <col min="16132" max="16132" width="8.85546875" style="81" customWidth="1"/>
    <col min="16133" max="16133" width="9.28515625" style="81" customWidth="1"/>
    <col min="16134" max="16138" width="16" style="81" customWidth="1"/>
    <col min="16139" max="16384" width="9.140625" style="81"/>
  </cols>
  <sheetData>
    <row r="1" spans="1:10" s="65" customFormat="1" ht="21.75" customHeight="1" x14ac:dyDescent="0.25">
      <c r="A1" s="503" t="str">
        <f>'Elenco P.I.'!B2</f>
        <v>Comune di Golfo Aranci</v>
      </c>
      <c r="B1" s="504"/>
      <c r="C1" s="504"/>
      <c r="D1" s="504"/>
      <c r="E1" s="504"/>
      <c r="F1" s="504"/>
      <c r="G1" s="504"/>
      <c r="H1" s="504"/>
      <c r="I1" s="504"/>
      <c r="J1" s="505"/>
    </row>
    <row r="2" spans="1:10" s="65" customFormat="1" ht="19.5" customHeight="1" x14ac:dyDescent="0.25">
      <c r="A2" s="66" t="s">
        <v>0</v>
      </c>
      <c r="B2" s="67" t="str">
        <f>'Elenco P.I.'!B7</f>
        <v xml:space="preserve">Area:  </v>
      </c>
      <c r="C2" s="68"/>
      <c r="D2" s="68"/>
      <c r="E2" s="68"/>
      <c r="F2" s="69" t="s">
        <v>224</v>
      </c>
      <c r="G2" s="69" t="s">
        <v>225</v>
      </c>
      <c r="H2" s="68"/>
      <c r="I2" s="69" t="s">
        <v>226</v>
      </c>
      <c r="J2" s="70"/>
    </row>
    <row r="3" spans="1:10" s="65" customFormat="1" ht="19.5" customHeight="1" x14ac:dyDescent="0.25">
      <c r="A3" s="66" t="s">
        <v>227</v>
      </c>
      <c r="B3" s="71"/>
      <c r="C3" s="68"/>
      <c r="D3" s="68"/>
      <c r="E3" s="68"/>
      <c r="F3" s="72"/>
      <c r="G3" s="72"/>
      <c r="H3" s="68"/>
      <c r="I3" s="73">
        <v>2020</v>
      </c>
      <c r="J3" s="70"/>
    </row>
    <row r="4" spans="1:10" s="65" customFormat="1" ht="19.5" customHeight="1" x14ac:dyDescent="0.25">
      <c r="A4" s="66" t="s">
        <v>228</v>
      </c>
      <c r="B4" s="74"/>
      <c r="C4" s="68"/>
      <c r="D4" s="68"/>
      <c r="E4" s="68"/>
      <c r="F4" s="68"/>
      <c r="G4" s="68"/>
      <c r="H4" s="68"/>
      <c r="I4" s="68"/>
      <c r="J4" s="70"/>
    </row>
    <row r="5" spans="1:10" ht="9.75" customHeight="1" x14ac:dyDescent="0.25">
      <c r="A5" s="75"/>
      <c r="B5" s="76"/>
      <c r="C5" s="77"/>
      <c r="D5" s="77"/>
      <c r="E5" s="77"/>
      <c r="F5" s="77"/>
      <c r="G5" s="78"/>
      <c r="H5" s="79"/>
      <c r="I5" s="79"/>
      <c r="J5" s="80"/>
    </row>
    <row r="6" spans="1:10" ht="12.75" customHeight="1" x14ac:dyDescent="0.25">
      <c r="A6" s="506" t="s">
        <v>229</v>
      </c>
      <c r="B6" s="506"/>
      <c r="C6" s="506"/>
      <c r="D6" s="506"/>
      <c r="E6" s="506"/>
      <c r="F6" s="508" t="s">
        <v>230</v>
      </c>
      <c r="G6" s="508"/>
      <c r="H6" s="508"/>
      <c r="I6" s="508"/>
      <c r="J6" s="508"/>
    </row>
    <row r="7" spans="1:10" ht="15.75" customHeight="1" x14ac:dyDescent="0.25">
      <c r="A7" s="507"/>
      <c r="B7" s="507"/>
      <c r="C7" s="507"/>
      <c r="D7" s="507"/>
      <c r="E7" s="507"/>
      <c r="F7" s="231">
        <v>1</v>
      </c>
      <c r="G7" s="231">
        <v>2</v>
      </c>
      <c r="H7" s="231">
        <v>3</v>
      </c>
      <c r="I7" s="231">
        <v>4</v>
      </c>
      <c r="J7" s="231">
        <v>5</v>
      </c>
    </row>
    <row r="8" spans="1:10" ht="15.75" customHeight="1" x14ac:dyDescent="0.25">
      <c r="A8" s="507"/>
      <c r="B8" s="507"/>
      <c r="C8" s="507"/>
      <c r="D8" s="507"/>
      <c r="E8" s="507"/>
      <c r="F8" s="82" t="s">
        <v>231</v>
      </c>
      <c r="G8" s="82" t="s">
        <v>232</v>
      </c>
      <c r="H8" s="83" t="s">
        <v>233</v>
      </c>
      <c r="I8" s="83" t="s">
        <v>234</v>
      </c>
      <c r="J8" s="83" t="s">
        <v>235</v>
      </c>
    </row>
    <row r="9" spans="1:10" ht="4.5" customHeight="1" x14ac:dyDescent="0.25">
      <c r="A9" s="509"/>
      <c r="B9" s="509"/>
      <c r="C9" s="509"/>
      <c r="D9" s="509"/>
      <c r="E9" s="509"/>
      <c r="F9" s="509"/>
      <c r="G9" s="509"/>
      <c r="H9" s="509"/>
      <c r="I9" s="509"/>
      <c r="J9" s="509"/>
    </row>
    <row r="10" spans="1:10" ht="32.25" customHeight="1" x14ac:dyDescent="0.25">
      <c r="A10" s="84" t="s">
        <v>236</v>
      </c>
      <c r="B10" s="84" t="s">
        <v>237</v>
      </c>
      <c r="C10" s="85" t="s">
        <v>238</v>
      </c>
      <c r="D10" s="85" t="s">
        <v>239</v>
      </c>
      <c r="E10" s="85" t="s">
        <v>240</v>
      </c>
      <c r="F10" s="85" t="s">
        <v>241</v>
      </c>
      <c r="G10" s="85" t="s">
        <v>57</v>
      </c>
      <c r="H10" s="85" t="s">
        <v>242</v>
      </c>
      <c r="I10" s="85" t="s">
        <v>243</v>
      </c>
      <c r="J10" s="85" t="s">
        <v>244</v>
      </c>
    </row>
    <row r="11" spans="1:10" ht="57.75" customHeight="1" x14ac:dyDescent="0.25">
      <c r="A11" s="86" t="str">
        <f>'Resp. 1'!B16</f>
        <v xml:space="preserve">Prevenzione della Corruzione e della Trasparenza –  Revisione struttura del PTPCT. </v>
      </c>
      <c r="B11" s="87"/>
      <c r="C11" s="88"/>
      <c r="D11" s="89">
        <f t="shared" ref="D11:D20" si="0">E11/100</f>
        <v>0</v>
      </c>
      <c r="E11" s="90"/>
      <c r="F11" s="91" t="str">
        <f>IF(E11&lt;=20,"X","")</f>
        <v>X</v>
      </c>
      <c r="G11" s="91" t="str">
        <f>IF(AND(E11&gt;20,E11&lt;=50),"X","")</f>
        <v/>
      </c>
      <c r="H11" s="91" t="str">
        <f>IF(AND(E11&gt;50,E11&lt;=70),"X","")</f>
        <v/>
      </c>
      <c r="I11" s="91" t="str">
        <f>IF(AND(E11&gt;70,E11&lt;=90),"X","")</f>
        <v/>
      </c>
      <c r="J11" s="91" t="str">
        <f>IF(AND(E11&gt;90,E11&lt;=100),"X","")</f>
        <v/>
      </c>
    </row>
    <row r="12" spans="1:10" ht="105" customHeight="1" x14ac:dyDescent="0.25">
      <c r="A12" s="86" t="e">
        <f>'Resp. 1'!#REF!</f>
        <v>#REF!</v>
      </c>
      <c r="B12" s="93"/>
      <c r="C12" s="88"/>
      <c r="D12" s="89">
        <f t="shared" si="0"/>
        <v>0</v>
      </c>
      <c r="E12" s="90"/>
      <c r="F12" s="91" t="str">
        <f t="shared" ref="F12:F20" si="1">IF(E12&lt;=20,"X","")</f>
        <v>X</v>
      </c>
      <c r="G12" s="91" t="str">
        <f t="shared" ref="G12:G20" si="2">IF(AND(E12&gt;20,E12&lt;=50),"X","")</f>
        <v/>
      </c>
      <c r="H12" s="91" t="str">
        <f t="shared" ref="H12:H20" si="3">IF(AND(E12&gt;50,E12&lt;=70),"X","")</f>
        <v/>
      </c>
      <c r="I12" s="91" t="str">
        <f t="shared" ref="I12:I20" si="4">IF(AND(E12&gt;70,E12&lt;=90),"X","")</f>
        <v/>
      </c>
      <c r="J12" s="91" t="str">
        <f t="shared" ref="J12:J20" si="5">IF(AND(E12&gt;90,E12&lt;=100),"X","")</f>
        <v/>
      </c>
    </row>
    <row r="13" spans="1:10" ht="102.75" customHeight="1" x14ac:dyDescent="0.25">
      <c r="A13" s="86" t="e">
        <f>'Resp. 1'!#REF!</f>
        <v>#REF!</v>
      </c>
      <c r="B13" s="93"/>
      <c r="C13" s="90"/>
      <c r="D13" s="89">
        <f t="shared" si="0"/>
        <v>0</v>
      </c>
      <c r="E13" s="90"/>
      <c r="F13" s="91" t="str">
        <f t="shared" si="1"/>
        <v>X</v>
      </c>
      <c r="G13" s="91" t="str">
        <f t="shared" si="2"/>
        <v/>
      </c>
      <c r="H13" s="91" t="str">
        <f t="shared" si="3"/>
        <v/>
      </c>
      <c r="I13" s="91" t="str">
        <f t="shared" si="4"/>
        <v/>
      </c>
      <c r="J13" s="91" t="str">
        <f t="shared" si="5"/>
        <v/>
      </c>
    </row>
    <row r="14" spans="1:10" ht="57.75" customHeight="1" x14ac:dyDescent="0.25">
      <c r="A14" s="86" t="e">
        <f>'Resp. 1'!#REF!</f>
        <v>#REF!</v>
      </c>
      <c r="B14" s="93"/>
      <c r="C14" s="90"/>
      <c r="D14" s="89">
        <f t="shared" si="0"/>
        <v>0</v>
      </c>
      <c r="E14" s="90"/>
      <c r="F14" s="91" t="str">
        <f t="shared" si="1"/>
        <v>X</v>
      </c>
      <c r="G14" s="91" t="str">
        <f t="shared" si="2"/>
        <v/>
      </c>
      <c r="H14" s="91" t="str">
        <f t="shared" si="3"/>
        <v/>
      </c>
      <c r="I14" s="91" t="str">
        <f t="shared" si="4"/>
        <v/>
      </c>
      <c r="J14" s="91" t="str">
        <f t="shared" si="5"/>
        <v/>
      </c>
    </row>
    <row r="15" spans="1:10" ht="57.75" customHeight="1" x14ac:dyDescent="0.25">
      <c r="A15"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5" s="93"/>
      <c r="C15" s="90"/>
      <c r="D15" s="89">
        <f t="shared" si="0"/>
        <v>0</v>
      </c>
      <c r="E15" s="90"/>
      <c r="F15" s="91" t="str">
        <f t="shared" si="1"/>
        <v>X</v>
      </c>
      <c r="G15" s="91" t="str">
        <f t="shared" si="2"/>
        <v/>
      </c>
      <c r="H15" s="91" t="str">
        <f t="shared" si="3"/>
        <v/>
      </c>
      <c r="I15" s="91" t="str">
        <f t="shared" si="4"/>
        <v/>
      </c>
      <c r="J15" s="91" t="str">
        <f t="shared" si="5"/>
        <v/>
      </c>
    </row>
    <row r="16" spans="1:10" ht="57.75" customHeight="1" x14ac:dyDescent="0.25">
      <c r="A16"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6" s="93"/>
      <c r="C16" s="90"/>
      <c r="D16" s="89">
        <f t="shared" si="0"/>
        <v>0</v>
      </c>
      <c r="E16" s="90"/>
      <c r="F16" s="91" t="str">
        <f t="shared" si="1"/>
        <v>X</v>
      </c>
      <c r="G16" s="91" t="str">
        <f t="shared" si="2"/>
        <v/>
      </c>
      <c r="H16" s="91" t="str">
        <f t="shared" si="3"/>
        <v/>
      </c>
      <c r="I16" s="91" t="str">
        <f t="shared" si="4"/>
        <v/>
      </c>
      <c r="J16" s="91" t="str">
        <f t="shared" si="5"/>
        <v/>
      </c>
    </row>
    <row r="17" spans="1:10" ht="57.75" customHeight="1" x14ac:dyDescent="0.25">
      <c r="A17" s="86" t="e">
        <f>'Resp. 1'!#REF!</f>
        <v>#REF!</v>
      </c>
      <c r="B17" s="86"/>
      <c r="C17" s="90">
        <v>60</v>
      </c>
      <c r="D17" s="89">
        <f t="shared" si="0"/>
        <v>0</v>
      </c>
      <c r="E17" s="90"/>
      <c r="F17" s="91" t="str">
        <f t="shared" si="1"/>
        <v>X</v>
      </c>
      <c r="G17" s="91" t="str">
        <f t="shared" si="2"/>
        <v/>
      </c>
      <c r="H17" s="91" t="str">
        <f t="shared" si="3"/>
        <v/>
      </c>
      <c r="I17" s="91" t="str">
        <f t="shared" si="4"/>
        <v/>
      </c>
      <c r="J17" s="91" t="str">
        <f t="shared" si="5"/>
        <v/>
      </c>
    </row>
    <row r="18" spans="1:10" ht="26.25" customHeight="1" x14ac:dyDescent="0.25">
      <c r="A18" s="86">
        <f>'Resp. 1'!B20</f>
        <v>0</v>
      </c>
      <c r="B18" s="93"/>
      <c r="C18" s="90"/>
      <c r="D18" s="89">
        <f t="shared" si="0"/>
        <v>0</v>
      </c>
      <c r="E18" s="90"/>
      <c r="F18" s="91" t="str">
        <f t="shared" si="1"/>
        <v>X</v>
      </c>
      <c r="G18" s="91" t="str">
        <f t="shared" si="2"/>
        <v/>
      </c>
      <c r="H18" s="91" t="str">
        <f t="shared" si="3"/>
        <v/>
      </c>
      <c r="I18" s="91" t="str">
        <f t="shared" si="4"/>
        <v/>
      </c>
      <c r="J18" s="91" t="str">
        <f t="shared" si="5"/>
        <v/>
      </c>
    </row>
    <row r="19" spans="1:10" ht="26.25" customHeight="1" x14ac:dyDescent="0.25">
      <c r="A19" s="86">
        <f>'Resp. 1'!B21</f>
        <v>0</v>
      </c>
      <c r="B19" s="93"/>
      <c r="C19" s="90"/>
      <c r="D19" s="89">
        <f t="shared" si="0"/>
        <v>0</v>
      </c>
      <c r="E19" s="90"/>
      <c r="F19" s="91" t="str">
        <f t="shared" si="1"/>
        <v>X</v>
      </c>
      <c r="G19" s="91" t="str">
        <f t="shared" si="2"/>
        <v/>
      </c>
      <c r="H19" s="91" t="str">
        <f t="shared" si="3"/>
        <v/>
      </c>
      <c r="I19" s="91" t="str">
        <f t="shared" si="4"/>
        <v/>
      </c>
      <c r="J19" s="91" t="str">
        <f t="shared" si="5"/>
        <v/>
      </c>
    </row>
    <row r="20" spans="1:10" ht="26.25" customHeight="1" x14ac:dyDescent="0.25">
      <c r="A20" s="86">
        <f>'Resp. 1'!B22</f>
        <v>0</v>
      </c>
      <c r="B20" s="93"/>
      <c r="C20" s="90"/>
      <c r="D20" s="89">
        <f t="shared" si="0"/>
        <v>0</v>
      </c>
      <c r="E20" s="90"/>
      <c r="F20" s="91" t="str">
        <f t="shared" si="1"/>
        <v>X</v>
      </c>
      <c r="G20" s="91" t="str">
        <f t="shared" si="2"/>
        <v/>
      </c>
      <c r="H20" s="91" t="str">
        <f t="shared" si="3"/>
        <v/>
      </c>
      <c r="I20" s="91" t="str">
        <f t="shared" si="4"/>
        <v/>
      </c>
      <c r="J20" s="91" t="str">
        <f t="shared" si="5"/>
        <v/>
      </c>
    </row>
    <row r="21" spans="1:10" x14ac:dyDescent="0.25">
      <c r="A21" s="94" t="s">
        <v>245</v>
      </c>
      <c r="B21" s="95" t="str">
        <f>IF(C21=60,"Pesatura Adeguata","Pesatura Inadeguata")</f>
        <v>Pesatura Adeguata</v>
      </c>
      <c r="C21" s="96">
        <f>SUM(C11:C20)</f>
        <v>60</v>
      </c>
      <c r="D21" s="96"/>
      <c r="E21" s="97">
        <f>SUM(G21:J21)/C21</f>
        <v>0</v>
      </c>
      <c r="F21" s="98"/>
      <c r="G21" s="99">
        <f>IF(G11="x",C11*D11)+IF(G12="x",C12*D12)+IF(G13="x",C13*D13)+IF(G14="x",C14*D14)+IF(G15="x",C15*D15)+IF(G16="x",C16*D16)+IF(G17="x",C17*D17)+IF(G18="x",C18*D18)+IF(G19="x",C19*D19)+IF(G20="x",C20*D20)</f>
        <v>0</v>
      </c>
      <c r="H21" s="99">
        <f>IF(H11="x",C11*D11)+IF(H12="x",C12*D12)+IF(H13="x",C13*D13)+IF(H14="x",C14*D14)+IF(H15="x",C15*D15)+IF(H16="x",C16*D16)+IF(H17="x",C17*D17)+IF(H18="x",C18*D18)+IF(H19="x",C19*D19)+IF(H20="x",C20*D20)</f>
        <v>0</v>
      </c>
      <c r="I21" s="99">
        <f>IF(I11="x",C11*D11)+IF(I12="x",C12*D12)+IF(I13="x",C13*D13)+IF(I14="x",C14*D14)+IF(I15="x",C15*D15)+IF(I16="x",C16*D16)+IF(I17="x",C17*D17)+IF(I18="x",C18*D18)+IF(I19="x",C19*D19)+IF(I20="x",C20*D20)</f>
        <v>0</v>
      </c>
      <c r="J21" s="99">
        <f>IF(J11="x",C11*D11)+IF(J12="x",C12*D12)+IF(J13="x",C13*D13)+IF(J14="x",C14*D14)+IF(J15="x",C15*D15)+IF(J16="x",C16*D16)+IF(J17="x",C17*D17)+IF(J18="x",C18*D18)+IF(J19="x",C19*D19)+IF(J19="x",C19*D19)</f>
        <v>0</v>
      </c>
    </row>
    <row r="22" spans="1:10" ht="3" customHeight="1" x14ac:dyDescent="0.25">
      <c r="A22" s="509"/>
      <c r="B22" s="510"/>
      <c r="C22" s="510"/>
      <c r="D22" s="232"/>
      <c r="E22" s="509"/>
      <c r="F22" s="510"/>
      <c r="G22" s="510"/>
      <c r="H22" s="509"/>
      <c r="I22" s="510"/>
      <c r="J22" s="510"/>
    </row>
    <row r="23" spans="1:10" ht="42" customHeight="1" x14ac:dyDescent="0.25">
      <c r="A23" s="84" t="s">
        <v>246</v>
      </c>
      <c r="B23" s="84" t="s">
        <v>237</v>
      </c>
      <c r="C23" s="85" t="s">
        <v>238</v>
      </c>
      <c r="D23" s="85" t="s">
        <v>239</v>
      </c>
      <c r="E23" s="85" t="s">
        <v>240</v>
      </c>
      <c r="F23" s="85" t="s">
        <v>241</v>
      </c>
      <c r="G23" s="85" t="s">
        <v>57</v>
      </c>
      <c r="H23" s="85" t="s">
        <v>242</v>
      </c>
      <c r="I23" s="85" t="s">
        <v>243</v>
      </c>
      <c r="J23" s="85" t="s">
        <v>244</v>
      </c>
    </row>
    <row r="24" spans="1:10" s="6" customFormat="1" ht="27" customHeight="1" x14ac:dyDescent="0.25">
      <c r="A24" s="93" t="str">
        <f>'Resp. 1'!B32</f>
        <v>Appalto nuovo servizio scuolabus</v>
      </c>
      <c r="B24" s="92"/>
      <c r="C24" s="100">
        <v>20</v>
      </c>
      <c r="D24" s="89">
        <f>E24/100</f>
        <v>0</v>
      </c>
      <c r="E24" s="90"/>
      <c r="F24" s="91" t="str">
        <f t="shared" ref="F24:F34" si="6">IF(E24&lt;=20,"X","")</f>
        <v>X</v>
      </c>
      <c r="G24" s="91" t="str">
        <f t="shared" ref="G24:G34" si="7">IF(AND(E24&gt;20,E24&lt;=50),"X","")</f>
        <v/>
      </c>
      <c r="H24" s="91" t="str">
        <f t="shared" ref="H24:H34" si="8">IF(AND(E24&gt;50,E24&lt;=70),"X","")</f>
        <v/>
      </c>
      <c r="I24" s="91" t="str">
        <f t="shared" ref="I24:I34" si="9">IF(AND(E24&gt;70,E24&lt;=90),"X","")</f>
        <v/>
      </c>
      <c r="J24" s="91" t="str">
        <f>IF(AND(E24&gt;90,E24&lt;=100),"X","")</f>
        <v/>
      </c>
    </row>
    <row r="25" spans="1:10" s="6" customFormat="1" ht="27" customHeight="1" x14ac:dyDescent="0.25">
      <c r="A25" s="93" t="e">
        <f>'Resp. 1'!#REF!</f>
        <v>#REF!</v>
      </c>
      <c r="B25" s="93"/>
      <c r="C25" s="100"/>
      <c r="D25" s="89">
        <f t="shared" ref="D25:D31" si="10">E25/100</f>
        <v>0</v>
      </c>
      <c r="E25" s="90"/>
      <c r="F25" s="91" t="str">
        <f t="shared" si="6"/>
        <v>X</v>
      </c>
      <c r="G25" s="91" t="str">
        <f t="shared" si="7"/>
        <v/>
      </c>
      <c r="H25" s="91" t="str">
        <f t="shared" si="8"/>
        <v/>
      </c>
      <c r="I25" s="91" t="str">
        <f t="shared" si="9"/>
        <v/>
      </c>
      <c r="J25" s="91" t="str">
        <f t="shared" ref="J25:J31" si="11">IF(AND(E25&gt;90,E25&lt;=100),"X","")</f>
        <v/>
      </c>
    </row>
    <row r="26" spans="1:10" s="6" customFormat="1" ht="27" customHeight="1" x14ac:dyDescent="0.25">
      <c r="A26" s="93" t="str">
        <f>'Resp. 1'!B33</f>
        <v>Inserimento nel programma di Stato Civile degli Atti di Matrimonio dall'anno 1970 al 1984</v>
      </c>
      <c r="B26" s="93"/>
      <c r="C26" s="100"/>
      <c r="D26" s="89">
        <f t="shared" si="10"/>
        <v>0</v>
      </c>
      <c r="E26" s="90"/>
      <c r="F26" s="91" t="str">
        <f t="shared" si="6"/>
        <v>X</v>
      </c>
      <c r="G26" s="91" t="str">
        <f t="shared" si="7"/>
        <v/>
      </c>
      <c r="H26" s="91" t="str">
        <f t="shared" si="8"/>
        <v/>
      </c>
      <c r="I26" s="91" t="str">
        <f t="shared" si="9"/>
        <v/>
      </c>
      <c r="J26" s="91" t="str">
        <f t="shared" si="11"/>
        <v/>
      </c>
    </row>
    <row r="27" spans="1:10" s="6" customFormat="1" ht="27" customHeight="1" x14ac:dyDescent="0.25">
      <c r="A27" s="93" t="str">
        <f>'Resp. 1'!B34</f>
        <v>Attivazione iscrizione mensa scolastica on line</v>
      </c>
      <c r="B27" s="93"/>
      <c r="C27" s="100"/>
      <c r="D27" s="89">
        <f t="shared" si="10"/>
        <v>0</v>
      </c>
      <c r="E27" s="90"/>
      <c r="F27" s="91" t="str">
        <f t="shared" si="6"/>
        <v>X</v>
      </c>
      <c r="G27" s="91" t="str">
        <f t="shared" si="7"/>
        <v/>
      </c>
      <c r="H27" s="91" t="str">
        <f t="shared" si="8"/>
        <v/>
      </c>
      <c r="I27" s="91" t="str">
        <f t="shared" si="9"/>
        <v/>
      </c>
      <c r="J27" s="91" t="str">
        <f t="shared" si="11"/>
        <v/>
      </c>
    </row>
    <row r="28" spans="1:10" s="6" customFormat="1" ht="27" customHeight="1" x14ac:dyDescent="0.25">
      <c r="A28" s="93" t="str">
        <f>'Resp. 1'!B35</f>
        <v>Rivisitazione modulistica stato civile</v>
      </c>
      <c r="B28" s="93"/>
      <c r="C28" s="101"/>
      <c r="D28" s="89">
        <f t="shared" si="10"/>
        <v>0</v>
      </c>
      <c r="E28" s="90"/>
      <c r="F28" s="91" t="str">
        <f t="shared" si="6"/>
        <v>X</v>
      </c>
      <c r="G28" s="91" t="str">
        <f t="shared" si="7"/>
        <v/>
      </c>
      <c r="H28" s="91" t="str">
        <f t="shared" si="8"/>
        <v/>
      </c>
      <c r="I28" s="91" t="str">
        <f t="shared" si="9"/>
        <v/>
      </c>
      <c r="J28" s="91" t="str">
        <f t="shared" si="11"/>
        <v/>
      </c>
    </row>
    <row r="29" spans="1:10" s="6" customFormat="1" ht="27" customHeight="1" x14ac:dyDescent="0.25">
      <c r="A29" s="93" t="str">
        <f>'Resp. 1'!B36</f>
        <v>Bonus bambini nati nell'anno 2022/2023</v>
      </c>
      <c r="B29" s="93"/>
      <c r="C29" s="101"/>
      <c r="D29" s="89">
        <f t="shared" si="10"/>
        <v>0</v>
      </c>
      <c r="E29" s="90"/>
      <c r="F29" s="91" t="str">
        <f t="shared" si="6"/>
        <v>X</v>
      </c>
      <c r="G29" s="91" t="str">
        <f t="shared" si="7"/>
        <v/>
      </c>
      <c r="H29" s="91" t="str">
        <f t="shared" si="8"/>
        <v/>
      </c>
      <c r="I29" s="91" t="str">
        <f t="shared" si="9"/>
        <v/>
      </c>
      <c r="J29" s="91" t="str">
        <f t="shared" si="11"/>
        <v/>
      </c>
    </row>
    <row r="30" spans="1:10" s="6" customFormat="1" ht="27" customHeight="1" x14ac:dyDescent="0.25">
      <c r="A30" s="93" t="e">
        <f>'Resp. 1'!#REF!</f>
        <v>#REF!</v>
      </c>
      <c r="B30" s="93"/>
      <c r="C30" s="101"/>
      <c r="D30" s="89">
        <f t="shared" si="10"/>
        <v>0</v>
      </c>
      <c r="E30" s="90"/>
      <c r="F30" s="91" t="str">
        <f t="shared" si="6"/>
        <v>X</v>
      </c>
      <c r="G30" s="91" t="str">
        <f t="shared" si="7"/>
        <v/>
      </c>
      <c r="H30" s="91" t="str">
        <f t="shared" si="8"/>
        <v/>
      </c>
      <c r="I30" s="91" t="str">
        <f t="shared" si="9"/>
        <v/>
      </c>
      <c r="J30" s="91" t="str">
        <f t="shared" si="11"/>
        <v/>
      </c>
    </row>
    <row r="31" spans="1:10" s="6" customFormat="1" ht="27" customHeight="1" x14ac:dyDescent="0.25">
      <c r="A31" s="93" t="e">
        <f>'Resp. 1'!#REF!</f>
        <v>#REF!</v>
      </c>
      <c r="B31" s="93"/>
      <c r="C31" s="101"/>
      <c r="D31" s="89">
        <f t="shared" si="10"/>
        <v>0</v>
      </c>
      <c r="E31" s="90"/>
      <c r="F31" s="91" t="str">
        <f t="shared" si="6"/>
        <v>X</v>
      </c>
      <c r="G31" s="91" t="str">
        <f t="shared" si="7"/>
        <v/>
      </c>
      <c r="H31" s="91" t="str">
        <f t="shared" si="8"/>
        <v/>
      </c>
      <c r="I31" s="91" t="str">
        <f t="shared" si="9"/>
        <v/>
      </c>
      <c r="J31" s="91" t="str">
        <f t="shared" si="11"/>
        <v/>
      </c>
    </row>
    <row r="32" spans="1:10" ht="42" customHeight="1" x14ac:dyDescent="0.25">
      <c r="A32" s="231" t="s">
        <v>247</v>
      </c>
      <c r="B32" s="231" t="s">
        <v>248</v>
      </c>
      <c r="C32" s="85" t="s">
        <v>238</v>
      </c>
      <c r="D32" s="85" t="s">
        <v>239</v>
      </c>
      <c r="E32" s="85" t="s">
        <v>240</v>
      </c>
      <c r="F32" s="85" t="s">
        <v>249</v>
      </c>
      <c r="G32" s="85" t="s">
        <v>250</v>
      </c>
      <c r="H32" s="85" t="s">
        <v>251</v>
      </c>
      <c r="I32" s="85" t="s">
        <v>252</v>
      </c>
      <c r="J32" s="85" t="s">
        <v>253</v>
      </c>
    </row>
    <row r="33" spans="1:10" s="6" customFormat="1" ht="49.5" customHeight="1" x14ac:dyDescent="0.25">
      <c r="A33" s="93" t="s">
        <v>316</v>
      </c>
      <c r="B33" s="93" t="s">
        <v>317</v>
      </c>
      <c r="C33" s="101">
        <v>20</v>
      </c>
      <c r="D33" s="89">
        <f>E33/100</f>
        <v>0</v>
      </c>
      <c r="E33" s="90"/>
      <c r="F33" s="91" t="str">
        <f t="shared" si="6"/>
        <v>X</v>
      </c>
      <c r="G33" s="91" t="str">
        <f t="shared" si="7"/>
        <v/>
      </c>
      <c r="H33" s="91" t="str">
        <f t="shared" si="8"/>
        <v/>
      </c>
      <c r="I33" s="91" t="str">
        <f t="shared" si="9"/>
        <v/>
      </c>
      <c r="J33" s="91" t="str">
        <f t="shared" ref="J33:J39" si="12">IF(AND(E33&gt;90,E33&lt;=100),"X","")</f>
        <v/>
      </c>
    </row>
    <row r="34" spans="1:10" s="6" customFormat="1" ht="18.75" customHeight="1" x14ac:dyDescent="0.25">
      <c r="A34" s="93"/>
      <c r="B34" s="93"/>
      <c r="C34" s="101"/>
      <c r="D34" s="89">
        <f t="shared" ref="D34:D39" si="13">E34/100</f>
        <v>0</v>
      </c>
      <c r="E34" s="90"/>
      <c r="F34" s="91" t="str">
        <f t="shared" si="6"/>
        <v>X</v>
      </c>
      <c r="G34" s="91" t="str">
        <f t="shared" si="7"/>
        <v/>
      </c>
      <c r="H34" s="91" t="str">
        <f t="shared" si="8"/>
        <v/>
      </c>
      <c r="I34" s="91" t="str">
        <f t="shared" si="9"/>
        <v/>
      </c>
      <c r="J34" s="91" t="str">
        <f t="shared" si="12"/>
        <v/>
      </c>
    </row>
    <row r="35" spans="1:10" s="6" customFormat="1" ht="18.75" customHeight="1" x14ac:dyDescent="0.25">
      <c r="A35" s="93"/>
      <c r="B35" s="93"/>
      <c r="C35" s="101"/>
      <c r="D35" s="89">
        <f t="shared" si="13"/>
        <v>0</v>
      </c>
      <c r="E35" s="90"/>
      <c r="F35" s="91" t="str">
        <f>IF(E35&lt;=20,"X","")</f>
        <v>X</v>
      </c>
      <c r="G35" s="91" t="str">
        <f>IF(AND(E35&gt;20,E35&lt;=50),"X","")</f>
        <v/>
      </c>
      <c r="H35" s="91" t="str">
        <f>IF(AND(E35&gt;50,E35&lt;=70),"X","")</f>
        <v/>
      </c>
      <c r="I35" s="91" t="str">
        <f>IF(AND(E35&gt;70,E35&lt;=90),"X","")</f>
        <v/>
      </c>
      <c r="J35" s="91" t="str">
        <f t="shared" si="12"/>
        <v/>
      </c>
    </row>
    <row r="36" spans="1:10" s="6" customFormat="1" ht="18.75" customHeight="1" x14ac:dyDescent="0.25">
      <c r="A36" s="93"/>
      <c r="B36" s="93"/>
      <c r="C36" s="101"/>
      <c r="D36" s="89">
        <f t="shared" si="13"/>
        <v>0</v>
      </c>
      <c r="E36" s="90"/>
      <c r="F36" s="91" t="str">
        <f>IF(E36&lt;=20,"X","")</f>
        <v>X</v>
      </c>
      <c r="G36" s="91" t="str">
        <f>IF(AND(E36&gt;20,E36&lt;=50),"X","")</f>
        <v/>
      </c>
      <c r="H36" s="91" t="str">
        <f>IF(AND(E36&gt;50,E36&lt;=70),"X","")</f>
        <v/>
      </c>
      <c r="I36" s="91" t="str">
        <f>IF(AND(E36&gt;70,E36&lt;=90),"X","")</f>
        <v/>
      </c>
      <c r="J36" s="91" t="str">
        <f t="shared" si="12"/>
        <v/>
      </c>
    </row>
    <row r="37" spans="1:10" s="6" customFormat="1" ht="18.75" customHeight="1" x14ac:dyDescent="0.25">
      <c r="A37" s="93"/>
      <c r="B37" s="93"/>
      <c r="C37" s="101"/>
      <c r="D37" s="89">
        <f t="shared" si="13"/>
        <v>0</v>
      </c>
      <c r="E37" s="90"/>
      <c r="F37" s="91" t="str">
        <f>IF(E37&lt;=20,"X","")</f>
        <v>X</v>
      </c>
      <c r="G37" s="91" t="str">
        <f>IF(AND(E37&gt;20,E37&lt;=50),"X","")</f>
        <v/>
      </c>
      <c r="H37" s="91" t="str">
        <f>IF(AND(E37&gt;50,E37&lt;=70),"X","")</f>
        <v/>
      </c>
      <c r="I37" s="91" t="str">
        <f>IF(AND(E37&gt;70,E37&lt;=90),"X","")</f>
        <v/>
      </c>
      <c r="J37" s="91" t="str">
        <f t="shared" si="12"/>
        <v/>
      </c>
    </row>
    <row r="38" spans="1:10" s="6" customFormat="1" ht="18.75" customHeight="1" x14ac:dyDescent="0.25">
      <c r="A38" s="93"/>
      <c r="B38" s="93"/>
      <c r="C38" s="101"/>
      <c r="D38" s="89">
        <f t="shared" si="13"/>
        <v>0</v>
      </c>
      <c r="E38" s="90"/>
      <c r="F38" s="91" t="str">
        <f>IF(E38&lt;=20,"X","")</f>
        <v>X</v>
      </c>
      <c r="G38" s="91" t="str">
        <f>IF(AND(E38&gt;20,E38&lt;=50),"X","")</f>
        <v/>
      </c>
      <c r="H38" s="91" t="str">
        <f>IF(AND(E38&gt;50,E38&lt;=70),"X","")</f>
        <v/>
      </c>
      <c r="I38" s="91" t="str">
        <f>IF(AND(E38&gt;70,E38&lt;=90),"X","")</f>
        <v/>
      </c>
      <c r="J38" s="91" t="str">
        <f t="shared" si="12"/>
        <v/>
      </c>
    </row>
    <row r="39" spans="1:10" s="6" customFormat="1" ht="18.75" customHeight="1" x14ac:dyDescent="0.25">
      <c r="A39" s="93"/>
      <c r="B39" s="93"/>
      <c r="C39" s="101"/>
      <c r="D39" s="89">
        <f t="shared" si="13"/>
        <v>0</v>
      </c>
      <c r="E39" s="90"/>
      <c r="F39" s="91" t="str">
        <f>IF(E39&lt;=20,"X","")</f>
        <v>X</v>
      </c>
      <c r="G39" s="91" t="str">
        <f>IF(AND(E39&gt;20,E39&lt;=50),"X","")</f>
        <v/>
      </c>
      <c r="H39" s="91" t="str">
        <f>IF(AND(E39&gt;50,E39&lt;=70),"X","")</f>
        <v/>
      </c>
      <c r="I39" s="91" t="str">
        <f>IF(AND(E39&gt;70,E39&lt;=90),"X","")</f>
        <v/>
      </c>
      <c r="J39" s="91" t="str">
        <f t="shared" si="12"/>
        <v/>
      </c>
    </row>
    <row r="40" spans="1:10" ht="25.5" x14ac:dyDescent="0.25">
      <c r="A40" s="94" t="s">
        <v>254</v>
      </c>
      <c r="B40" s="95" t="str">
        <f>IF(C40=40,"Pesatura Adeguata","Pesatura Inadeguata")</f>
        <v>Pesatura Adeguata</v>
      </c>
      <c r="C40" s="101">
        <f>SUM(C24:C35)</f>
        <v>40</v>
      </c>
      <c r="D40" s="231"/>
      <c r="E40" s="97">
        <f>SUM(G40:J40)/C40</f>
        <v>0</v>
      </c>
      <c r="F40" s="102"/>
      <c r="G40" s="103">
        <f>IF(G24="x",C24*D24)+IF(G25="x",C25*D25)+IF(G26="x",C26*D26)+IF(G27="x",C27*D27)+IF(G28="x",C28*D28)+IF(G29="x",C29*D29)+IF(G30="x",C30*D30)+IF(G31="x",C31*D31)+IF(G33="x",C33*D33)+IF(G34="x",C34*D34)+IF(G35="x",C35*D35)+IF(G36="x",C36*D36)+IF(G37="x",C37*D37)+IF(G38="x",C38*D38)+IF(G39="x",C39*D39)</f>
        <v>0</v>
      </c>
      <c r="H40" s="103">
        <f>IF(H24="x",C24*D24)+IF(H25="x",C25*D25)+IF(H26="x",C26*D26)+IF(H27="x",C27*D27)+IF(H28="x",C28*D28)+IF(H29="x",C29*D29)+IF(H30="x",C30*D30)+IF(H31="x",C31*D31)+IF(H33="x",C33*D33)+IF(H34="x",C34*D34)+IF(H35="x",C35*D35)+IF(H36="x",C36*D36)+IF(H37="x",C37*D37)+IF(H38="x",C38*D38)+IF(H39="x",C39*D39)</f>
        <v>0</v>
      </c>
      <c r="I40" s="103">
        <f>IF(I24="x",C24*D24)+IF(I25="x",C25*D25)+IF(I26="x",C26*D26)+IF(I27="x",C27*D27)+IF(I28="x",C28*D28)+IF(I29="x",C29*D29)+IF(I30="x",C30*D30)+IF(I31="x",C31*D31)+IF(I33="x",C33*D33)+IF(I34="x",C34*D34)+IF(I35="x",C35*D35)+IF(I36="x",C36*D36)+IF(I37="x",C37*D37)+IF(I38="x",C38*D38)+IF(I39="x",C39*D39)</f>
        <v>0</v>
      </c>
      <c r="J40" s="103">
        <f>IF(J24="x",C24*D24)+IF(J25="x",C25*D25)+IF(J26="x",C26*D26)+IF(J27="x",C27*D27)+IF(J28="x",C28*D28)+IF(J29="x",C29*D29)+IF(J30="x",C30*D30)+IF(J31="x",C31*D31)+IF(J33="x",C33*D33)+IF(J34="x",C34*D34)+IF(J35="x",C35*D35)+IF(J36="x",C36*D36)+IF(J37="x",C37*D37)+IF(J38="x",C38*D38)+IF(J39="x",C39*D39)</f>
        <v>0</v>
      </c>
    </row>
    <row r="41" spans="1:10" ht="18" customHeight="1" x14ac:dyDescent="0.25">
      <c r="A41" s="104"/>
      <c r="B41" s="105"/>
      <c r="C41" s="106"/>
      <c r="D41" s="106" t="s">
        <v>255</v>
      </c>
      <c r="E41" s="107"/>
      <c r="F41" s="108"/>
      <c r="G41" s="108"/>
      <c r="H41" s="108"/>
      <c r="I41" s="108"/>
      <c r="J41" s="109"/>
    </row>
    <row r="42" spans="1:10" ht="16.5" customHeight="1" x14ac:dyDescent="0.25">
      <c r="A42" s="499" t="s">
        <v>256</v>
      </c>
      <c r="B42" s="500"/>
      <c r="C42" s="96">
        <f>SUM(G21:J21)</f>
        <v>0</v>
      </c>
      <c r="D42" s="110">
        <f>C42/60</f>
        <v>0</v>
      </c>
      <c r="E42" s="111"/>
      <c r="F42" s="112"/>
      <c r="G42" s="112"/>
      <c r="H42" s="112"/>
      <c r="I42" s="112"/>
      <c r="J42" s="113"/>
    </row>
    <row r="43" spans="1:10" ht="17.25" customHeight="1" x14ac:dyDescent="0.25">
      <c r="A43" s="114" t="s">
        <v>200</v>
      </c>
      <c r="B43" s="115"/>
      <c r="C43" s="116"/>
      <c r="D43" s="116"/>
      <c r="E43" s="501" t="s">
        <v>257</v>
      </c>
      <c r="F43" s="501"/>
      <c r="G43" s="502"/>
      <c r="H43" s="117">
        <f>C42+C44</f>
        <v>0</v>
      </c>
      <c r="I43" s="116" t="s">
        <v>258</v>
      </c>
      <c r="J43" s="118"/>
    </row>
    <row r="44" spans="1:10" ht="16.5" customHeight="1" x14ac:dyDescent="0.25">
      <c r="A44" s="499" t="s">
        <v>259</v>
      </c>
      <c r="B44" s="500"/>
      <c r="C44" s="96">
        <f>SUM(F40:J40)</f>
        <v>0</v>
      </c>
      <c r="D44" s="110" t="s">
        <v>255</v>
      </c>
      <c r="E44" s="111"/>
      <c r="F44" s="112"/>
      <c r="G44" s="112"/>
      <c r="H44" s="112"/>
      <c r="I44" s="112"/>
      <c r="J44" s="113"/>
    </row>
    <row r="45" spans="1:10" ht="26.25" customHeight="1" x14ac:dyDescent="0.25">
      <c r="A45" s="119"/>
      <c r="B45" s="120"/>
      <c r="C45" s="120"/>
      <c r="D45" s="120"/>
      <c r="E45" s="121"/>
      <c r="F45" s="122"/>
      <c r="G45" s="122"/>
      <c r="H45" s="122"/>
      <c r="I45" s="122"/>
      <c r="J45" s="123"/>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30" priority="31" stopIfTrue="1" operator="equal">
      <formula>"Pesatura Inadeguata"</formula>
    </cfRule>
  </conditionalFormatting>
  <conditionalFormatting sqref="F11">
    <cfRule type="cellIs" dxfId="29" priority="30" stopIfTrue="1" operator="equal">
      <formula>"x"</formula>
    </cfRule>
  </conditionalFormatting>
  <conditionalFormatting sqref="G11">
    <cfRule type="cellIs" dxfId="28" priority="27" stopIfTrue="1" operator="equal">
      <formula>"x"</formula>
    </cfRule>
    <cfRule type="cellIs" dxfId="27" priority="29" stopIfTrue="1" operator="equal">
      <formula>"x"</formula>
    </cfRule>
  </conditionalFormatting>
  <conditionalFormatting sqref="H11">
    <cfRule type="cellIs" dxfId="26" priority="28" stopIfTrue="1" operator="equal">
      <formula>"x"</formula>
    </cfRule>
  </conditionalFormatting>
  <conditionalFormatting sqref="I11">
    <cfRule type="cellIs" dxfId="25" priority="26" stopIfTrue="1" operator="equal">
      <formula>"x"</formula>
    </cfRule>
  </conditionalFormatting>
  <conditionalFormatting sqref="J11">
    <cfRule type="cellIs" dxfId="24" priority="25" stopIfTrue="1" operator="equal">
      <formula>"x"</formula>
    </cfRule>
  </conditionalFormatting>
  <conditionalFormatting sqref="F12">
    <cfRule type="cellIs" dxfId="23" priority="24" stopIfTrue="1" operator="equal">
      <formula>"x"</formula>
    </cfRule>
  </conditionalFormatting>
  <conditionalFormatting sqref="G12">
    <cfRule type="cellIs" dxfId="22" priority="21" stopIfTrue="1" operator="equal">
      <formula>"x"</formula>
    </cfRule>
    <cfRule type="cellIs" dxfId="21" priority="23" stopIfTrue="1" operator="equal">
      <formula>"x"</formula>
    </cfRule>
  </conditionalFormatting>
  <conditionalFormatting sqref="H12">
    <cfRule type="cellIs" dxfId="20" priority="22" stopIfTrue="1" operator="equal">
      <formula>"x"</formula>
    </cfRule>
  </conditionalFormatting>
  <conditionalFormatting sqref="I12">
    <cfRule type="cellIs" dxfId="19" priority="20" stopIfTrue="1" operator="equal">
      <formula>"x"</formula>
    </cfRule>
  </conditionalFormatting>
  <conditionalFormatting sqref="J12">
    <cfRule type="cellIs" dxfId="18" priority="19" stopIfTrue="1" operator="equal">
      <formula>"x"</formula>
    </cfRule>
  </conditionalFormatting>
  <conditionalFormatting sqref="F24:F31">
    <cfRule type="cellIs" dxfId="17" priority="18" stopIfTrue="1" operator="equal">
      <formula>"x"</formula>
    </cfRule>
  </conditionalFormatting>
  <conditionalFormatting sqref="G24:G31">
    <cfRule type="cellIs" dxfId="16" priority="15" stopIfTrue="1" operator="equal">
      <formula>"x"</formula>
    </cfRule>
    <cfRule type="cellIs" dxfId="15" priority="17" stopIfTrue="1" operator="equal">
      <formula>"x"</formula>
    </cfRule>
  </conditionalFormatting>
  <conditionalFormatting sqref="H24:H31">
    <cfRule type="cellIs" dxfId="14" priority="16" stopIfTrue="1" operator="equal">
      <formula>"x"</formula>
    </cfRule>
  </conditionalFormatting>
  <conditionalFormatting sqref="I24:I31">
    <cfRule type="cellIs" dxfId="13" priority="14" stopIfTrue="1" operator="equal">
      <formula>"x"</formula>
    </cfRule>
  </conditionalFormatting>
  <conditionalFormatting sqref="J24:J31">
    <cfRule type="cellIs" dxfId="12" priority="13" stopIfTrue="1" operator="equal">
      <formula>"x"</formula>
    </cfRule>
  </conditionalFormatting>
  <conditionalFormatting sqref="F33:F39">
    <cfRule type="cellIs" dxfId="11" priority="12" stopIfTrue="1" operator="equal">
      <formula>"x"</formula>
    </cfRule>
  </conditionalFormatting>
  <conditionalFormatting sqref="G33:G39">
    <cfRule type="cellIs" dxfId="10" priority="9" stopIfTrue="1" operator="equal">
      <formula>"x"</formula>
    </cfRule>
    <cfRule type="cellIs" dxfId="9" priority="11" stopIfTrue="1" operator="equal">
      <formula>"x"</formula>
    </cfRule>
  </conditionalFormatting>
  <conditionalFormatting sqref="H33:H39">
    <cfRule type="cellIs" dxfId="8" priority="10" stopIfTrue="1" operator="equal">
      <formula>"x"</formula>
    </cfRule>
  </conditionalFormatting>
  <conditionalFormatting sqref="I33:I39">
    <cfRule type="cellIs" dxfId="7" priority="8" stopIfTrue="1" operator="equal">
      <formula>"x"</formula>
    </cfRule>
  </conditionalFormatting>
  <conditionalFormatting sqref="J33:J39">
    <cfRule type="cellIs" dxfId="6" priority="7" stopIfTrue="1" operator="equal">
      <formula>"x"</formula>
    </cfRule>
  </conditionalFormatting>
  <conditionalFormatting sqref="F13:F20">
    <cfRule type="cellIs" dxfId="5" priority="6" stopIfTrue="1" operator="equal">
      <formula>"x"</formula>
    </cfRule>
  </conditionalFormatting>
  <conditionalFormatting sqref="G13:G20">
    <cfRule type="cellIs" dxfId="4" priority="3" stopIfTrue="1" operator="equal">
      <formula>"x"</formula>
    </cfRule>
    <cfRule type="cellIs" dxfId="3" priority="5" stopIfTrue="1" operator="equal">
      <formula>"x"</formula>
    </cfRule>
  </conditionalFormatting>
  <conditionalFormatting sqref="H13:H20">
    <cfRule type="cellIs" dxfId="2" priority="4" stopIfTrue="1" operator="equal">
      <formula>"x"</formula>
    </cfRule>
  </conditionalFormatting>
  <conditionalFormatting sqref="I13:I20">
    <cfRule type="cellIs" dxfId="1" priority="2" stopIfTrue="1" operator="equal">
      <formula>"x"</formula>
    </cfRule>
  </conditionalFormatting>
  <conditionalFormatting sqref="J13:J20">
    <cfRule type="cellIs" dxfId="0"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1000-000000000000}">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10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Foglio1!$B$2:$B$10</xm:f>
          </x14:formula1>
          <xm:sqref>B33:B39</xm:sqref>
        </x14:dataValidation>
        <x14:dataValidation type="list" allowBlank="1" showInputMessage="1" showErrorMessage="1" xr:uid="{00000000-0002-0000-1000-000003000000}">
          <x14:formula1>
            <xm:f>Foglio1!$A$2:$A$10</xm:f>
          </x14:formula1>
          <xm:sqref>A33:A39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K33"/>
  <sheetViews>
    <sheetView zoomScaleNormal="100" workbookViewId="0">
      <pane ySplit="13" topLeftCell="A14" activePane="bottomLeft" state="frozen"/>
      <selection pane="bottomLeft" activeCell="D16" sqref="D16:N16"/>
    </sheetView>
  </sheetViews>
  <sheetFormatPr defaultColWidth="8.85546875" defaultRowHeight="15.75" x14ac:dyDescent="0.25"/>
  <cols>
    <col min="1" max="1" width="1.28515625" style="42" customWidth="1"/>
    <col min="2" max="2" width="64.28515625" style="42" customWidth="1"/>
    <col min="3" max="3" width="78.7109375" style="42" customWidth="1"/>
    <col min="4" max="6" width="10.140625" style="60" customWidth="1"/>
    <col min="7" max="7" width="10.140625" style="61" customWidth="1"/>
    <col min="8" max="8" width="12.140625" style="42" customWidth="1"/>
    <col min="9" max="9" width="4.28515625" style="42" customWidth="1"/>
    <col min="10" max="10" width="10.140625" style="42" customWidth="1"/>
    <col min="11" max="11" width="4.42578125" style="42" customWidth="1"/>
    <col min="12" max="14" width="10.140625" style="42" customWidth="1"/>
    <col min="15" max="15" width="1.42578125" style="42" hidden="1" customWidth="1"/>
    <col min="16" max="16" width="18.85546875" style="42" customWidth="1"/>
    <col min="17" max="29" width="8" style="42" customWidth="1"/>
    <col min="30" max="33" width="9.28515625" style="42" customWidth="1"/>
    <col min="34" max="61" width="8.85546875" style="42"/>
    <col min="62" max="62" width="64" customWidth="1"/>
    <col min="63" max="63" width="97.85546875" customWidth="1"/>
    <col min="64" max="16384" width="8.85546875" style="42"/>
  </cols>
  <sheetData>
    <row r="1" spans="1:63" ht="8.25" customHeight="1" thickBot="1" x14ac:dyDescent="0.3">
      <c r="A1" s="40"/>
      <c r="B1" s="191"/>
      <c r="C1" s="192"/>
      <c r="D1" s="193"/>
      <c r="E1" s="193"/>
      <c r="F1" s="193"/>
      <c r="G1" s="194"/>
      <c r="H1" s="194"/>
      <c r="I1" s="194"/>
      <c r="J1" s="194"/>
      <c r="K1" s="194"/>
      <c r="L1" s="194"/>
      <c r="M1" s="194"/>
      <c r="N1" s="195"/>
      <c r="O1" s="41"/>
      <c r="BJ1" s="43" t="s">
        <v>186</v>
      </c>
      <c r="BK1" s="44" t="s">
        <v>187</v>
      </c>
    </row>
    <row r="2" spans="1:63" ht="25.5" customHeight="1" x14ac:dyDescent="0.25">
      <c r="A2" s="40"/>
      <c r="B2" s="196" t="s">
        <v>188</v>
      </c>
      <c r="C2" s="519" t="str">
        <f>'Elenco P.I.'!B2</f>
        <v>Comune di Golfo Aranci</v>
      </c>
      <c r="D2" s="519"/>
      <c r="E2" s="519"/>
      <c r="F2" s="519"/>
      <c r="G2" s="519"/>
      <c r="H2" s="519"/>
      <c r="I2" s="519"/>
      <c r="J2" s="519"/>
      <c r="K2" s="40"/>
      <c r="L2" s="45" t="s">
        <v>189</v>
      </c>
      <c r="M2" s="190">
        <v>2020</v>
      </c>
      <c r="N2" s="197"/>
      <c r="O2" s="46"/>
      <c r="BJ2" s="47" t="s">
        <v>190</v>
      </c>
      <c r="BK2" s="48" t="s">
        <v>191</v>
      </c>
    </row>
    <row r="3" spans="1:63" ht="25.5" customHeight="1" x14ac:dyDescent="0.25">
      <c r="A3" s="40"/>
      <c r="B3" s="196" t="s">
        <v>192</v>
      </c>
      <c r="C3" s="519" t="str">
        <f>'Elenco P.I.'!B7</f>
        <v xml:space="preserve">Area:  </v>
      </c>
      <c r="D3" s="519"/>
      <c r="E3" s="519"/>
      <c r="F3" s="519"/>
      <c r="G3" s="519"/>
      <c r="H3" s="519"/>
      <c r="I3" s="519"/>
      <c r="J3" s="519"/>
      <c r="K3" s="40"/>
      <c r="L3" s="40"/>
      <c r="M3" s="40"/>
      <c r="N3" s="197"/>
      <c r="O3" s="46"/>
      <c r="BJ3" s="49" t="s">
        <v>193</v>
      </c>
      <c r="BK3" s="50" t="s">
        <v>194</v>
      </c>
    </row>
    <row r="4" spans="1:63" ht="25.5" customHeight="1" x14ac:dyDescent="0.25">
      <c r="A4" s="40"/>
      <c r="B4" s="196" t="s">
        <v>195</v>
      </c>
      <c r="C4" s="519"/>
      <c r="D4" s="519"/>
      <c r="E4" s="519"/>
      <c r="F4" s="519"/>
      <c r="G4" s="519"/>
      <c r="H4" s="519"/>
      <c r="I4" s="519"/>
      <c r="J4" s="519"/>
      <c r="K4" s="40"/>
      <c r="L4" s="40"/>
      <c r="M4" s="40"/>
      <c r="N4" s="197"/>
      <c r="O4" s="46"/>
      <c r="BJ4" s="49" t="s">
        <v>196</v>
      </c>
      <c r="BK4" s="50" t="s">
        <v>197</v>
      </c>
    </row>
    <row r="5" spans="1:63" ht="12.75" customHeight="1" x14ac:dyDescent="0.25">
      <c r="A5" s="40"/>
      <c r="B5" s="198"/>
      <c r="C5" s="51"/>
      <c r="D5" s="52"/>
      <c r="E5" s="51"/>
      <c r="F5" s="52"/>
      <c r="G5" s="40"/>
      <c r="H5" s="40"/>
      <c r="I5" s="40"/>
      <c r="J5" s="40"/>
      <c r="K5" s="40"/>
      <c r="L5" s="40"/>
      <c r="M5" s="40"/>
      <c r="N5" s="197"/>
      <c r="O5" s="46"/>
      <c r="BJ5" s="49" t="s">
        <v>198</v>
      </c>
      <c r="BK5" s="50" t="s">
        <v>199</v>
      </c>
    </row>
    <row r="6" spans="1:63" ht="5.25" customHeight="1" x14ac:dyDescent="0.25">
      <c r="A6" s="40"/>
      <c r="B6" s="520" t="s">
        <v>200</v>
      </c>
      <c r="C6" s="520"/>
      <c r="D6" s="520"/>
      <c r="E6" s="520"/>
      <c r="F6" s="520"/>
      <c r="G6" s="520"/>
      <c r="H6" s="520"/>
      <c r="I6" s="520"/>
      <c r="J6" s="520"/>
      <c r="K6" s="520"/>
      <c r="L6" s="520"/>
      <c r="M6" s="520"/>
      <c r="N6" s="520"/>
      <c r="O6" s="46"/>
      <c r="BJ6" s="49" t="s">
        <v>201</v>
      </c>
      <c r="BK6" s="50" t="s">
        <v>202</v>
      </c>
    </row>
    <row r="7" spans="1:63" ht="5.25" customHeight="1" x14ac:dyDescent="0.25">
      <c r="A7" s="40"/>
      <c r="B7" s="520"/>
      <c r="C7" s="520"/>
      <c r="D7" s="520"/>
      <c r="E7" s="520"/>
      <c r="F7" s="520"/>
      <c r="G7" s="520"/>
      <c r="H7" s="520"/>
      <c r="I7" s="520"/>
      <c r="J7" s="520"/>
      <c r="K7" s="520"/>
      <c r="L7" s="520"/>
      <c r="M7" s="520"/>
      <c r="N7" s="520"/>
      <c r="O7" s="46"/>
      <c r="BJ7" s="49" t="s">
        <v>203</v>
      </c>
      <c r="BK7" s="50" t="s">
        <v>204</v>
      </c>
    </row>
    <row r="8" spans="1:63" ht="5.25" customHeight="1" x14ac:dyDescent="0.25">
      <c r="A8" s="40"/>
      <c r="B8" s="520"/>
      <c r="C8" s="520"/>
      <c r="D8" s="520"/>
      <c r="E8" s="520"/>
      <c r="F8" s="520"/>
      <c r="G8" s="520"/>
      <c r="H8" s="520"/>
      <c r="I8" s="520"/>
      <c r="J8" s="520"/>
      <c r="K8" s="520"/>
      <c r="L8" s="520"/>
      <c r="M8" s="520"/>
      <c r="N8" s="520"/>
      <c r="O8" s="46"/>
      <c r="BJ8" s="49" t="s">
        <v>205</v>
      </c>
      <c r="BK8" s="50" t="s">
        <v>206</v>
      </c>
    </row>
    <row r="9" spans="1:63" ht="5.25" customHeight="1" x14ac:dyDescent="0.25">
      <c r="A9" s="40"/>
      <c r="B9" s="520"/>
      <c r="C9" s="520"/>
      <c r="D9" s="521"/>
      <c r="E9" s="521"/>
      <c r="F9" s="521"/>
      <c r="G9" s="521"/>
      <c r="H9" s="521"/>
      <c r="I9" s="521"/>
      <c r="J9" s="521"/>
      <c r="K9" s="521"/>
      <c r="L9" s="521"/>
      <c r="M9" s="521"/>
      <c r="N9" s="521"/>
      <c r="O9" s="46"/>
      <c r="BJ9" s="49" t="s">
        <v>207</v>
      </c>
      <c r="BK9" s="50" t="s">
        <v>208</v>
      </c>
    </row>
    <row r="10" spans="1:63" ht="9.75" customHeight="1" x14ac:dyDescent="0.25">
      <c r="A10" s="40"/>
      <c r="B10" s="520" t="s">
        <v>209</v>
      </c>
      <c r="C10" s="520"/>
      <c r="D10" s="523" t="s">
        <v>210</v>
      </c>
      <c r="E10" s="524"/>
      <c r="F10" s="524"/>
      <c r="G10" s="182"/>
      <c r="H10" s="182"/>
      <c r="I10" s="184"/>
      <c r="J10" s="522" t="s">
        <v>211</v>
      </c>
      <c r="K10" s="189"/>
      <c r="L10" s="184"/>
      <c r="M10" s="184"/>
      <c r="N10" s="185"/>
      <c r="O10" s="46"/>
      <c r="BJ10" s="49"/>
      <c r="BK10" s="50"/>
    </row>
    <row r="11" spans="1:63" ht="18" customHeight="1" x14ac:dyDescent="0.25">
      <c r="A11" s="40"/>
      <c r="B11" s="520"/>
      <c r="C11" s="520"/>
      <c r="D11" s="525"/>
      <c r="E11" s="526"/>
      <c r="F11" s="526"/>
      <c r="G11" s="179"/>
      <c r="H11" s="181"/>
      <c r="I11" s="180"/>
      <c r="J11" s="522"/>
      <c r="K11" s="181"/>
      <c r="L11" s="199"/>
      <c r="M11" s="180"/>
      <c r="N11" s="186"/>
      <c r="O11" s="46"/>
      <c r="BJ11" s="49"/>
      <c r="BK11" s="50"/>
    </row>
    <row r="12" spans="1:63" ht="18" customHeight="1" x14ac:dyDescent="0.25">
      <c r="A12" s="40"/>
      <c r="B12" s="396" t="s">
        <v>212</v>
      </c>
      <c r="C12" s="396" t="s">
        <v>213</v>
      </c>
      <c r="D12" s="527"/>
      <c r="E12" s="528"/>
      <c r="F12" s="528"/>
      <c r="G12" s="183"/>
      <c r="H12" s="183"/>
      <c r="I12" s="187"/>
      <c r="J12" s="522"/>
      <c r="K12" s="183"/>
      <c r="L12" s="187"/>
      <c r="M12" s="187"/>
      <c r="N12" s="188"/>
      <c r="O12" s="53"/>
      <c r="BJ12" s="49"/>
      <c r="BK12" s="50"/>
    </row>
    <row r="13" spans="1:63" ht="21.75" customHeight="1" x14ac:dyDescent="0.25">
      <c r="A13" s="40"/>
      <c r="B13" s="396"/>
      <c r="C13" s="396"/>
      <c r="D13" s="518" t="s">
        <v>214</v>
      </c>
      <c r="E13" s="518"/>
      <c r="F13" s="518"/>
      <c r="G13" s="518"/>
      <c r="H13" s="518"/>
      <c r="I13" s="518"/>
      <c r="J13" s="518"/>
      <c r="K13" s="518"/>
      <c r="L13" s="518"/>
      <c r="M13" s="518"/>
      <c r="N13" s="518"/>
      <c r="O13" s="54"/>
      <c r="BJ13" s="49" t="s">
        <v>215</v>
      </c>
      <c r="BK13" s="50" t="s">
        <v>216</v>
      </c>
    </row>
    <row r="14" spans="1:63" ht="46.5" customHeight="1" x14ac:dyDescent="0.25">
      <c r="A14" s="40"/>
      <c r="B14" s="200" t="str">
        <f>'Resp. 1'!B16</f>
        <v xml:space="preserve">Prevenzione della Corruzione e della Trasparenza –  Revisione struttura del PTPCT. </v>
      </c>
      <c r="C14" s="200">
        <f>'Resp. 1'!D16</f>
        <v>0</v>
      </c>
      <c r="D14" s="514"/>
      <c r="E14" s="514"/>
      <c r="F14" s="514"/>
      <c r="G14" s="514"/>
      <c r="H14" s="514"/>
      <c r="I14" s="514"/>
      <c r="J14" s="514"/>
      <c r="K14" s="514"/>
      <c r="L14" s="514"/>
      <c r="M14" s="514"/>
      <c r="N14" s="514"/>
      <c r="O14" s="46"/>
      <c r="P14" s="56"/>
      <c r="Q14" s="57"/>
      <c r="R14" s="57"/>
      <c r="S14" s="56"/>
      <c r="T14" s="56"/>
      <c r="U14" s="56"/>
      <c r="V14" s="56"/>
      <c r="W14" s="56"/>
      <c r="X14" s="56"/>
      <c r="Y14" s="56"/>
      <c r="Z14" s="56"/>
      <c r="AA14" s="56"/>
      <c r="AB14" s="56"/>
      <c r="AC14" s="56"/>
      <c r="AD14" s="56"/>
      <c r="AE14" s="56"/>
      <c r="AF14" s="56"/>
      <c r="AG14" s="56"/>
      <c r="AH14" s="56"/>
      <c r="AI14" s="56"/>
      <c r="AJ14" s="56"/>
      <c r="AK14" s="56"/>
      <c r="AL14" s="56"/>
      <c r="AM14" s="56"/>
      <c r="AN14" s="56"/>
      <c r="AO14" s="58"/>
      <c r="BJ14" s="49" t="s">
        <v>217</v>
      </c>
      <c r="BK14" s="50" t="s">
        <v>218</v>
      </c>
    </row>
    <row r="15" spans="1:63" ht="69.75" customHeight="1" x14ac:dyDescent="0.25">
      <c r="A15" s="40"/>
      <c r="B15" s="200" t="e">
        <f>'Resp. 1'!#REF!</f>
        <v>#REF!</v>
      </c>
      <c r="C15" s="200" t="e">
        <f>'Resp. 1'!#REF!</f>
        <v>#REF!</v>
      </c>
      <c r="D15" s="514"/>
      <c r="E15" s="514"/>
      <c r="F15" s="514"/>
      <c r="G15" s="514"/>
      <c r="H15" s="514"/>
      <c r="I15" s="514"/>
      <c r="J15" s="514"/>
      <c r="K15" s="514"/>
      <c r="L15" s="514"/>
      <c r="M15" s="514"/>
      <c r="N15" s="514"/>
      <c r="O15" s="46"/>
      <c r="P15" s="56"/>
      <c r="Q15" s="57"/>
      <c r="R15" s="57"/>
      <c r="S15" s="56"/>
      <c r="T15" s="56"/>
      <c r="U15" s="56"/>
      <c r="V15" s="56"/>
      <c r="W15" s="56"/>
      <c r="X15" s="56"/>
      <c r="Y15" s="56"/>
      <c r="Z15" s="56"/>
      <c r="AA15" s="56"/>
      <c r="AB15" s="56"/>
      <c r="AC15" s="56"/>
      <c r="AD15" s="56"/>
      <c r="AE15" s="56"/>
      <c r="AF15" s="56"/>
      <c r="AG15" s="56"/>
      <c r="AH15" s="56"/>
      <c r="AI15" s="56"/>
      <c r="AJ15" s="56"/>
      <c r="AK15" s="56"/>
      <c r="AL15" s="56"/>
      <c r="AM15" s="56"/>
      <c r="AN15" s="56"/>
      <c r="AO15" s="58"/>
      <c r="BJ15" s="49" t="s">
        <v>217</v>
      </c>
      <c r="BK15" s="50" t="s">
        <v>218</v>
      </c>
    </row>
    <row r="16" spans="1:63" ht="66" customHeight="1" x14ac:dyDescent="0.25">
      <c r="B16" s="200" t="e">
        <f>'Resp. 1'!#REF!</f>
        <v>#REF!</v>
      </c>
      <c r="C16" s="200" t="e">
        <f>'Resp. 1'!#REF!</f>
        <v>#REF!</v>
      </c>
      <c r="D16" s="514"/>
      <c r="E16" s="514"/>
      <c r="F16" s="514"/>
      <c r="G16" s="514"/>
      <c r="H16" s="514"/>
      <c r="I16" s="514"/>
      <c r="J16" s="514"/>
      <c r="K16" s="514"/>
      <c r="L16" s="514"/>
      <c r="M16" s="514"/>
      <c r="N16" s="514"/>
    </row>
    <row r="17" spans="2:14" ht="39.75" customHeight="1" x14ac:dyDescent="0.25">
      <c r="B17" s="200" t="e">
        <f>'Resp. 1'!#REF!</f>
        <v>#REF!</v>
      </c>
      <c r="C17" s="200" t="e">
        <f>'Resp. 1'!#REF!</f>
        <v>#REF!</v>
      </c>
      <c r="D17" s="514"/>
      <c r="E17" s="514"/>
      <c r="F17" s="514"/>
      <c r="G17" s="514"/>
      <c r="H17" s="514"/>
      <c r="I17" s="514"/>
      <c r="J17" s="514"/>
      <c r="K17" s="514"/>
      <c r="L17" s="514"/>
      <c r="M17" s="514"/>
      <c r="N17" s="514"/>
    </row>
    <row r="18" spans="2:14" ht="45" customHeight="1" x14ac:dyDescent="0.25">
      <c r="B18" s="200"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8" s="200" t="e">
        <f>'Resp. 1'!#REF!</f>
        <v>#REF!</v>
      </c>
      <c r="D18" s="514"/>
      <c r="E18" s="514"/>
      <c r="F18" s="514"/>
      <c r="G18" s="514"/>
      <c r="H18" s="514"/>
      <c r="I18" s="514"/>
      <c r="J18" s="514"/>
      <c r="K18" s="514"/>
      <c r="L18" s="514"/>
      <c r="M18" s="514"/>
      <c r="N18" s="514"/>
    </row>
    <row r="19" spans="2:14" ht="71.25" customHeight="1" x14ac:dyDescent="0.25">
      <c r="B19" s="200"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C19" s="200" t="str">
        <f>'Resp. 1'!C17</f>
        <v>Vedi scheda di programmazione</v>
      </c>
      <c r="D19" s="514"/>
      <c r="E19" s="514"/>
      <c r="F19" s="514"/>
      <c r="G19" s="514"/>
      <c r="H19" s="514"/>
      <c r="I19" s="514"/>
      <c r="J19" s="514"/>
      <c r="K19" s="514"/>
      <c r="L19" s="514"/>
      <c r="M19" s="514"/>
      <c r="N19" s="514"/>
    </row>
    <row r="20" spans="2:14" ht="51" customHeight="1" x14ac:dyDescent="0.25">
      <c r="B20" s="200" t="e">
        <f>'Resp. 1'!#REF!</f>
        <v>#REF!</v>
      </c>
      <c r="C20" s="200" t="e">
        <f>'Resp. 1'!#REF!</f>
        <v>#REF!</v>
      </c>
      <c r="D20" s="514"/>
      <c r="E20" s="514"/>
      <c r="F20" s="514"/>
      <c r="G20" s="514"/>
      <c r="H20" s="514"/>
      <c r="I20" s="514"/>
      <c r="J20" s="514"/>
      <c r="K20" s="514"/>
      <c r="L20" s="514"/>
      <c r="M20" s="514"/>
      <c r="N20" s="514"/>
    </row>
    <row r="21" spans="2:14" ht="82.5" customHeight="1" x14ac:dyDescent="0.25">
      <c r="B21" s="200" t="str">
        <f>'Resp. 1'!B32</f>
        <v>Appalto nuovo servizio scuolabus</v>
      </c>
      <c r="C21" s="201" t="str">
        <f>'Resp. 1'!C32</f>
        <v>Nuovo servizio con mezzo sostitutivo e maggior numero di viaggi mensili (sia studio che extra scuola) con manifestazione interesse entro 31.03; gara entro 31.07; aggiudicazione entro 16.09</v>
      </c>
      <c r="D21" s="514"/>
      <c r="E21" s="514"/>
      <c r="F21" s="514"/>
      <c r="G21" s="514"/>
      <c r="H21" s="514"/>
      <c r="I21" s="514"/>
      <c r="J21" s="514"/>
      <c r="K21" s="514"/>
      <c r="L21" s="514"/>
      <c r="M21" s="514"/>
      <c r="N21" s="514"/>
    </row>
    <row r="22" spans="2:14" ht="45.75" customHeight="1" x14ac:dyDescent="0.25">
      <c r="B22" s="200" t="e">
        <f>'Resp. 1'!#REF!</f>
        <v>#REF!</v>
      </c>
      <c r="C22" s="201" t="e">
        <f>'Resp. 1'!#REF!</f>
        <v>#REF!</v>
      </c>
      <c r="D22" s="514"/>
      <c r="E22" s="514"/>
      <c r="F22" s="514"/>
      <c r="G22" s="514"/>
      <c r="H22" s="514"/>
      <c r="I22" s="514"/>
      <c r="J22" s="514"/>
      <c r="K22" s="514"/>
      <c r="L22" s="514"/>
      <c r="M22" s="514"/>
      <c r="N22" s="514"/>
    </row>
    <row r="23" spans="2:14" ht="35.25" customHeight="1" x14ac:dyDescent="0.25">
      <c r="B23" s="200" t="str">
        <f>'Resp. 1'!B33</f>
        <v>Inserimento nel programma di Stato Civile degli Atti di Matrimonio dall'anno 1970 al 1984</v>
      </c>
      <c r="C23" s="201" t="str">
        <f>'Resp. 1'!C33</f>
        <v>Informatizzazione archivio cartaceo atti stato civile attraverso digitalizzazione di tutti gli atti di matrimonio tra il 1970 ed il 1984</v>
      </c>
      <c r="D23" s="514"/>
      <c r="E23" s="514"/>
      <c r="F23" s="514"/>
      <c r="G23" s="514"/>
      <c r="H23" s="514"/>
      <c r="I23" s="514"/>
      <c r="J23" s="514"/>
      <c r="K23" s="514"/>
      <c r="L23" s="514"/>
      <c r="M23" s="514"/>
      <c r="N23" s="514"/>
    </row>
    <row r="24" spans="2:14" ht="35.25" customHeight="1" x14ac:dyDescent="0.25">
      <c r="B24" s="200" t="str">
        <f>'Resp. 1'!B34</f>
        <v>Attivazione iscrizione mensa scolastica on line</v>
      </c>
      <c r="C24" s="201" t="str">
        <f>'Resp. 1'!C34</f>
        <v>Consentire l'iscrizione on line al servizio di mensa scolastica, rafforzando la digitalizzazione dell'Ente ed evitando ai genitori l'accesso presso gli uffici comunali</v>
      </c>
      <c r="D24" s="514"/>
      <c r="E24" s="514"/>
      <c r="F24" s="514"/>
      <c r="G24" s="514"/>
      <c r="H24" s="514"/>
      <c r="I24" s="514"/>
      <c r="J24" s="514"/>
      <c r="K24" s="514"/>
      <c r="L24" s="514"/>
      <c r="M24" s="514"/>
      <c r="N24" s="514"/>
    </row>
    <row r="25" spans="2:14" ht="35.25" customHeight="1" x14ac:dyDescent="0.25">
      <c r="B25" s="200" t="str">
        <f>'Resp. 1'!B35</f>
        <v>Rivisitazione modulistica stato civile</v>
      </c>
      <c r="C25" s="201" t="str">
        <f>'Resp. 1'!C35</f>
        <v>Si intende rivedere ed aggiornare la modulistica dello stato civile in modo da renderla disponibile on line ed evitare accessi per conseguirla</v>
      </c>
      <c r="D25" s="514"/>
      <c r="E25" s="514"/>
      <c r="F25" s="514"/>
      <c r="G25" s="514"/>
      <c r="H25" s="514"/>
      <c r="I25" s="514"/>
      <c r="J25" s="514"/>
      <c r="K25" s="514"/>
      <c r="L25" s="514"/>
      <c r="M25" s="514"/>
      <c r="N25" s="514"/>
    </row>
    <row r="26" spans="2:14" ht="35.25" customHeight="1" x14ac:dyDescent="0.25">
      <c r="B26" s="200" t="str">
        <f>'Resp. 1'!B36</f>
        <v>Bonus bambini nati nell'anno 2022/2023</v>
      </c>
      <c r="C26" s="201" t="str">
        <f>'Resp. 1'!C36</f>
        <v xml:space="preserve">Al fine di combattere lo spopolamento l'Ente è destinatario di un finanziamento utile a destinare € 600,00 mensili in favore dei nuclei familiari residenti incrementati a seguito della nascita di un bambino nell'anno 2022/2023. Dovranno essere saldati i contributi dei beneficiari anno 2022 ed approvata la graduatoria dei beneficiari anno 2023  </v>
      </c>
      <c r="D26" s="514"/>
      <c r="E26" s="514"/>
      <c r="F26" s="514"/>
      <c r="G26" s="514"/>
      <c r="H26" s="514"/>
      <c r="I26" s="514"/>
      <c r="J26" s="514"/>
      <c r="K26" s="514"/>
      <c r="L26" s="514"/>
      <c r="M26" s="514"/>
      <c r="N26" s="514"/>
    </row>
    <row r="27" spans="2:14" ht="35.25" customHeight="1" x14ac:dyDescent="0.25">
      <c r="B27" s="200" t="e">
        <f>'Resp. 1'!#REF!</f>
        <v>#REF!</v>
      </c>
      <c r="C27" s="201" t="e">
        <f>'Resp. 1'!#REF!</f>
        <v>#REF!</v>
      </c>
      <c r="D27" s="514"/>
      <c r="E27" s="514"/>
      <c r="F27" s="514"/>
      <c r="G27" s="514"/>
      <c r="H27" s="514"/>
      <c r="I27" s="514"/>
      <c r="J27" s="514"/>
      <c r="K27" s="514"/>
      <c r="L27" s="514"/>
      <c r="M27" s="514"/>
      <c r="N27" s="514"/>
    </row>
    <row r="28" spans="2:14" ht="35.25" customHeight="1" x14ac:dyDescent="0.25">
      <c r="B28" s="200" t="e">
        <f>'Resp. 1'!#REF!</f>
        <v>#REF!</v>
      </c>
      <c r="C28" s="201" t="e">
        <f>'Resp. 1'!#REF!</f>
        <v>#REF!</v>
      </c>
      <c r="D28" s="514"/>
      <c r="E28" s="514"/>
      <c r="F28" s="514"/>
      <c r="G28" s="514"/>
      <c r="H28" s="514"/>
      <c r="I28" s="514"/>
      <c r="J28" s="514"/>
      <c r="K28" s="514"/>
      <c r="L28" s="514"/>
      <c r="M28" s="514"/>
      <c r="N28" s="514"/>
    </row>
    <row r="29" spans="2:14" ht="35.25" customHeight="1" x14ac:dyDescent="0.25">
      <c r="B29" s="200">
        <f>'Resp. 1'!B37</f>
        <v>0</v>
      </c>
      <c r="C29" s="201">
        <f>'Resp. 1'!C37</f>
        <v>0</v>
      </c>
      <c r="D29" s="514"/>
      <c r="E29" s="514"/>
      <c r="F29" s="514"/>
      <c r="G29" s="514"/>
      <c r="H29" s="514"/>
      <c r="I29" s="514"/>
      <c r="J29" s="514"/>
      <c r="K29" s="514"/>
      <c r="L29" s="514"/>
      <c r="M29" s="514"/>
      <c r="N29" s="514"/>
    </row>
    <row r="30" spans="2:14" ht="35.25" customHeight="1" x14ac:dyDescent="0.25">
      <c r="B30" s="200">
        <f>'Resp. 1'!B38</f>
        <v>0</v>
      </c>
      <c r="C30" s="201">
        <f>'Resp. 1'!C38</f>
        <v>0</v>
      </c>
      <c r="D30" s="514"/>
      <c r="E30" s="514"/>
      <c r="F30" s="514"/>
      <c r="G30" s="514"/>
      <c r="H30" s="514"/>
      <c r="I30" s="514"/>
      <c r="J30" s="514"/>
      <c r="K30" s="514"/>
      <c r="L30" s="514"/>
      <c r="M30" s="514"/>
      <c r="N30" s="514"/>
    </row>
    <row r="31" spans="2:14" ht="17.25" hidden="1" thickTop="1" thickBot="1" x14ac:dyDescent="0.3">
      <c r="B31" s="177"/>
      <c r="C31" s="178"/>
      <c r="D31" s="515"/>
      <c r="E31" s="516"/>
      <c r="F31" s="516"/>
      <c r="G31" s="516"/>
      <c r="H31" s="516"/>
      <c r="I31" s="516"/>
      <c r="J31" s="516"/>
      <c r="K31" s="516"/>
      <c r="L31" s="516"/>
      <c r="M31" s="516"/>
      <c r="N31" s="517"/>
    </row>
    <row r="32" spans="2:14" ht="17.25" hidden="1" thickTop="1" thickBot="1" x14ac:dyDescent="0.3">
      <c r="B32" s="55"/>
      <c r="C32" s="59"/>
      <c r="D32" s="511"/>
      <c r="E32" s="512"/>
      <c r="F32" s="512"/>
      <c r="G32" s="512"/>
      <c r="H32" s="512"/>
      <c r="I32" s="512"/>
      <c r="J32" s="512"/>
      <c r="K32" s="512"/>
      <c r="L32" s="512"/>
      <c r="M32" s="512"/>
      <c r="N32" s="513"/>
    </row>
    <row r="33" spans="2:14" ht="17.25" hidden="1" thickTop="1" thickBot="1" x14ac:dyDescent="0.3">
      <c r="B33" s="55"/>
      <c r="C33" s="59"/>
      <c r="D33" s="511"/>
      <c r="E33" s="512"/>
      <c r="F33" s="512"/>
      <c r="G33" s="512"/>
      <c r="H33" s="512"/>
      <c r="I33" s="512"/>
      <c r="J33" s="512"/>
      <c r="K33" s="512"/>
      <c r="L33" s="512"/>
      <c r="M33" s="512"/>
      <c r="N33" s="513"/>
    </row>
  </sheetData>
  <mergeCells count="30">
    <mergeCell ref="B12:B13"/>
    <mergeCell ref="C12:C13"/>
    <mergeCell ref="D22:N22"/>
    <mergeCell ref="D23:N23"/>
    <mergeCell ref="C2:J2"/>
    <mergeCell ref="C3:J3"/>
    <mergeCell ref="C4:J4"/>
    <mergeCell ref="B6:N9"/>
    <mergeCell ref="B10:C11"/>
    <mergeCell ref="J10:J12"/>
    <mergeCell ref="D10:F12"/>
    <mergeCell ref="D24:N24"/>
    <mergeCell ref="D13:N13"/>
    <mergeCell ref="D14:N14"/>
    <mergeCell ref="D15:N15"/>
    <mergeCell ref="D16:N16"/>
    <mergeCell ref="D17:N17"/>
    <mergeCell ref="D18:N18"/>
    <mergeCell ref="D19:N19"/>
    <mergeCell ref="D20:N20"/>
    <mergeCell ref="D21:N21"/>
    <mergeCell ref="D33:N33"/>
    <mergeCell ref="D25:N25"/>
    <mergeCell ref="D26:N26"/>
    <mergeCell ref="D27:N27"/>
    <mergeCell ref="D28:N28"/>
    <mergeCell ref="D29:N29"/>
    <mergeCell ref="D30:N30"/>
    <mergeCell ref="D31:N31"/>
    <mergeCell ref="D32:N32"/>
  </mergeCells>
  <phoneticPr fontId="0" type="noConversion"/>
  <pageMargins left="0.7" right="0.7" top="0.75" bottom="0.75" header="0.3" footer="0.3"/>
  <pageSetup paperSize="9" scale="6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
  <sheetViews>
    <sheetView workbookViewId="0">
      <selection activeCell="T23" sqref="T23"/>
    </sheetView>
  </sheetViews>
  <sheetFormatPr defaultRowHeight="15" x14ac:dyDescent="0.25"/>
  <sheetData>
    <row r="1" spans="1:11" x14ac:dyDescent="0.25">
      <c r="A1" t="str">
        <f>'Dip. '!B4</f>
        <v>Romina Duca</v>
      </c>
      <c r="B1">
        <f>'Dip. 2'!B5</f>
        <v>0</v>
      </c>
      <c r="C1">
        <f>'Dip. 4'!B5</f>
        <v>0</v>
      </c>
      <c r="D1">
        <f>'Dip. 5'!B5</f>
        <v>0</v>
      </c>
      <c r="E1" t="e">
        <f>#REF!</f>
        <v>#REF!</v>
      </c>
      <c r="F1" t="e">
        <f>#REF!</f>
        <v>#REF!</v>
      </c>
      <c r="G1" t="e">
        <f>#REF!</f>
        <v>#REF!</v>
      </c>
      <c r="H1" t="e">
        <f>#REF!</f>
        <v>#REF!</v>
      </c>
      <c r="I1">
        <f>'Dip. 9'!B5</f>
        <v>0</v>
      </c>
      <c r="J1">
        <f>Dip.10!B5</f>
        <v>0</v>
      </c>
    </row>
    <row r="2" spans="1:11" x14ac:dyDescent="0.25">
      <c r="A2" s="202" t="str">
        <f>'Dip. '!I41</f>
        <v/>
      </c>
      <c r="B2" s="202" t="str">
        <f>'Dip. 2'!I42</f>
        <v/>
      </c>
      <c r="C2" s="202" t="str">
        <f>'Dip. 4'!I42</f>
        <v/>
      </c>
      <c r="D2" s="202" t="str">
        <f>'Dip. 5'!I42</f>
        <v/>
      </c>
      <c r="E2" s="202" t="e">
        <f>#REF!</f>
        <v>#REF!</v>
      </c>
      <c r="F2" s="202" t="e">
        <f>#REF!</f>
        <v>#REF!</v>
      </c>
      <c r="G2" s="202" t="e">
        <f>#REF!</f>
        <v>#REF!</v>
      </c>
      <c r="H2" s="202" t="e">
        <f>#REF!</f>
        <v>#REF!</v>
      </c>
      <c r="I2" s="202">
        <f>'Dip. 9'!$H44</f>
        <v>0</v>
      </c>
      <c r="J2" s="202">
        <f>Dip.10!H44</f>
        <v>0</v>
      </c>
      <c r="K2" s="202"/>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0"/>
  <sheetViews>
    <sheetView workbookViewId="0">
      <selection activeCell="A12" sqref="A12"/>
    </sheetView>
  </sheetViews>
  <sheetFormatPr defaultRowHeight="18.75" x14ac:dyDescent="0.25"/>
  <cols>
    <col min="1" max="1" width="66.28515625" style="65" customWidth="1"/>
    <col min="2" max="2" width="90" style="65" customWidth="1"/>
    <col min="3" max="256" width="9.140625" style="65"/>
    <col min="257" max="257" width="66.28515625" style="65" customWidth="1"/>
    <col min="258" max="258" width="90" style="65" customWidth="1"/>
    <col min="259" max="512" width="9.140625" style="65"/>
    <col min="513" max="513" width="66.28515625" style="65" customWidth="1"/>
    <col min="514" max="514" width="90" style="65" customWidth="1"/>
    <col min="515" max="768" width="9.140625" style="65"/>
    <col min="769" max="769" width="66.28515625" style="65" customWidth="1"/>
    <col min="770" max="770" width="90" style="65" customWidth="1"/>
    <col min="771" max="1024" width="9.140625" style="65"/>
    <col min="1025" max="1025" width="66.28515625" style="65" customWidth="1"/>
    <col min="1026" max="1026" width="90" style="65" customWidth="1"/>
    <col min="1027" max="1280" width="9.140625" style="65"/>
    <col min="1281" max="1281" width="66.28515625" style="65" customWidth="1"/>
    <col min="1282" max="1282" width="90" style="65" customWidth="1"/>
    <col min="1283" max="1536" width="9.140625" style="65"/>
    <col min="1537" max="1537" width="66.28515625" style="65" customWidth="1"/>
    <col min="1538" max="1538" width="90" style="65" customWidth="1"/>
    <col min="1539" max="1792" width="9.140625" style="65"/>
    <col min="1793" max="1793" width="66.28515625" style="65" customWidth="1"/>
    <col min="1794" max="1794" width="90" style="65" customWidth="1"/>
    <col min="1795" max="2048" width="9.140625" style="65"/>
    <col min="2049" max="2049" width="66.28515625" style="65" customWidth="1"/>
    <col min="2050" max="2050" width="90" style="65" customWidth="1"/>
    <col min="2051" max="2304" width="9.140625" style="65"/>
    <col min="2305" max="2305" width="66.28515625" style="65" customWidth="1"/>
    <col min="2306" max="2306" width="90" style="65" customWidth="1"/>
    <col min="2307" max="2560" width="9.140625" style="65"/>
    <col min="2561" max="2561" width="66.28515625" style="65" customWidth="1"/>
    <col min="2562" max="2562" width="90" style="65" customWidth="1"/>
    <col min="2563" max="2816" width="9.140625" style="65"/>
    <col min="2817" max="2817" width="66.28515625" style="65" customWidth="1"/>
    <col min="2818" max="2818" width="90" style="65" customWidth="1"/>
    <col min="2819" max="3072" width="9.140625" style="65"/>
    <col min="3073" max="3073" width="66.28515625" style="65" customWidth="1"/>
    <col min="3074" max="3074" width="90" style="65" customWidth="1"/>
    <col min="3075" max="3328" width="9.140625" style="65"/>
    <col min="3329" max="3329" width="66.28515625" style="65" customWidth="1"/>
    <col min="3330" max="3330" width="90" style="65" customWidth="1"/>
    <col min="3331" max="3584" width="9.140625" style="65"/>
    <col min="3585" max="3585" width="66.28515625" style="65" customWidth="1"/>
    <col min="3586" max="3586" width="90" style="65" customWidth="1"/>
    <col min="3587" max="3840" width="9.140625" style="65"/>
    <col min="3841" max="3841" width="66.28515625" style="65" customWidth="1"/>
    <col min="3842" max="3842" width="90" style="65" customWidth="1"/>
    <col min="3843" max="4096" width="9.140625" style="65"/>
    <col min="4097" max="4097" width="66.28515625" style="65" customWidth="1"/>
    <col min="4098" max="4098" width="90" style="65" customWidth="1"/>
    <col min="4099" max="4352" width="9.140625" style="65"/>
    <col min="4353" max="4353" width="66.28515625" style="65" customWidth="1"/>
    <col min="4354" max="4354" width="90" style="65" customWidth="1"/>
    <col min="4355" max="4608" width="9.140625" style="65"/>
    <col min="4609" max="4609" width="66.28515625" style="65" customWidth="1"/>
    <col min="4610" max="4610" width="90" style="65" customWidth="1"/>
    <col min="4611" max="4864" width="9.140625" style="65"/>
    <col min="4865" max="4865" width="66.28515625" style="65" customWidth="1"/>
    <col min="4866" max="4866" width="90" style="65" customWidth="1"/>
    <col min="4867" max="5120" width="9.140625" style="65"/>
    <col min="5121" max="5121" width="66.28515625" style="65" customWidth="1"/>
    <col min="5122" max="5122" width="90" style="65" customWidth="1"/>
    <col min="5123" max="5376" width="9.140625" style="65"/>
    <col min="5377" max="5377" width="66.28515625" style="65" customWidth="1"/>
    <col min="5378" max="5378" width="90" style="65" customWidth="1"/>
    <col min="5379" max="5632" width="9.140625" style="65"/>
    <col min="5633" max="5633" width="66.28515625" style="65" customWidth="1"/>
    <col min="5634" max="5634" width="90" style="65" customWidth="1"/>
    <col min="5635" max="5888" width="9.140625" style="65"/>
    <col min="5889" max="5889" width="66.28515625" style="65" customWidth="1"/>
    <col min="5890" max="5890" width="90" style="65" customWidth="1"/>
    <col min="5891" max="6144" width="9.140625" style="65"/>
    <col min="6145" max="6145" width="66.28515625" style="65" customWidth="1"/>
    <col min="6146" max="6146" width="90" style="65" customWidth="1"/>
    <col min="6147" max="6400" width="9.140625" style="65"/>
    <col min="6401" max="6401" width="66.28515625" style="65" customWidth="1"/>
    <col min="6402" max="6402" width="90" style="65" customWidth="1"/>
    <col min="6403" max="6656" width="9.140625" style="65"/>
    <col min="6657" max="6657" width="66.28515625" style="65" customWidth="1"/>
    <col min="6658" max="6658" width="90" style="65" customWidth="1"/>
    <col min="6659" max="6912" width="9.140625" style="65"/>
    <col min="6913" max="6913" width="66.28515625" style="65" customWidth="1"/>
    <col min="6914" max="6914" width="90" style="65" customWidth="1"/>
    <col min="6915" max="7168" width="9.140625" style="65"/>
    <col min="7169" max="7169" width="66.28515625" style="65" customWidth="1"/>
    <col min="7170" max="7170" width="90" style="65" customWidth="1"/>
    <col min="7171" max="7424" width="9.140625" style="65"/>
    <col min="7425" max="7425" width="66.28515625" style="65" customWidth="1"/>
    <col min="7426" max="7426" width="90" style="65" customWidth="1"/>
    <col min="7427" max="7680" width="9.140625" style="65"/>
    <col min="7681" max="7681" width="66.28515625" style="65" customWidth="1"/>
    <col min="7682" max="7682" width="90" style="65" customWidth="1"/>
    <col min="7683" max="7936" width="9.140625" style="65"/>
    <col min="7937" max="7937" width="66.28515625" style="65" customWidth="1"/>
    <col min="7938" max="7938" width="90" style="65" customWidth="1"/>
    <col min="7939" max="8192" width="9.140625" style="65"/>
    <col min="8193" max="8193" width="66.28515625" style="65" customWidth="1"/>
    <col min="8194" max="8194" width="90" style="65" customWidth="1"/>
    <col min="8195" max="8448" width="9.140625" style="65"/>
    <col min="8449" max="8449" width="66.28515625" style="65" customWidth="1"/>
    <col min="8450" max="8450" width="90" style="65" customWidth="1"/>
    <col min="8451" max="8704" width="9.140625" style="65"/>
    <col min="8705" max="8705" width="66.28515625" style="65" customWidth="1"/>
    <col min="8706" max="8706" width="90" style="65" customWidth="1"/>
    <col min="8707" max="8960" width="9.140625" style="65"/>
    <col min="8961" max="8961" width="66.28515625" style="65" customWidth="1"/>
    <col min="8962" max="8962" width="90" style="65" customWidth="1"/>
    <col min="8963" max="9216" width="9.140625" style="65"/>
    <col min="9217" max="9217" width="66.28515625" style="65" customWidth="1"/>
    <col min="9218" max="9218" width="90" style="65" customWidth="1"/>
    <col min="9219" max="9472" width="9.140625" style="65"/>
    <col min="9473" max="9473" width="66.28515625" style="65" customWidth="1"/>
    <col min="9474" max="9474" width="90" style="65" customWidth="1"/>
    <col min="9475" max="9728" width="9.140625" style="65"/>
    <col min="9729" max="9729" width="66.28515625" style="65" customWidth="1"/>
    <col min="9730" max="9730" width="90" style="65" customWidth="1"/>
    <col min="9731" max="9984" width="9.140625" style="65"/>
    <col min="9985" max="9985" width="66.28515625" style="65" customWidth="1"/>
    <col min="9986" max="9986" width="90" style="65" customWidth="1"/>
    <col min="9987" max="10240" width="9.140625" style="65"/>
    <col min="10241" max="10241" width="66.28515625" style="65" customWidth="1"/>
    <col min="10242" max="10242" width="90" style="65" customWidth="1"/>
    <col min="10243" max="10496" width="9.140625" style="65"/>
    <col min="10497" max="10497" width="66.28515625" style="65" customWidth="1"/>
    <col min="10498" max="10498" width="90" style="65" customWidth="1"/>
    <col min="10499" max="10752" width="9.140625" style="65"/>
    <col min="10753" max="10753" width="66.28515625" style="65" customWidth="1"/>
    <col min="10754" max="10754" width="90" style="65" customWidth="1"/>
    <col min="10755" max="11008" width="9.140625" style="65"/>
    <col min="11009" max="11009" width="66.28515625" style="65" customWidth="1"/>
    <col min="11010" max="11010" width="90" style="65" customWidth="1"/>
    <col min="11011" max="11264" width="9.140625" style="65"/>
    <col min="11265" max="11265" width="66.28515625" style="65" customWidth="1"/>
    <col min="11266" max="11266" width="90" style="65" customWidth="1"/>
    <col min="11267" max="11520" width="9.140625" style="65"/>
    <col min="11521" max="11521" width="66.28515625" style="65" customWidth="1"/>
    <col min="11522" max="11522" width="90" style="65" customWidth="1"/>
    <col min="11523" max="11776" width="9.140625" style="65"/>
    <col min="11777" max="11777" width="66.28515625" style="65" customWidth="1"/>
    <col min="11778" max="11778" width="90" style="65" customWidth="1"/>
    <col min="11779" max="12032" width="9.140625" style="65"/>
    <col min="12033" max="12033" width="66.28515625" style="65" customWidth="1"/>
    <col min="12034" max="12034" width="90" style="65" customWidth="1"/>
    <col min="12035" max="12288" width="9.140625" style="65"/>
    <col min="12289" max="12289" width="66.28515625" style="65" customWidth="1"/>
    <col min="12290" max="12290" width="90" style="65" customWidth="1"/>
    <col min="12291" max="12544" width="9.140625" style="65"/>
    <col min="12545" max="12545" width="66.28515625" style="65" customWidth="1"/>
    <col min="12546" max="12546" width="90" style="65" customWidth="1"/>
    <col min="12547" max="12800" width="9.140625" style="65"/>
    <col min="12801" max="12801" width="66.28515625" style="65" customWidth="1"/>
    <col min="12802" max="12802" width="90" style="65" customWidth="1"/>
    <col min="12803" max="13056" width="9.140625" style="65"/>
    <col min="13057" max="13057" width="66.28515625" style="65" customWidth="1"/>
    <col min="13058" max="13058" width="90" style="65" customWidth="1"/>
    <col min="13059" max="13312" width="9.140625" style="65"/>
    <col min="13313" max="13313" width="66.28515625" style="65" customWidth="1"/>
    <col min="13314" max="13314" width="90" style="65" customWidth="1"/>
    <col min="13315" max="13568" width="9.140625" style="65"/>
    <col min="13569" max="13569" width="66.28515625" style="65" customWidth="1"/>
    <col min="13570" max="13570" width="90" style="65" customWidth="1"/>
    <col min="13571" max="13824" width="9.140625" style="65"/>
    <col min="13825" max="13825" width="66.28515625" style="65" customWidth="1"/>
    <col min="13826" max="13826" width="90" style="65" customWidth="1"/>
    <col min="13827" max="14080" width="9.140625" style="65"/>
    <col min="14081" max="14081" width="66.28515625" style="65" customWidth="1"/>
    <col min="14082" max="14082" width="90" style="65" customWidth="1"/>
    <col min="14083" max="14336" width="9.140625" style="65"/>
    <col min="14337" max="14337" width="66.28515625" style="65" customWidth="1"/>
    <col min="14338" max="14338" width="90" style="65" customWidth="1"/>
    <col min="14339" max="14592" width="9.140625" style="65"/>
    <col min="14593" max="14593" width="66.28515625" style="65" customWidth="1"/>
    <col min="14594" max="14594" width="90" style="65" customWidth="1"/>
    <col min="14595" max="14848" width="9.140625" style="65"/>
    <col min="14849" max="14849" width="66.28515625" style="65" customWidth="1"/>
    <col min="14850" max="14850" width="90" style="65" customWidth="1"/>
    <col min="14851" max="15104" width="9.140625" style="65"/>
    <col min="15105" max="15105" width="66.28515625" style="65" customWidth="1"/>
    <col min="15106" max="15106" width="90" style="65" customWidth="1"/>
    <col min="15107" max="15360" width="9.140625" style="65"/>
    <col min="15361" max="15361" width="66.28515625" style="65" customWidth="1"/>
    <col min="15362" max="15362" width="90" style="65" customWidth="1"/>
    <col min="15363" max="15616" width="9.140625" style="65"/>
    <col min="15617" max="15617" width="66.28515625" style="65" customWidth="1"/>
    <col min="15618" max="15618" width="90" style="65" customWidth="1"/>
    <col min="15619" max="15872" width="9.140625" style="65"/>
    <col min="15873" max="15873" width="66.28515625" style="65" customWidth="1"/>
    <col min="15874" max="15874" width="90" style="65" customWidth="1"/>
    <col min="15875" max="16128" width="9.140625" style="65"/>
    <col min="16129" max="16129" width="66.28515625" style="65" customWidth="1"/>
    <col min="16130" max="16130" width="90" style="65" customWidth="1"/>
    <col min="16131" max="16384" width="9.140625" style="65"/>
  </cols>
  <sheetData>
    <row r="1" spans="1:2" x14ac:dyDescent="0.25">
      <c r="A1" s="223" t="s">
        <v>331</v>
      </c>
      <c r="B1" s="223" t="s">
        <v>332</v>
      </c>
    </row>
    <row r="2" spans="1:2" ht="75" x14ac:dyDescent="0.25">
      <c r="A2" s="224" t="s">
        <v>333</v>
      </c>
      <c r="B2" s="224" t="s">
        <v>334</v>
      </c>
    </row>
    <row r="3" spans="1:2" ht="56.25" x14ac:dyDescent="0.25">
      <c r="A3" s="224" t="s">
        <v>335</v>
      </c>
      <c r="B3" s="224" t="s">
        <v>336</v>
      </c>
    </row>
    <row r="4" spans="1:2" ht="37.5" x14ac:dyDescent="0.25">
      <c r="A4" s="224" t="s">
        <v>316</v>
      </c>
      <c r="B4" s="224" t="s">
        <v>317</v>
      </c>
    </row>
    <row r="5" spans="1:2" ht="37.5" x14ac:dyDescent="0.25">
      <c r="A5" s="224" t="s">
        <v>337</v>
      </c>
      <c r="B5" s="224" t="s">
        <v>338</v>
      </c>
    </row>
    <row r="6" spans="1:2" ht="56.25" x14ac:dyDescent="0.25">
      <c r="A6" s="224" t="s">
        <v>339</v>
      </c>
      <c r="B6" s="224" t="s">
        <v>340</v>
      </c>
    </row>
    <row r="7" spans="1:2" ht="56.25" x14ac:dyDescent="0.25">
      <c r="A7" s="224" t="s">
        <v>341</v>
      </c>
      <c r="B7" s="224" t="s">
        <v>342</v>
      </c>
    </row>
    <row r="8" spans="1:2" ht="37.5" x14ac:dyDescent="0.25">
      <c r="A8" s="224" t="s">
        <v>343</v>
      </c>
      <c r="B8" s="224" t="s">
        <v>344</v>
      </c>
    </row>
    <row r="9" spans="1:2" ht="56.25" x14ac:dyDescent="0.25">
      <c r="A9" s="224" t="s">
        <v>345</v>
      </c>
      <c r="B9" s="224" t="s">
        <v>346</v>
      </c>
    </row>
    <row r="10" spans="1:2" ht="75" x14ac:dyDescent="0.25">
      <c r="A10" s="224" t="s">
        <v>347</v>
      </c>
      <c r="B10" s="224" t="s">
        <v>348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7"/>
  <sheetViews>
    <sheetView topLeftCell="A12" workbookViewId="0">
      <selection activeCell="B15" sqref="B15"/>
    </sheetView>
  </sheetViews>
  <sheetFormatPr defaultRowHeight="15" x14ac:dyDescent="0.25"/>
  <cols>
    <col min="1" max="1" width="38.28515625"/>
    <col min="2" max="2" width="62.140625" customWidth="1"/>
  </cols>
  <sheetData>
    <row r="1" spans="1:2" ht="15.75" x14ac:dyDescent="0.25">
      <c r="A1" s="238"/>
    </row>
    <row r="2" spans="1:2" ht="15.75" x14ac:dyDescent="0.25">
      <c r="A2" s="238"/>
    </row>
    <row r="3" spans="1:2" x14ac:dyDescent="0.25">
      <c r="A3" s="239" t="s">
        <v>349</v>
      </c>
    </row>
    <row r="4" spans="1:2" ht="15.75" x14ac:dyDescent="0.25">
      <c r="A4" s="240"/>
    </row>
    <row r="6" spans="1:2" x14ac:dyDescent="0.25">
      <c r="A6" s="265" t="s">
        <v>351</v>
      </c>
      <c r="B6" s="265" t="s">
        <v>352</v>
      </c>
    </row>
    <row r="7" spans="1:2" ht="96" customHeight="1" x14ac:dyDescent="0.25">
      <c r="A7" s="266" t="s">
        <v>406</v>
      </c>
      <c r="B7" s="266" t="s">
        <v>410</v>
      </c>
    </row>
    <row r="8" spans="1:2" ht="168.75" customHeight="1" x14ac:dyDescent="0.25">
      <c r="A8" s="267" t="s">
        <v>407</v>
      </c>
      <c r="B8" s="267" t="s">
        <v>411</v>
      </c>
    </row>
    <row r="9" spans="1:2" ht="160.5" customHeight="1" x14ac:dyDescent="0.25">
      <c r="A9" s="268" t="s">
        <v>408</v>
      </c>
      <c r="B9" s="266" t="s">
        <v>412</v>
      </c>
    </row>
    <row r="10" spans="1:2" ht="73.5" customHeight="1" x14ac:dyDescent="0.25">
      <c r="A10" s="269" t="s">
        <v>389</v>
      </c>
      <c r="B10" s="267" t="s">
        <v>413</v>
      </c>
    </row>
    <row r="11" spans="1:2" ht="93" customHeight="1" x14ac:dyDescent="0.25">
      <c r="A11" s="270" t="s">
        <v>392</v>
      </c>
      <c r="B11" s="266" t="s">
        <v>414</v>
      </c>
    </row>
    <row r="12" spans="1:2" ht="119.25" customHeight="1" x14ac:dyDescent="0.25">
      <c r="A12" s="271" t="s">
        <v>409</v>
      </c>
      <c r="B12" s="272" t="s">
        <v>415</v>
      </c>
    </row>
    <row r="13" spans="1:2" ht="134.25" customHeight="1" x14ac:dyDescent="0.25">
      <c r="A13" s="270" t="s">
        <v>400</v>
      </c>
      <c r="B13" s="266" t="s">
        <v>416</v>
      </c>
    </row>
    <row r="14" spans="1:2" ht="162.75" customHeight="1" x14ac:dyDescent="0.25">
      <c r="A14" s="269" t="s">
        <v>404</v>
      </c>
      <c r="B14" s="267" t="s">
        <v>417</v>
      </c>
    </row>
    <row r="15" spans="1:2" ht="52.5" customHeight="1" x14ac:dyDescent="0.25">
      <c r="A15" s="270" t="s">
        <v>303</v>
      </c>
      <c r="B15" s="266" t="s">
        <v>304</v>
      </c>
    </row>
    <row r="16" spans="1:2" x14ac:dyDescent="0.25">
      <c r="A16" s="264"/>
    </row>
    <row r="17" spans="1:1" ht="15.75" x14ac:dyDescent="0.25">
      <c r="A17" s="238"/>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29"/>
  <sheetViews>
    <sheetView zoomScale="60" zoomScaleNormal="60" workbookViewId="0">
      <selection sqref="A1:B1048576"/>
    </sheetView>
  </sheetViews>
  <sheetFormatPr defaultColWidth="38.28515625" defaultRowHeight="15" x14ac:dyDescent="0.25"/>
  <sheetData>
    <row r="1" spans="1:3" ht="15.75" x14ac:dyDescent="0.25">
      <c r="A1" s="238"/>
    </row>
    <row r="2" spans="1:3" ht="15.75" x14ac:dyDescent="0.25">
      <c r="A2" s="238"/>
    </row>
    <row r="3" spans="1:3" x14ac:dyDescent="0.25">
      <c r="A3" s="239" t="s">
        <v>349</v>
      </c>
    </row>
    <row r="4" spans="1:3" ht="16.5" thickBot="1" x14ac:dyDescent="0.3">
      <c r="A4" s="240"/>
    </row>
    <row r="5" spans="1:3" ht="16.5" thickTop="1" thickBot="1" x14ac:dyDescent="0.3">
      <c r="A5" s="529" t="s">
        <v>350</v>
      </c>
      <c r="B5" s="530"/>
      <c r="C5" s="531"/>
    </row>
    <row r="6" spans="1:3" ht="16.5" thickTop="1" thickBot="1" x14ac:dyDescent="0.3">
      <c r="A6" s="241" t="s">
        <v>351</v>
      </c>
      <c r="B6" s="242" t="s">
        <v>352</v>
      </c>
      <c r="C6" s="242" t="s">
        <v>324</v>
      </c>
    </row>
    <row r="7" spans="1:3" ht="90" customHeight="1" thickTop="1" x14ac:dyDescent="0.25">
      <c r="A7" s="543" t="s">
        <v>406</v>
      </c>
      <c r="B7" s="532" t="s">
        <v>353</v>
      </c>
      <c r="C7" s="247" t="s">
        <v>354</v>
      </c>
    </row>
    <row r="8" spans="1:3" ht="38.25" x14ac:dyDescent="0.25">
      <c r="A8" s="544"/>
      <c r="B8" s="533"/>
      <c r="C8" s="247" t="s">
        <v>355</v>
      </c>
    </row>
    <row r="9" spans="1:3" ht="25.5" x14ac:dyDescent="0.25">
      <c r="A9" s="544"/>
      <c r="B9" s="533"/>
      <c r="C9" s="247" t="s">
        <v>356</v>
      </c>
    </row>
    <row r="10" spans="1:3" ht="25.5" x14ac:dyDescent="0.25">
      <c r="A10" s="544"/>
      <c r="B10" s="533"/>
      <c r="C10" s="247" t="s">
        <v>357</v>
      </c>
    </row>
    <row r="11" spans="1:3" x14ac:dyDescent="0.25">
      <c r="A11" s="544"/>
      <c r="B11" s="533"/>
      <c r="C11" s="247" t="s">
        <v>358</v>
      </c>
    </row>
    <row r="12" spans="1:3" x14ac:dyDescent="0.25">
      <c r="A12" s="544"/>
      <c r="B12" s="533"/>
      <c r="C12" s="248" t="s">
        <v>359</v>
      </c>
    </row>
    <row r="13" spans="1:3" x14ac:dyDescent="0.25">
      <c r="A13" s="544"/>
      <c r="B13" s="533"/>
      <c r="C13" s="248" t="s">
        <v>360</v>
      </c>
    </row>
    <row r="14" spans="1:3" x14ac:dyDescent="0.25">
      <c r="A14" s="544"/>
      <c r="B14" s="533"/>
      <c r="C14" s="248" t="s">
        <v>361</v>
      </c>
    </row>
    <row r="15" spans="1:3" x14ac:dyDescent="0.25">
      <c r="A15" s="544"/>
      <c r="B15" s="533"/>
      <c r="C15" s="248" t="s">
        <v>362</v>
      </c>
    </row>
    <row r="16" spans="1:3" x14ac:dyDescent="0.25">
      <c r="A16" s="544"/>
      <c r="B16" s="533"/>
      <c r="C16" s="248" t="s">
        <v>363</v>
      </c>
    </row>
    <row r="17" spans="1:3" x14ac:dyDescent="0.25">
      <c r="A17" s="544"/>
      <c r="B17" s="533"/>
      <c r="C17" s="248" t="s">
        <v>364</v>
      </c>
    </row>
    <row r="18" spans="1:3" ht="15.75" thickBot="1" x14ac:dyDescent="0.3">
      <c r="A18" s="545"/>
      <c r="B18" s="534"/>
      <c r="C18" s="249" t="s">
        <v>365</v>
      </c>
    </row>
    <row r="19" spans="1:3" ht="26.25" customHeight="1" thickTop="1" x14ac:dyDescent="0.25">
      <c r="A19" s="250"/>
      <c r="B19" s="535" t="s">
        <v>366</v>
      </c>
      <c r="C19" s="254" t="s">
        <v>367</v>
      </c>
    </row>
    <row r="20" spans="1:3" ht="63.75" x14ac:dyDescent="0.25">
      <c r="A20" s="251" t="s">
        <v>407</v>
      </c>
      <c r="B20" s="536"/>
      <c r="C20" s="254" t="s">
        <v>368</v>
      </c>
    </row>
    <row r="21" spans="1:3" x14ac:dyDescent="0.25">
      <c r="A21" s="252"/>
      <c r="B21" s="536"/>
      <c r="C21" s="255" t="s">
        <v>359</v>
      </c>
    </row>
    <row r="22" spans="1:3" x14ac:dyDescent="0.25">
      <c r="A22" s="252"/>
      <c r="B22" s="536"/>
      <c r="C22" s="255" t="s">
        <v>360</v>
      </c>
    </row>
    <row r="23" spans="1:3" x14ac:dyDescent="0.25">
      <c r="A23" s="252"/>
      <c r="B23" s="536"/>
      <c r="C23" s="255" t="s">
        <v>361</v>
      </c>
    </row>
    <row r="24" spans="1:3" x14ac:dyDescent="0.25">
      <c r="A24" s="252"/>
      <c r="B24" s="536"/>
      <c r="C24" s="255" t="s">
        <v>362</v>
      </c>
    </row>
    <row r="25" spans="1:3" x14ac:dyDescent="0.25">
      <c r="A25" s="252"/>
      <c r="B25" s="536"/>
      <c r="C25" s="255" t="s">
        <v>363</v>
      </c>
    </row>
    <row r="26" spans="1:3" x14ac:dyDescent="0.25">
      <c r="A26" s="252"/>
      <c r="B26" s="536"/>
      <c r="C26" s="254" t="s">
        <v>369</v>
      </c>
    </row>
    <row r="27" spans="1:3" x14ac:dyDescent="0.25">
      <c r="A27" s="252"/>
      <c r="B27" s="536"/>
      <c r="C27" s="255" t="s">
        <v>359</v>
      </c>
    </row>
    <row r="28" spans="1:3" x14ac:dyDescent="0.25">
      <c r="A28" s="252"/>
      <c r="B28" s="536"/>
      <c r="C28" s="255" t="s">
        <v>360</v>
      </c>
    </row>
    <row r="29" spans="1:3" x14ac:dyDescent="0.25">
      <c r="A29" s="252"/>
      <c r="B29" s="536"/>
      <c r="C29" s="255" t="s">
        <v>361</v>
      </c>
    </row>
    <row r="30" spans="1:3" x14ac:dyDescent="0.25">
      <c r="A30" s="252"/>
      <c r="B30" s="536"/>
      <c r="C30" s="255" t="s">
        <v>362</v>
      </c>
    </row>
    <row r="31" spans="1:3" x14ac:dyDescent="0.25">
      <c r="A31" s="252"/>
      <c r="B31" s="536"/>
      <c r="C31" s="255" t="s">
        <v>363</v>
      </c>
    </row>
    <row r="32" spans="1:3" ht="38.25" x14ac:dyDescent="0.25">
      <c r="A32" s="252"/>
      <c r="B32" s="536"/>
      <c r="C32" s="254" t="s">
        <v>370</v>
      </c>
    </row>
    <row r="33" spans="1:3" x14ac:dyDescent="0.25">
      <c r="A33" s="252"/>
      <c r="B33" s="536"/>
      <c r="C33" s="254" t="s">
        <v>368</v>
      </c>
    </row>
    <row r="34" spans="1:3" x14ac:dyDescent="0.25">
      <c r="A34" s="252"/>
      <c r="B34" s="536"/>
      <c r="C34" s="255" t="s">
        <v>359</v>
      </c>
    </row>
    <row r="35" spans="1:3" x14ac:dyDescent="0.25">
      <c r="A35" s="252"/>
      <c r="B35" s="536"/>
      <c r="C35" s="255" t="s">
        <v>360</v>
      </c>
    </row>
    <row r="36" spans="1:3" x14ac:dyDescent="0.25">
      <c r="A36" s="252"/>
      <c r="B36" s="536"/>
      <c r="C36" s="255" t="s">
        <v>361</v>
      </c>
    </row>
    <row r="37" spans="1:3" x14ac:dyDescent="0.25">
      <c r="A37" s="252"/>
      <c r="B37" s="536"/>
      <c r="C37" s="255" t="s">
        <v>362</v>
      </c>
    </row>
    <row r="38" spans="1:3" x14ac:dyDescent="0.25">
      <c r="A38" s="252"/>
      <c r="B38" s="536"/>
      <c r="C38" s="255" t="s">
        <v>363</v>
      </c>
    </row>
    <row r="39" spans="1:3" x14ac:dyDescent="0.25">
      <c r="A39" s="252"/>
      <c r="B39" s="536"/>
      <c r="C39" s="254" t="s">
        <v>369</v>
      </c>
    </row>
    <row r="40" spans="1:3" x14ac:dyDescent="0.25">
      <c r="A40" s="252"/>
      <c r="B40" s="536"/>
      <c r="C40" s="255" t="s">
        <v>359</v>
      </c>
    </row>
    <row r="41" spans="1:3" x14ac:dyDescent="0.25">
      <c r="A41" s="252"/>
      <c r="B41" s="536"/>
      <c r="C41" s="255" t="s">
        <v>360</v>
      </c>
    </row>
    <row r="42" spans="1:3" x14ac:dyDescent="0.25">
      <c r="A42" s="252"/>
      <c r="B42" s="536"/>
      <c r="C42" s="255" t="s">
        <v>361</v>
      </c>
    </row>
    <row r="43" spans="1:3" x14ac:dyDescent="0.25">
      <c r="A43" s="252"/>
      <c r="B43" s="536"/>
      <c r="C43" s="255" t="s">
        <v>362</v>
      </c>
    </row>
    <row r="44" spans="1:3" x14ac:dyDescent="0.25">
      <c r="A44" s="252"/>
      <c r="B44" s="536"/>
      <c r="C44" s="255" t="s">
        <v>371</v>
      </c>
    </row>
    <row r="45" spans="1:3" ht="38.25" x14ac:dyDescent="0.25">
      <c r="A45" s="252"/>
      <c r="B45" s="536"/>
      <c r="C45" s="254" t="s">
        <v>372</v>
      </c>
    </row>
    <row r="46" spans="1:3" x14ac:dyDescent="0.25">
      <c r="A46" s="252"/>
      <c r="B46" s="536"/>
      <c r="C46" s="254" t="s">
        <v>368</v>
      </c>
    </row>
    <row r="47" spans="1:3" x14ac:dyDescent="0.25">
      <c r="A47" s="252"/>
      <c r="B47" s="536"/>
      <c r="C47" s="255" t="s">
        <v>359</v>
      </c>
    </row>
    <row r="48" spans="1:3" x14ac:dyDescent="0.25">
      <c r="A48" s="252"/>
      <c r="B48" s="536"/>
      <c r="C48" s="255" t="s">
        <v>360</v>
      </c>
    </row>
    <row r="49" spans="1:3" x14ac:dyDescent="0.25">
      <c r="A49" s="252"/>
      <c r="B49" s="536"/>
      <c r="C49" s="255" t="s">
        <v>361</v>
      </c>
    </row>
    <row r="50" spans="1:3" x14ac:dyDescent="0.25">
      <c r="A50" s="252"/>
      <c r="B50" s="536"/>
      <c r="C50" s="255" t="s">
        <v>362</v>
      </c>
    </row>
    <row r="51" spans="1:3" x14ac:dyDescent="0.25">
      <c r="A51" s="252"/>
      <c r="B51" s="536"/>
      <c r="C51" s="255" t="s">
        <v>363</v>
      </c>
    </row>
    <row r="52" spans="1:3" ht="38.25" x14ac:dyDescent="0.25">
      <c r="A52" s="252"/>
      <c r="B52" s="536"/>
      <c r="C52" s="254" t="s">
        <v>373</v>
      </c>
    </row>
    <row r="53" spans="1:3" x14ac:dyDescent="0.25">
      <c r="A53" s="252"/>
      <c r="B53" s="536"/>
      <c r="C53" s="254" t="s">
        <v>368</v>
      </c>
    </row>
    <row r="54" spans="1:3" x14ac:dyDescent="0.25">
      <c r="A54" s="252"/>
      <c r="B54" s="536"/>
      <c r="C54" s="255" t="s">
        <v>359</v>
      </c>
    </row>
    <row r="55" spans="1:3" x14ac:dyDescent="0.25">
      <c r="A55" s="252"/>
      <c r="B55" s="536"/>
      <c r="C55" s="255" t="s">
        <v>360</v>
      </c>
    </row>
    <row r="56" spans="1:3" x14ac:dyDescent="0.25">
      <c r="A56" s="252"/>
      <c r="B56" s="536"/>
      <c r="C56" s="255" t="s">
        <v>361</v>
      </c>
    </row>
    <row r="57" spans="1:3" x14ac:dyDescent="0.25">
      <c r="A57" s="252"/>
      <c r="B57" s="536"/>
      <c r="C57" s="255" t="s">
        <v>362</v>
      </c>
    </row>
    <row r="58" spans="1:3" x14ac:dyDescent="0.25">
      <c r="A58" s="252"/>
      <c r="B58" s="536"/>
      <c r="C58" s="255" t="s">
        <v>363</v>
      </c>
    </row>
    <row r="59" spans="1:3" x14ac:dyDescent="0.25">
      <c r="A59" s="252"/>
      <c r="B59" s="536"/>
      <c r="C59" s="254" t="s">
        <v>369</v>
      </c>
    </row>
    <row r="60" spans="1:3" x14ac:dyDescent="0.25">
      <c r="A60" s="252"/>
      <c r="B60" s="536"/>
      <c r="C60" s="255" t="s">
        <v>359</v>
      </c>
    </row>
    <row r="61" spans="1:3" x14ac:dyDescent="0.25">
      <c r="A61" s="252"/>
      <c r="B61" s="536"/>
      <c r="C61" s="255" t="s">
        <v>360</v>
      </c>
    </row>
    <row r="62" spans="1:3" x14ac:dyDescent="0.25">
      <c r="A62" s="252"/>
      <c r="B62" s="536"/>
      <c r="C62" s="255" t="s">
        <v>361</v>
      </c>
    </row>
    <row r="63" spans="1:3" x14ac:dyDescent="0.25">
      <c r="A63" s="252"/>
      <c r="B63" s="536"/>
      <c r="C63" s="255" t="s">
        <v>362</v>
      </c>
    </row>
    <row r="64" spans="1:3" ht="15.75" thickBot="1" x14ac:dyDescent="0.3">
      <c r="A64" s="253"/>
      <c r="B64" s="537"/>
      <c r="C64" s="256" t="s">
        <v>371</v>
      </c>
    </row>
    <row r="65" spans="1:3" ht="28.5" thickTop="1" x14ac:dyDescent="0.25">
      <c r="A65" s="243" t="s">
        <v>374</v>
      </c>
      <c r="B65" s="532" t="s">
        <v>376</v>
      </c>
      <c r="C65" s="257" t="s">
        <v>377</v>
      </c>
    </row>
    <row r="66" spans="1:3" ht="89.25" x14ac:dyDescent="0.25">
      <c r="A66" s="244" t="s">
        <v>375</v>
      </c>
      <c r="B66" s="533"/>
      <c r="C66" s="257" t="s">
        <v>378</v>
      </c>
    </row>
    <row r="67" spans="1:3" ht="40.5" x14ac:dyDescent="0.25">
      <c r="A67" s="245"/>
      <c r="B67" s="533"/>
      <c r="C67" s="257" t="s">
        <v>379</v>
      </c>
    </row>
    <row r="68" spans="1:3" ht="27.75" x14ac:dyDescent="0.25">
      <c r="A68" s="245"/>
      <c r="B68" s="533"/>
      <c r="C68" s="257" t="s">
        <v>380</v>
      </c>
    </row>
    <row r="69" spans="1:3" ht="25.5" x14ac:dyDescent="0.25">
      <c r="A69" s="245"/>
      <c r="B69" s="533"/>
      <c r="C69" s="247" t="s">
        <v>381</v>
      </c>
    </row>
    <row r="70" spans="1:3" x14ac:dyDescent="0.25">
      <c r="A70" s="245"/>
      <c r="B70" s="533"/>
      <c r="C70" s="248" t="s">
        <v>382</v>
      </c>
    </row>
    <row r="71" spans="1:3" x14ac:dyDescent="0.25">
      <c r="A71" s="245"/>
      <c r="B71" s="533"/>
      <c r="C71" s="248" t="s">
        <v>383</v>
      </c>
    </row>
    <row r="72" spans="1:3" x14ac:dyDescent="0.25">
      <c r="A72" s="245"/>
      <c r="B72" s="533"/>
      <c r="C72" s="248" t="s">
        <v>384</v>
      </c>
    </row>
    <row r="73" spans="1:3" x14ac:dyDescent="0.25">
      <c r="A73" s="245"/>
      <c r="B73" s="533"/>
      <c r="C73" s="248" t="s">
        <v>385</v>
      </c>
    </row>
    <row r="74" spans="1:3" x14ac:dyDescent="0.25">
      <c r="A74" s="245"/>
      <c r="B74" s="533"/>
      <c r="C74" s="248" t="s">
        <v>386</v>
      </c>
    </row>
    <row r="75" spans="1:3" ht="40.5" x14ac:dyDescent="0.25">
      <c r="A75" s="245"/>
      <c r="B75" s="533"/>
      <c r="C75" s="257" t="s">
        <v>387</v>
      </c>
    </row>
    <row r="76" spans="1:3" x14ac:dyDescent="0.25">
      <c r="A76" s="245"/>
      <c r="B76" s="533"/>
      <c r="C76" s="247" t="s">
        <v>388</v>
      </c>
    </row>
    <row r="77" spans="1:3" x14ac:dyDescent="0.25">
      <c r="A77" s="245"/>
      <c r="B77" s="533"/>
      <c r="C77" s="248" t="s">
        <v>382</v>
      </c>
    </row>
    <row r="78" spans="1:3" x14ac:dyDescent="0.25">
      <c r="A78" s="245"/>
      <c r="B78" s="533"/>
      <c r="C78" s="248" t="s">
        <v>383</v>
      </c>
    </row>
    <row r="79" spans="1:3" x14ac:dyDescent="0.25">
      <c r="A79" s="245"/>
      <c r="B79" s="533"/>
      <c r="C79" s="248" t="s">
        <v>384</v>
      </c>
    </row>
    <row r="80" spans="1:3" x14ac:dyDescent="0.25">
      <c r="A80" s="245"/>
      <c r="B80" s="533"/>
      <c r="C80" s="248" t="s">
        <v>385</v>
      </c>
    </row>
    <row r="81" spans="1:3" ht="15.75" thickBot="1" x14ac:dyDescent="0.3">
      <c r="A81" s="246"/>
      <c r="B81" s="534"/>
      <c r="C81" s="258" t="s">
        <v>386</v>
      </c>
    </row>
    <row r="82" spans="1:3" ht="203.25" customHeight="1" thickTop="1" x14ac:dyDescent="0.25">
      <c r="A82" s="538" t="s">
        <v>389</v>
      </c>
      <c r="B82" s="535" t="s">
        <v>390</v>
      </c>
      <c r="C82" s="254" t="s">
        <v>388</v>
      </c>
    </row>
    <row r="83" spans="1:3" x14ac:dyDescent="0.25">
      <c r="A83" s="539"/>
      <c r="B83" s="536"/>
      <c r="C83" s="255" t="s">
        <v>382</v>
      </c>
    </row>
    <row r="84" spans="1:3" x14ac:dyDescent="0.25">
      <c r="A84" s="539"/>
      <c r="B84" s="536"/>
      <c r="C84" s="255" t="s">
        <v>383</v>
      </c>
    </row>
    <row r="85" spans="1:3" x14ac:dyDescent="0.25">
      <c r="A85" s="539"/>
      <c r="B85" s="536"/>
      <c r="C85" s="255" t="s">
        <v>384</v>
      </c>
    </row>
    <row r="86" spans="1:3" x14ac:dyDescent="0.25">
      <c r="A86" s="539"/>
      <c r="B86" s="536"/>
      <c r="C86" s="255" t="s">
        <v>385</v>
      </c>
    </row>
    <row r="87" spans="1:3" x14ac:dyDescent="0.25">
      <c r="A87" s="539"/>
      <c r="B87" s="536"/>
      <c r="C87" s="255" t="s">
        <v>386</v>
      </c>
    </row>
    <row r="88" spans="1:3" ht="25.5" x14ac:dyDescent="0.25">
      <c r="A88" s="539"/>
      <c r="B88" s="536"/>
      <c r="C88" s="254" t="s">
        <v>391</v>
      </c>
    </row>
    <row r="89" spans="1:3" x14ac:dyDescent="0.25">
      <c r="A89" s="539"/>
      <c r="B89" s="536"/>
      <c r="C89" s="255" t="s">
        <v>359</v>
      </c>
    </row>
    <row r="90" spans="1:3" x14ac:dyDescent="0.25">
      <c r="A90" s="539"/>
      <c r="B90" s="536"/>
      <c r="C90" s="255" t="s">
        <v>360</v>
      </c>
    </row>
    <row r="91" spans="1:3" x14ac:dyDescent="0.25">
      <c r="A91" s="539"/>
      <c r="B91" s="536"/>
      <c r="C91" s="255" t="s">
        <v>361</v>
      </c>
    </row>
    <row r="92" spans="1:3" x14ac:dyDescent="0.25">
      <c r="A92" s="539"/>
      <c r="B92" s="536"/>
      <c r="C92" s="255" t="s">
        <v>362</v>
      </c>
    </row>
    <row r="93" spans="1:3" ht="15.75" thickBot="1" x14ac:dyDescent="0.3">
      <c r="A93" s="540"/>
      <c r="B93" s="537"/>
      <c r="C93" s="256" t="s">
        <v>363</v>
      </c>
    </row>
    <row r="94" spans="1:3" ht="290.25" customHeight="1" thickTop="1" x14ac:dyDescent="0.25">
      <c r="A94" s="541" t="s">
        <v>392</v>
      </c>
      <c r="B94" s="532" t="s">
        <v>393</v>
      </c>
      <c r="C94" s="247" t="s">
        <v>388</v>
      </c>
    </row>
    <row r="95" spans="1:3" x14ac:dyDescent="0.25">
      <c r="A95" s="546"/>
      <c r="B95" s="533"/>
      <c r="C95" s="248" t="s">
        <v>382</v>
      </c>
    </row>
    <row r="96" spans="1:3" x14ac:dyDescent="0.25">
      <c r="A96" s="546"/>
      <c r="B96" s="533"/>
      <c r="C96" s="248" t="s">
        <v>383</v>
      </c>
    </row>
    <row r="97" spans="1:3" x14ac:dyDescent="0.25">
      <c r="A97" s="546"/>
      <c r="B97" s="533"/>
      <c r="C97" s="248" t="s">
        <v>384</v>
      </c>
    </row>
    <row r="98" spans="1:3" x14ac:dyDescent="0.25">
      <c r="A98" s="546"/>
      <c r="B98" s="533"/>
      <c r="C98" s="248" t="s">
        <v>385</v>
      </c>
    </row>
    <row r="99" spans="1:3" x14ac:dyDescent="0.25">
      <c r="A99" s="546"/>
      <c r="B99" s="533"/>
      <c r="C99" s="248" t="s">
        <v>386</v>
      </c>
    </row>
    <row r="100" spans="1:3" ht="15.75" thickBot="1" x14ac:dyDescent="0.3">
      <c r="A100" s="542"/>
      <c r="B100" s="534"/>
      <c r="C100" s="259"/>
    </row>
    <row r="101" spans="1:3" ht="26.25" thickTop="1" x14ac:dyDescent="0.25">
      <c r="A101" s="250" t="s">
        <v>394</v>
      </c>
      <c r="B101" s="254" t="s">
        <v>396</v>
      </c>
      <c r="C101" s="254" t="s">
        <v>388</v>
      </c>
    </row>
    <row r="102" spans="1:3" ht="63.75" x14ac:dyDescent="0.25">
      <c r="A102" s="251" t="s">
        <v>395</v>
      </c>
      <c r="B102" s="254" t="s">
        <v>397</v>
      </c>
      <c r="C102" s="255" t="s">
        <v>382</v>
      </c>
    </row>
    <row r="103" spans="1:3" ht="51" x14ac:dyDescent="0.25">
      <c r="A103" s="252"/>
      <c r="B103" s="254" t="s">
        <v>398</v>
      </c>
      <c r="C103" s="255" t="s">
        <v>383</v>
      </c>
    </row>
    <row r="104" spans="1:3" ht="25.5" x14ac:dyDescent="0.25">
      <c r="A104" s="252"/>
      <c r="B104" s="254" t="s">
        <v>399</v>
      </c>
      <c r="C104" s="255" t="s">
        <v>384</v>
      </c>
    </row>
    <row r="105" spans="1:3" x14ac:dyDescent="0.25">
      <c r="A105" s="252"/>
      <c r="B105" s="260"/>
      <c r="C105" s="255" t="s">
        <v>385</v>
      </c>
    </row>
    <row r="106" spans="1:3" ht="15.75" thickBot="1" x14ac:dyDescent="0.3">
      <c r="A106" s="253"/>
      <c r="B106" s="261"/>
      <c r="C106" s="256" t="s">
        <v>386</v>
      </c>
    </row>
    <row r="107" spans="1:3" ht="228.75" customHeight="1" thickTop="1" x14ac:dyDescent="0.25">
      <c r="A107" s="541" t="s">
        <v>400</v>
      </c>
      <c r="B107" s="532" t="s">
        <v>401</v>
      </c>
      <c r="C107" s="247" t="s">
        <v>388</v>
      </c>
    </row>
    <row r="108" spans="1:3" x14ac:dyDescent="0.25">
      <c r="A108" s="546"/>
      <c r="B108" s="533"/>
      <c r="C108" s="248" t="s">
        <v>382</v>
      </c>
    </row>
    <row r="109" spans="1:3" x14ac:dyDescent="0.25">
      <c r="A109" s="546"/>
      <c r="B109" s="533"/>
      <c r="C109" s="248" t="s">
        <v>383</v>
      </c>
    </row>
    <row r="110" spans="1:3" x14ac:dyDescent="0.25">
      <c r="A110" s="546"/>
      <c r="B110" s="533"/>
      <c r="C110" s="248" t="s">
        <v>384</v>
      </c>
    </row>
    <row r="111" spans="1:3" x14ac:dyDescent="0.25">
      <c r="A111" s="546"/>
      <c r="B111" s="533"/>
      <c r="C111" s="248" t="s">
        <v>402</v>
      </c>
    </row>
    <row r="112" spans="1:3" x14ac:dyDescent="0.25">
      <c r="A112" s="546"/>
      <c r="B112" s="533"/>
      <c r="C112" s="248" t="s">
        <v>386</v>
      </c>
    </row>
    <row r="113" spans="1:3" ht="38.25" x14ac:dyDescent="0.25">
      <c r="A113" s="546"/>
      <c r="B113" s="533"/>
      <c r="C113" s="247" t="s">
        <v>403</v>
      </c>
    </row>
    <row r="114" spans="1:3" x14ac:dyDescent="0.25">
      <c r="A114" s="546"/>
      <c r="B114" s="533"/>
      <c r="C114" s="248" t="s">
        <v>359</v>
      </c>
    </row>
    <row r="115" spans="1:3" x14ac:dyDescent="0.25">
      <c r="A115" s="546"/>
      <c r="B115" s="533"/>
      <c r="C115" s="248" t="s">
        <v>360</v>
      </c>
    </row>
    <row r="116" spans="1:3" x14ac:dyDescent="0.25">
      <c r="A116" s="546"/>
      <c r="B116" s="533"/>
      <c r="C116" s="248" t="s">
        <v>361</v>
      </c>
    </row>
    <row r="117" spans="1:3" x14ac:dyDescent="0.25">
      <c r="A117" s="546"/>
      <c r="B117" s="533"/>
      <c r="C117" s="248" t="s">
        <v>362</v>
      </c>
    </row>
    <row r="118" spans="1:3" ht="15.75" thickBot="1" x14ac:dyDescent="0.3">
      <c r="A118" s="542"/>
      <c r="B118" s="534"/>
      <c r="C118" s="258" t="s">
        <v>363</v>
      </c>
    </row>
    <row r="119" spans="1:3" ht="409.6" customHeight="1" thickTop="1" x14ac:dyDescent="0.25">
      <c r="A119" s="538" t="s">
        <v>404</v>
      </c>
      <c r="B119" s="535" t="s">
        <v>405</v>
      </c>
      <c r="C119" s="254" t="s">
        <v>388</v>
      </c>
    </row>
    <row r="120" spans="1:3" x14ac:dyDescent="0.25">
      <c r="A120" s="539"/>
      <c r="B120" s="536"/>
      <c r="C120" s="255" t="s">
        <v>382</v>
      </c>
    </row>
    <row r="121" spans="1:3" x14ac:dyDescent="0.25">
      <c r="A121" s="539"/>
      <c r="B121" s="536"/>
      <c r="C121" s="255" t="s">
        <v>383</v>
      </c>
    </row>
    <row r="122" spans="1:3" x14ac:dyDescent="0.25">
      <c r="A122" s="539"/>
      <c r="B122" s="536"/>
      <c r="C122" s="255" t="s">
        <v>384</v>
      </c>
    </row>
    <row r="123" spans="1:3" x14ac:dyDescent="0.25">
      <c r="A123" s="539"/>
      <c r="B123" s="536"/>
      <c r="C123" s="255" t="s">
        <v>402</v>
      </c>
    </row>
    <row r="124" spans="1:3" x14ac:dyDescent="0.25">
      <c r="A124" s="539"/>
      <c r="B124" s="536"/>
      <c r="C124" s="255" t="s">
        <v>386</v>
      </c>
    </row>
    <row r="125" spans="1:3" ht="15.75" thickBot="1" x14ac:dyDescent="0.3">
      <c r="A125" s="540"/>
      <c r="B125" s="537"/>
      <c r="C125" s="262"/>
    </row>
    <row r="126" spans="1:3" ht="15.75" thickTop="1" x14ac:dyDescent="0.25">
      <c r="A126" s="541" t="s">
        <v>303</v>
      </c>
      <c r="B126" s="247"/>
      <c r="C126" s="532"/>
    </row>
    <row r="127" spans="1:3" ht="39" thickBot="1" x14ac:dyDescent="0.3">
      <c r="A127" s="542"/>
      <c r="B127" s="263" t="s">
        <v>304</v>
      </c>
      <c r="C127" s="534"/>
    </row>
    <row r="128" spans="1:3" ht="15.75" thickTop="1" x14ac:dyDescent="0.25">
      <c r="A128" s="264"/>
    </row>
    <row r="129" spans="1:1" ht="15.75" x14ac:dyDescent="0.25">
      <c r="A129" s="238"/>
    </row>
  </sheetData>
  <mergeCells count="15">
    <mergeCell ref="A126:A127"/>
    <mergeCell ref="C126:C127"/>
    <mergeCell ref="A7:A18"/>
    <mergeCell ref="A94:A100"/>
    <mergeCell ref="B94:B100"/>
    <mergeCell ref="A107:A118"/>
    <mergeCell ref="B107:B118"/>
    <mergeCell ref="A119:A125"/>
    <mergeCell ref="B119:B125"/>
    <mergeCell ref="A5:C5"/>
    <mergeCell ref="B7:B18"/>
    <mergeCell ref="B19:B64"/>
    <mergeCell ref="B65:B81"/>
    <mergeCell ref="A82:A93"/>
    <mergeCell ref="B82:B9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X274"/>
  <sheetViews>
    <sheetView topLeftCell="A4" zoomScale="80" zoomScaleNormal="80" zoomScaleSheetLayoutView="80" workbookViewId="0">
      <pane ySplit="7" topLeftCell="A11" activePane="bottomLeft" state="frozen"/>
      <selection activeCell="A4" sqref="A4"/>
      <selection pane="bottomLeft" activeCell="P14" sqref="P14"/>
    </sheetView>
  </sheetViews>
  <sheetFormatPr defaultRowHeight="15.75" x14ac:dyDescent="0.25"/>
  <cols>
    <col min="1" max="1" width="1.28515625" style="42" customWidth="1"/>
    <col min="2" max="2" width="35.42578125" style="42" customWidth="1"/>
    <col min="3" max="3" width="42.42578125" style="42" customWidth="1"/>
    <col min="4" max="4" width="28" style="42" hidden="1" customWidth="1"/>
    <col min="5" max="5" width="54.28515625" style="42" customWidth="1"/>
    <col min="6" max="19" width="6.28515625" style="309" customWidth="1"/>
    <col min="20" max="20" width="9.140625" style="275" customWidth="1"/>
    <col min="21" max="48" width="9.140625" style="42"/>
    <col min="49" max="49" width="64" style="149" customWidth="1"/>
    <col min="50" max="50" width="97.85546875" style="149" customWidth="1"/>
    <col min="51" max="244" width="9.140625" style="42"/>
    <col min="245" max="245" width="1.28515625" style="42" customWidth="1"/>
    <col min="246" max="246" width="44.85546875" style="42" customWidth="1"/>
    <col min="247" max="247" width="47.28515625" style="42" customWidth="1"/>
    <col min="248" max="248" width="8.140625" style="42" customWidth="1"/>
    <col min="249" max="249" width="8.28515625" style="42" customWidth="1"/>
    <col min="250" max="250" width="5.42578125" style="42" customWidth="1"/>
    <col min="251" max="251" width="8.5703125" style="42" customWidth="1"/>
    <col min="252" max="252" width="13.7109375" style="42" customWidth="1"/>
    <col min="253" max="253" width="15.7109375" style="42" customWidth="1"/>
    <col min="254" max="254" width="14.7109375" style="42" customWidth="1"/>
    <col min="255" max="255" width="15" style="42" customWidth="1"/>
    <col min="256" max="257" width="14.28515625" style="42" customWidth="1"/>
    <col min="258" max="258" width="0" style="42" hidden="1" customWidth="1"/>
    <col min="259" max="259" width="18.85546875" style="42" customWidth="1"/>
    <col min="260" max="272" width="8" style="42" customWidth="1"/>
    <col min="273" max="276" width="9.28515625" style="42" customWidth="1"/>
    <col min="277" max="304" width="9.140625" style="42"/>
    <col min="305" max="305" width="64" style="42" customWidth="1"/>
    <col min="306" max="306" width="97.85546875" style="42" customWidth="1"/>
    <col min="307" max="500" width="9.140625" style="42"/>
    <col min="501" max="501" width="1.28515625" style="42" customWidth="1"/>
    <col min="502" max="502" width="44.85546875" style="42" customWidth="1"/>
    <col min="503" max="503" width="47.28515625" style="42" customWidth="1"/>
    <col min="504" max="504" width="8.140625" style="42" customWidth="1"/>
    <col min="505" max="505" width="8.28515625" style="42" customWidth="1"/>
    <col min="506" max="506" width="5.42578125" style="42" customWidth="1"/>
    <col min="507" max="507" width="8.5703125" style="42" customWidth="1"/>
    <col min="508" max="508" width="13.7109375" style="42" customWidth="1"/>
    <col min="509" max="509" width="15.7109375" style="42" customWidth="1"/>
    <col min="510" max="510" width="14.7109375" style="42" customWidth="1"/>
    <col min="511" max="511" width="15" style="42" customWidth="1"/>
    <col min="512" max="513" width="14.28515625" style="42" customWidth="1"/>
    <col min="514" max="514" width="0" style="42" hidden="1" customWidth="1"/>
    <col min="515" max="515" width="18.85546875" style="42" customWidth="1"/>
    <col min="516" max="528" width="8" style="42" customWidth="1"/>
    <col min="529" max="532" width="9.28515625" style="42" customWidth="1"/>
    <col min="533" max="560" width="9.140625" style="42"/>
    <col min="561" max="561" width="64" style="42" customWidth="1"/>
    <col min="562" max="562" width="97.85546875" style="42" customWidth="1"/>
    <col min="563" max="756" width="9.140625" style="42"/>
    <col min="757" max="757" width="1.28515625" style="42" customWidth="1"/>
    <col min="758" max="758" width="44.85546875" style="42" customWidth="1"/>
    <col min="759" max="759" width="47.28515625" style="42" customWidth="1"/>
    <col min="760" max="760" width="8.140625" style="42" customWidth="1"/>
    <col min="761" max="761" width="8.28515625" style="42" customWidth="1"/>
    <col min="762" max="762" width="5.42578125" style="42" customWidth="1"/>
    <col min="763" max="763" width="8.5703125" style="42" customWidth="1"/>
    <col min="764" max="764" width="13.7109375" style="42" customWidth="1"/>
    <col min="765" max="765" width="15.7109375" style="42" customWidth="1"/>
    <col min="766" max="766" width="14.7109375" style="42" customWidth="1"/>
    <col min="767" max="767" width="15" style="42" customWidth="1"/>
    <col min="768" max="769" width="14.28515625" style="42" customWidth="1"/>
    <col min="770" max="770" width="0" style="42" hidden="1" customWidth="1"/>
    <col min="771" max="771" width="18.85546875" style="42" customWidth="1"/>
    <col min="772" max="784" width="8" style="42" customWidth="1"/>
    <col min="785" max="788" width="9.28515625" style="42" customWidth="1"/>
    <col min="789" max="816" width="9.140625" style="42"/>
    <col min="817" max="817" width="64" style="42" customWidth="1"/>
    <col min="818" max="818" width="97.85546875" style="42" customWidth="1"/>
    <col min="819" max="1012" width="9.140625" style="42"/>
    <col min="1013" max="1013" width="1.28515625" style="42" customWidth="1"/>
    <col min="1014" max="1014" width="44.85546875" style="42" customWidth="1"/>
    <col min="1015" max="1015" width="47.28515625" style="42" customWidth="1"/>
    <col min="1016" max="1016" width="8.140625" style="42" customWidth="1"/>
    <col min="1017" max="1017" width="8.28515625" style="42" customWidth="1"/>
    <col min="1018" max="1018" width="5.42578125" style="42" customWidth="1"/>
    <col min="1019" max="1019" width="8.5703125" style="42" customWidth="1"/>
    <col min="1020" max="1020" width="13.7109375" style="42" customWidth="1"/>
    <col min="1021" max="1021" width="15.7109375" style="42" customWidth="1"/>
    <col min="1022" max="1022" width="14.7109375" style="42" customWidth="1"/>
    <col min="1023" max="1023" width="15" style="42" customWidth="1"/>
    <col min="1024" max="1025" width="14.28515625" style="42" customWidth="1"/>
    <col min="1026" max="1026" width="0" style="42" hidden="1" customWidth="1"/>
    <col min="1027" max="1027" width="18.85546875" style="42" customWidth="1"/>
    <col min="1028" max="1040" width="8" style="42" customWidth="1"/>
    <col min="1041" max="1044" width="9.28515625" style="42" customWidth="1"/>
    <col min="1045" max="1072" width="9.140625" style="42"/>
    <col min="1073" max="1073" width="64" style="42" customWidth="1"/>
    <col min="1074" max="1074" width="97.85546875" style="42" customWidth="1"/>
    <col min="1075" max="1268" width="9.140625" style="42"/>
    <col min="1269" max="1269" width="1.28515625" style="42" customWidth="1"/>
    <col min="1270" max="1270" width="44.85546875" style="42" customWidth="1"/>
    <col min="1271" max="1271" width="47.28515625" style="42" customWidth="1"/>
    <col min="1272" max="1272" width="8.140625" style="42" customWidth="1"/>
    <col min="1273" max="1273" width="8.28515625" style="42" customWidth="1"/>
    <col min="1274" max="1274" width="5.42578125" style="42" customWidth="1"/>
    <col min="1275" max="1275" width="8.5703125" style="42" customWidth="1"/>
    <col min="1276" max="1276" width="13.7109375" style="42" customWidth="1"/>
    <col min="1277" max="1277" width="15.7109375" style="42" customWidth="1"/>
    <col min="1278" max="1278" width="14.7109375" style="42" customWidth="1"/>
    <col min="1279" max="1279" width="15" style="42" customWidth="1"/>
    <col min="1280" max="1281" width="14.28515625" style="42" customWidth="1"/>
    <col min="1282" max="1282" width="0" style="42" hidden="1" customWidth="1"/>
    <col min="1283" max="1283" width="18.85546875" style="42" customWidth="1"/>
    <col min="1284" max="1296" width="8" style="42" customWidth="1"/>
    <col min="1297" max="1300" width="9.28515625" style="42" customWidth="1"/>
    <col min="1301" max="1328" width="9.140625" style="42"/>
    <col min="1329" max="1329" width="64" style="42" customWidth="1"/>
    <col min="1330" max="1330" width="97.85546875" style="42" customWidth="1"/>
    <col min="1331" max="1524" width="9.140625" style="42"/>
    <col min="1525" max="1525" width="1.28515625" style="42" customWidth="1"/>
    <col min="1526" max="1526" width="44.85546875" style="42" customWidth="1"/>
    <col min="1527" max="1527" width="47.28515625" style="42" customWidth="1"/>
    <col min="1528" max="1528" width="8.140625" style="42" customWidth="1"/>
    <col min="1529" max="1529" width="8.28515625" style="42" customWidth="1"/>
    <col min="1530" max="1530" width="5.42578125" style="42" customWidth="1"/>
    <col min="1531" max="1531" width="8.5703125" style="42" customWidth="1"/>
    <col min="1532" max="1532" width="13.7109375" style="42" customWidth="1"/>
    <col min="1533" max="1533" width="15.7109375" style="42" customWidth="1"/>
    <col min="1534" max="1534" width="14.7109375" style="42" customWidth="1"/>
    <col min="1535" max="1535" width="15" style="42" customWidth="1"/>
    <col min="1536" max="1537" width="14.28515625" style="42" customWidth="1"/>
    <col min="1538" max="1538" width="0" style="42" hidden="1" customWidth="1"/>
    <col min="1539" max="1539" width="18.85546875" style="42" customWidth="1"/>
    <col min="1540" max="1552" width="8" style="42" customWidth="1"/>
    <col min="1553" max="1556" width="9.28515625" style="42" customWidth="1"/>
    <col min="1557" max="1584" width="9.140625" style="42"/>
    <col min="1585" max="1585" width="64" style="42" customWidth="1"/>
    <col min="1586" max="1586" width="97.85546875" style="42" customWidth="1"/>
    <col min="1587" max="1780" width="9.140625" style="42"/>
    <col min="1781" max="1781" width="1.28515625" style="42" customWidth="1"/>
    <col min="1782" max="1782" width="44.85546875" style="42" customWidth="1"/>
    <col min="1783" max="1783" width="47.28515625" style="42" customWidth="1"/>
    <col min="1784" max="1784" width="8.140625" style="42" customWidth="1"/>
    <col min="1785" max="1785" width="8.28515625" style="42" customWidth="1"/>
    <col min="1786" max="1786" width="5.42578125" style="42" customWidth="1"/>
    <col min="1787" max="1787" width="8.5703125" style="42" customWidth="1"/>
    <col min="1788" max="1788" width="13.7109375" style="42" customWidth="1"/>
    <col min="1789" max="1789" width="15.7109375" style="42" customWidth="1"/>
    <col min="1790" max="1790" width="14.7109375" style="42" customWidth="1"/>
    <col min="1791" max="1791" width="15" style="42" customWidth="1"/>
    <col min="1792" max="1793" width="14.28515625" style="42" customWidth="1"/>
    <col min="1794" max="1794" width="0" style="42" hidden="1" customWidth="1"/>
    <col min="1795" max="1795" width="18.85546875" style="42" customWidth="1"/>
    <col min="1796" max="1808" width="8" style="42" customWidth="1"/>
    <col min="1809" max="1812" width="9.28515625" style="42" customWidth="1"/>
    <col min="1813" max="1840" width="9.140625" style="42"/>
    <col min="1841" max="1841" width="64" style="42" customWidth="1"/>
    <col min="1842" max="1842" width="97.85546875" style="42" customWidth="1"/>
    <col min="1843" max="2036" width="9.140625" style="42"/>
    <col min="2037" max="2037" width="1.28515625" style="42" customWidth="1"/>
    <col min="2038" max="2038" width="44.85546875" style="42" customWidth="1"/>
    <col min="2039" max="2039" width="47.28515625" style="42" customWidth="1"/>
    <col min="2040" max="2040" width="8.140625" style="42" customWidth="1"/>
    <col min="2041" max="2041" width="8.28515625" style="42" customWidth="1"/>
    <col min="2042" max="2042" width="5.42578125" style="42" customWidth="1"/>
    <col min="2043" max="2043" width="8.5703125" style="42" customWidth="1"/>
    <col min="2044" max="2044" width="13.7109375" style="42" customWidth="1"/>
    <col min="2045" max="2045" width="15.7109375" style="42" customWidth="1"/>
    <col min="2046" max="2046" width="14.7109375" style="42" customWidth="1"/>
    <col min="2047" max="2047" width="15" style="42" customWidth="1"/>
    <col min="2048" max="2049" width="14.28515625" style="42" customWidth="1"/>
    <col min="2050" max="2050" width="0" style="42" hidden="1" customWidth="1"/>
    <col min="2051" max="2051" width="18.85546875" style="42" customWidth="1"/>
    <col min="2052" max="2064" width="8" style="42" customWidth="1"/>
    <col min="2065" max="2068" width="9.28515625" style="42" customWidth="1"/>
    <col min="2069" max="2096" width="9.140625" style="42"/>
    <col min="2097" max="2097" width="64" style="42" customWidth="1"/>
    <col min="2098" max="2098" width="97.85546875" style="42" customWidth="1"/>
    <col min="2099" max="2292" width="9.140625" style="42"/>
    <col min="2293" max="2293" width="1.28515625" style="42" customWidth="1"/>
    <col min="2294" max="2294" width="44.85546875" style="42" customWidth="1"/>
    <col min="2295" max="2295" width="47.28515625" style="42" customWidth="1"/>
    <col min="2296" max="2296" width="8.140625" style="42" customWidth="1"/>
    <col min="2297" max="2297" width="8.28515625" style="42" customWidth="1"/>
    <col min="2298" max="2298" width="5.42578125" style="42" customWidth="1"/>
    <col min="2299" max="2299" width="8.5703125" style="42" customWidth="1"/>
    <col min="2300" max="2300" width="13.7109375" style="42" customWidth="1"/>
    <col min="2301" max="2301" width="15.7109375" style="42" customWidth="1"/>
    <col min="2302" max="2302" width="14.7109375" style="42" customWidth="1"/>
    <col min="2303" max="2303" width="15" style="42" customWidth="1"/>
    <col min="2304" max="2305" width="14.28515625" style="42" customWidth="1"/>
    <col min="2306" max="2306" width="0" style="42" hidden="1" customWidth="1"/>
    <col min="2307" max="2307" width="18.85546875" style="42" customWidth="1"/>
    <col min="2308" max="2320" width="8" style="42" customWidth="1"/>
    <col min="2321" max="2324" width="9.28515625" style="42" customWidth="1"/>
    <col min="2325" max="2352" width="9.140625" style="42"/>
    <col min="2353" max="2353" width="64" style="42" customWidth="1"/>
    <col min="2354" max="2354" width="97.85546875" style="42" customWidth="1"/>
    <col min="2355" max="2548" width="9.140625" style="42"/>
    <col min="2549" max="2549" width="1.28515625" style="42" customWidth="1"/>
    <col min="2550" max="2550" width="44.85546875" style="42" customWidth="1"/>
    <col min="2551" max="2551" width="47.28515625" style="42" customWidth="1"/>
    <col min="2552" max="2552" width="8.140625" style="42" customWidth="1"/>
    <col min="2553" max="2553" width="8.28515625" style="42" customWidth="1"/>
    <col min="2554" max="2554" width="5.42578125" style="42" customWidth="1"/>
    <col min="2555" max="2555" width="8.5703125" style="42" customWidth="1"/>
    <col min="2556" max="2556" width="13.7109375" style="42" customWidth="1"/>
    <col min="2557" max="2557" width="15.7109375" style="42" customWidth="1"/>
    <col min="2558" max="2558" width="14.7109375" style="42" customWidth="1"/>
    <col min="2559" max="2559" width="15" style="42" customWidth="1"/>
    <col min="2560" max="2561" width="14.28515625" style="42" customWidth="1"/>
    <col min="2562" max="2562" width="0" style="42" hidden="1" customWidth="1"/>
    <col min="2563" max="2563" width="18.85546875" style="42" customWidth="1"/>
    <col min="2564" max="2576" width="8" style="42" customWidth="1"/>
    <col min="2577" max="2580" width="9.28515625" style="42" customWidth="1"/>
    <col min="2581" max="2608" width="9.140625" style="42"/>
    <col min="2609" max="2609" width="64" style="42" customWidth="1"/>
    <col min="2610" max="2610" width="97.85546875" style="42" customWidth="1"/>
    <col min="2611" max="2804" width="9.140625" style="42"/>
    <col min="2805" max="2805" width="1.28515625" style="42" customWidth="1"/>
    <col min="2806" max="2806" width="44.85546875" style="42" customWidth="1"/>
    <col min="2807" max="2807" width="47.28515625" style="42" customWidth="1"/>
    <col min="2808" max="2808" width="8.140625" style="42" customWidth="1"/>
    <col min="2809" max="2809" width="8.28515625" style="42" customWidth="1"/>
    <col min="2810" max="2810" width="5.42578125" style="42" customWidth="1"/>
    <col min="2811" max="2811" width="8.5703125" style="42" customWidth="1"/>
    <col min="2812" max="2812" width="13.7109375" style="42" customWidth="1"/>
    <col min="2813" max="2813" width="15.7109375" style="42" customWidth="1"/>
    <col min="2814" max="2814" width="14.7109375" style="42" customWidth="1"/>
    <col min="2815" max="2815" width="15" style="42" customWidth="1"/>
    <col min="2816" max="2817" width="14.28515625" style="42" customWidth="1"/>
    <col min="2818" max="2818" width="0" style="42" hidden="1" customWidth="1"/>
    <col min="2819" max="2819" width="18.85546875" style="42" customWidth="1"/>
    <col min="2820" max="2832" width="8" style="42" customWidth="1"/>
    <col min="2833" max="2836" width="9.28515625" style="42" customWidth="1"/>
    <col min="2837" max="2864" width="9.140625" style="42"/>
    <col min="2865" max="2865" width="64" style="42" customWidth="1"/>
    <col min="2866" max="2866" width="97.85546875" style="42" customWidth="1"/>
    <col min="2867" max="3060" width="9.140625" style="42"/>
    <col min="3061" max="3061" width="1.28515625" style="42" customWidth="1"/>
    <col min="3062" max="3062" width="44.85546875" style="42" customWidth="1"/>
    <col min="3063" max="3063" width="47.28515625" style="42" customWidth="1"/>
    <col min="3064" max="3064" width="8.140625" style="42" customWidth="1"/>
    <col min="3065" max="3065" width="8.28515625" style="42" customWidth="1"/>
    <col min="3066" max="3066" width="5.42578125" style="42" customWidth="1"/>
    <col min="3067" max="3067" width="8.5703125" style="42" customWidth="1"/>
    <col min="3068" max="3068" width="13.7109375" style="42" customWidth="1"/>
    <col min="3069" max="3069" width="15.7109375" style="42" customWidth="1"/>
    <col min="3070" max="3070" width="14.7109375" style="42" customWidth="1"/>
    <col min="3071" max="3071" width="15" style="42" customWidth="1"/>
    <col min="3072" max="3073" width="14.28515625" style="42" customWidth="1"/>
    <col min="3074" max="3074" width="0" style="42" hidden="1" customWidth="1"/>
    <col min="3075" max="3075" width="18.85546875" style="42" customWidth="1"/>
    <col min="3076" max="3088" width="8" style="42" customWidth="1"/>
    <col min="3089" max="3092" width="9.28515625" style="42" customWidth="1"/>
    <col min="3093" max="3120" width="9.140625" style="42"/>
    <col min="3121" max="3121" width="64" style="42" customWidth="1"/>
    <col min="3122" max="3122" width="97.85546875" style="42" customWidth="1"/>
    <col min="3123" max="3316" width="9.140625" style="42"/>
    <col min="3317" max="3317" width="1.28515625" style="42" customWidth="1"/>
    <col min="3318" max="3318" width="44.85546875" style="42" customWidth="1"/>
    <col min="3319" max="3319" width="47.28515625" style="42" customWidth="1"/>
    <col min="3320" max="3320" width="8.140625" style="42" customWidth="1"/>
    <col min="3321" max="3321" width="8.28515625" style="42" customWidth="1"/>
    <col min="3322" max="3322" width="5.42578125" style="42" customWidth="1"/>
    <col min="3323" max="3323" width="8.5703125" style="42" customWidth="1"/>
    <col min="3324" max="3324" width="13.7109375" style="42" customWidth="1"/>
    <col min="3325" max="3325" width="15.7109375" style="42" customWidth="1"/>
    <col min="3326" max="3326" width="14.7109375" style="42" customWidth="1"/>
    <col min="3327" max="3327" width="15" style="42" customWidth="1"/>
    <col min="3328" max="3329" width="14.28515625" style="42" customWidth="1"/>
    <col min="3330" max="3330" width="0" style="42" hidden="1" customWidth="1"/>
    <col min="3331" max="3331" width="18.85546875" style="42" customWidth="1"/>
    <col min="3332" max="3344" width="8" style="42" customWidth="1"/>
    <col min="3345" max="3348" width="9.28515625" style="42" customWidth="1"/>
    <col min="3349" max="3376" width="9.140625" style="42"/>
    <col min="3377" max="3377" width="64" style="42" customWidth="1"/>
    <col min="3378" max="3378" width="97.85546875" style="42" customWidth="1"/>
    <col min="3379" max="3572" width="9.140625" style="42"/>
    <col min="3573" max="3573" width="1.28515625" style="42" customWidth="1"/>
    <col min="3574" max="3574" width="44.85546875" style="42" customWidth="1"/>
    <col min="3575" max="3575" width="47.28515625" style="42" customWidth="1"/>
    <col min="3576" max="3576" width="8.140625" style="42" customWidth="1"/>
    <col min="3577" max="3577" width="8.28515625" style="42" customWidth="1"/>
    <col min="3578" max="3578" width="5.42578125" style="42" customWidth="1"/>
    <col min="3579" max="3579" width="8.5703125" style="42" customWidth="1"/>
    <col min="3580" max="3580" width="13.7109375" style="42" customWidth="1"/>
    <col min="3581" max="3581" width="15.7109375" style="42" customWidth="1"/>
    <col min="3582" max="3582" width="14.7109375" style="42" customWidth="1"/>
    <col min="3583" max="3583" width="15" style="42" customWidth="1"/>
    <col min="3584" max="3585" width="14.28515625" style="42" customWidth="1"/>
    <col min="3586" max="3586" width="0" style="42" hidden="1" customWidth="1"/>
    <col min="3587" max="3587" width="18.85546875" style="42" customWidth="1"/>
    <col min="3588" max="3600" width="8" style="42" customWidth="1"/>
    <col min="3601" max="3604" width="9.28515625" style="42" customWidth="1"/>
    <col min="3605" max="3632" width="9.140625" style="42"/>
    <col min="3633" max="3633" width="64" style="42" customWidth="1"/>
    <col min="3634" max="3634" width="97.85546875" style="42" customWidth="1"/>
    <col min="3635" max="3828" width="9.140625" style="42"/>
    <col min="3829" max="3829" width="1.28515625" style="42" customWidth="1"/>
    <col min="3830" max="3830" width="44.85546875" style="42" customWidth="1"/>
    <col min="3831" max="3831" width="47.28515625" style="42" customWidth="1"/>
    <col min="3832" max="3832" width="8.140625" style="42" customWidth="1"/>
    <col min="3833" max="3833" width="8.28515625" style="42" customWidth="1"/>
    <col min="3834" max="3834" width="5.42578125" style="42" customWidth="1"/>
    <col min="3835" max="3835" width="8.5703125" style="42" customWidth="1"/>
    <col min="3836" max="3836" width="13.7109375" style="42" customWidth="1"/>
    <col min="3837" max="3837" width="15.7109375" style="42" customWidth="1"/>
    <col min="3838" max="3838" width="14.7109375" style="42" customWidth="1"/>
    <col min="3839" max="3839" width="15" style="42" customWidth="1"/>
    <col min="3840" max="3841" width="14.28515625" style="42" customWidth="1"/>
    <col min="3842" max="3842" width="0" style="42" hidden="1" customWidth="1"/>
    <col min="3843" max="3843" width="18.85546875" style="42" customWidth="1"/>
    <col min="3844" max="3856" width="8" style="42" customWidth="1"/>
    <col min="3857" max="3860" width="9.28515625" style="42" customWidth="1"/>
    <col min="3861" max="3888" width="9.140625" style="42"/>
    <col min="3889" max="3889" width="64" style="42" customWidth="1"/>
    <col min="3890" max="3890" width="97.85546875" style="42" customWidth="1"/>
    <col min="3891" max="4084" width="9.140625" style="42"/>
    <col min="4085" max="4085" width="1.28515625" style="42" customWidth="1"/>
    <col min="4086" max="4086" width="44.85546875" style="42" customWidth="1"/>
    <col min="4087" max="4087" width="47.28515625" style="42" customWidth="1"/>
    <col min="4088" max="4088" width="8.140625" style="42" customWidth="1"/>
    <col min="4089" max="4089" width="8.28515625" style="42" customWidth="1"/>
    <col min="4090" max="4090" width="5.42578125" style="42" customWidth="1"/>
    <col min="4091" max="4091" width="8.5703125" style="42" customWidth="1"/>
    <col min="4092" max="4092" width="13.7109375" style="42" customWidth="1"/>
    <col min="4093" max="4093" width="15.7109375" style="42" customWidth="1"/>
    <col min="4094" max="4094" width="14.7109375" style="42" customWidth="1"/>
    <col min="4095" max="4095" width="15" style="42" customWidth="1"/>
    <col min="4096" max="4097" width="14.28515625" style="42" customWidth="1"/>
    <col min="4098" max="4098" width="0" style="42" hidden="1" customWidth="1"/>
    <col min="4099" max="4099" width="18.85546875" style="42" customWidth="1"/>
    <col min="4100" max="4112" width="8" style="42" customWidth="1"/>
    <col min="4113" max="4116" width="9.28515625" style="42" customWidth="1"/>
    <col min="4117" max="4144" width="9.140625" style="42"/>
    <col min="4145" max="4145" width="64" style="42" customWidth="1"/>
    <col min="4146" max="4146" width="97.85546875" style="42" customWidth="1"/>
    <col min="4147" max="4340" width="9.140625" style="42"/>
    <col min="4341" max="4341" width="1.28515625" style="42" customWidth="1"/>
    <col min="4342" max="4342" width="44.85546875" style="42" customWidth="1"/>
    <col min="4343" max="4343" width="47.28515625" style="42" customWidth="1"/>
    <col min="4344" max="4344" width="8.140625" style="42" customWidth="1"/>
    <col min="4345" max="4345" width="8.28515625" style="42" customWidth="1"/>
    <col min="4346" max="4346" width="5.42578125" style="42" customWidth="1"/>
    <col min="4347" max="4347" width="8.5703125" style="42" customWidth="1"/>
    <col min="4348" max="4348" width="13.7109375" style="42" customWidth="1"/>
    <col min="4349" max="4349" width="15.7109375" style="42" customWidth="1"/>
    <col min="4350" max="4350" width="14.7109375" style="42" customWidth="1"/>
    <col min="4351" max="4351" width="15" style="42" customWidth="1"/>
    <col min="4352" max="4353" width="14.28515625" style="42" customWidth="1"/>
    <col min="4354" max="4354" width="0" style="42" hidden="1" customWidth="1"/>
    <col min="4355" max="4355" width="18.85546875" style="42" customWidth="1"/>
    <col min="4356" max="4368" width="8" style="42" customWidth="1"/>
    <col min="4369" max="4372" width="9.28515625" style="42" customWidth="1"/>
    <col min="4373" max="4400" width="9.140625" style="42"/>
    <col min="4401" max="4401" width="64" style="42" customWidth="1"/>
    <col min="4402" max="4402" width="97.85546875" style="42" customWidth="1"/>
    <col min="4403" max="4596" width="9.140625" style="42"/>
    <col min="4597" max="4597" width="1.28515625" style="42" customWidth="1"/>
    <col min="4598" max="4598" width="44.85546875" style="42" customWidth="1"/>
    <col min="4599" max="4599" width="47.28515625" style="42" customWidth="1"/>
    <col min="4600" max="4600" width="8.140625" style="42" customWidth="1"/>
    <col min="4601" max="4601" width="8.28515625" style="42" customWidth="1"/>
    <col min="4602" max="4602" width="5.42578125" style="42" customWidth="1"/>
    <col min="4603" max="4603" width="8.5703125" style="42" customWidth="1"/>
    <col min="4604" max="4604" width="13.7109375" style="42" customWidth="1"/>
    <col min="4605" max="4605" width="15.7109375" style="42" customWidth="1"/>
    <col min="4606" max="4606" width="14.7109375" style="42" customWidth="1"/>
    <col min="4607" max="4607" width="15" style="42" customWidth="1"/>
    <col min="4608" max="4609" width="14.28515625" style="42" customWidth="1"/>
    <col min="4610" max="4610" width="0" style="42" hidden="1" customWidth="1"/>
    <col min="4611" max="4611" width="18.85546875" style="42" customWidth="1"/>
    <col min="4612" max="4624" width="8" style="42" customWidth="1"/>
    <col min="4625" max="4628" width="9.28515625" style="42" customWidth="1"/>
    <col min="4629" max="4656" width="9.140625" style="42"/>
    <col min="4657" max="4657" width="64" style="42" customWidth="1"/>
    <col min="4658" max="4658" width="97.85546875" style="42" customWidth="1"/>
    <col min="4659" max="4852" width="9.140625" style="42"/>
    <col min="4853" max="4853" width="1.28515625" style="42" customWidth="1"/>
    <col min="4854" max="4854" width="44.85546875" style="42" customWidth="1"/>
    <col min="4855" max="4855" width="47.28515625" style="42" customWidth="1"/>
    <col min="4856" max="4856" width="8.140625" style="42" customWidth="1"/>
    <col min="4857" max="4857" width="8.28515625" style="42" customWidth="1"/>
    <col min="4858" max="4858" width="5.42578125" style="42" customWidth="1"/>
    <col min="4859" max="4859" width="8.5703125" style="42" customWidth="1"/>
    <col min="4860" max="4860" width="13.7109375" style="42" customWidth="1"/>
    <col min="4861" max="4861" width="15.7109375" style="42" customWidth="1"/>
    <col min="4862" max="4862" width="14.7109375" style="42" customWidth="1"/>
    <col min="4863" max="4863" width="15" style="42" customWidth="1"/>
    <col min="4864" max="4865" width="14.28515625" style="42" customWidth="1"/>
    <col min="4866" max="4866" width="0" style="42" hidden="1" customWidth="1"/>
    <col min="4867" max="4867" width="18.85546875" style="42" customWidth="1"/>
    <col min="4868" max="4880" width="8" style="42" customWidth="1"/>
    <col min="4881" max="4884" width="9.28515625" style="42" customWidth="1"/>
    <col min="4885" max="4912" width="9.140625" style="42"/>
    <col min="4913" max="4913" width="64" style="42" customWidth="1"/>
    <col min="4914" max="4914" width="97.85546875" style="42" customWidth="1"/>
    <col min="4915" max="5108" width="9.140625" style="42"/>
    <col min="5109" max="5109" width="1.28515625" style="42" customWidth="1"/>
    <col min="5110" max="5110" width="44.85546875" style="42" customWidth="1"/>
    <col min="5111" max="5111" width="47.28515625" style="42" customWidth="1"/>
    <col min="5112" max="5112" width="8.140625" style="42" customWidth="1"/>
    <col min="5113" max="5113" width="8.28515625" style="42" customWidth="1"/>
    <col min="5114" max="5114" width="5.42578125" style="42" customWidth="1"/>
    <col min="5115" max="5115" width="8.5703125" style="42" customWidth="1"/>
    <col min="5116" max="5116" width="13.7109375" style="42" customWidth="1"/>
    <col min="5117" max="5117" width="15.7109375" style="42" customWidth="1"/>
    <col min="5118" max="5118" width="14.7109375" style="42" customWidth="1"/>
    <col min="5119" max="5119" width="15" style="42" customWidth="1"/>
    <col min="5120" max="5121" width="14.28515625" style="42" customWidth="1"/>
    <col min="5122" max="5122" width="0" style="42" hidden="1" customWidth="1"/>
    <col min="5123" max="5123" width="18.85546875" style="42" customWidth="1"/>
    <col min="5124" max="5136" width="8" style="42" customWidth="1"/>
    <col min="5137" max="5140" width="9.28515625" style="42" customWidth="1"/>
    <col min="5141" max="5168" width="9.140625" style="42"/>
    <col min="5169" max="5169" width="64" style="42" customWidth="1"/>
    <col min="5170" max="5170" width="97.85546875" style="42" customWidth="1"/>
    <col min="5171" max="5364" width="9.140625" style="42"/>
    <col min="5365" max="5365" width="1.28515625" style="42" customWidth="1"/>
    <col min="5366" max="5366" width="44.85546875" style="42" customWidth="1"/>
    <col min="5367" max="5367" width="47.28515625" style="42" customWidth="1"/>
    <col min="5368" max="5368" width="8.140625" style="42" customWidth="1"/>
    <col min="5369" max="5369" width="8.28515625" style="42" customWidth="1"/>
    <col min="5370" max="5370" width="5.42578125" style="42" customWidth="1"/>
    <col min="5371" max="5371" width="8.5703125" style="42" customWidth="1"/>
    <col min="5372" max="5372" width="13.7109375" style="42" customWidth="1"/>
    <col min="5373" max="5373" width="15.7109375" style="42" customWidth="1"/>
    <col min="5374" max="5374" width="14.7109375" style="42" customWidth="1"/>
    <col min="5375" max="5375" width="15" style="42" customWidth="1"/>
    <col min="5376" max="5377" width="14.28515625" style="42" customWidth="1"/>
    <col min="5378" max="5378" width="0" style="42" hidden="1" customWidth="1"/>
    <col min="5379" max="5379" width="18.85546875" style="42" customWidth="1"/>
    <col min="5380" max="5392" width="8" style="42" customWidth="1"/>
    <col min="5393" max="5396" width="9.28515625" style="42" customWidth="1"/>
    <col min="5397" max="5424" width="9.140625" style="42"/>
    <col min="5425" max="5425" width="64" style="42" customWidth="1"/>
    <col min="5426" max="5426" width="97.85546875" style="42" customWidth="1"/>
    <col min="5427" max="5620" width="9.140625" style="42"/>
    <col min="5621" max="5621" width="1.28515625" style="42" customWidth="1"/>
    <col min="5622" max="5622" width="44.85546875" style="42" customWidth="1"/>
    <col min="5623" max="5623" width="47.28515625" style="42" customWidth="1"/>
    <col min="5624" max="5624" width="8.140625" style="42" customWidth="1"/>
    <col min="5625" max="5625" width="8.28515625" style="42" customWidth="1"/>
    <col min="5626" max="5626" width="5.42578125" style="42" customWidth="1"/>
    <col min="5627" max="5627" width="8.5703125" style="42" customWidth="1"/>
    <col min="5628" max="5628" width="13.7109375" style="42" customWidth="1"/>
    <col min="5629" max="5629" width="15.7109375" style="42" customWidth="1"/>
    <col min="5630" max="5630" width="14.7109375" style="42" customWidth="1"/>
    <col min="5631" max="5631" width="15" style="42" customWidth="1"/>
    <col min="5632" max="5633" width="14.28515625" style="42" customWidth="1"/>
    <col min="5634" max="5634" width="0" style="42" hidden="1" customWidth="1"/>
    <col min="5635" max="5635" width="18.85546875" style="42" customWidth="1"/>
    <col min="5636" max="5648" width="8" style="42" customWidth="1"/>
    <col min="5649" max="5652" width="9.28515625" style="42" customWidth="1"/>
    <col min="5653" max="5680" width="9.140625" style="42"/>
    <col min="5681" max="5681" width="64" style="42" customWidth="1"/>
    <col min="5682" max="5682" width="97.85546875" style="42" customWidth="1"/>
    <col min="5683" max="5876" width="9.140625" style="42"/>
    <col min="5877" max="5877" width="1.28515625" style="42" customWidth="1"/>
    <col min="5878" max="5878" width="44.85546875" style="42" customWidth="1"/>
    <col min="5879" max="5879" width="47.28515625" style="42" customWidth="1"/>
    <col min="5880" max="5880" width="8.140625" style="42" customWidth="1"/>
    <col min="5881" max="5881" width="8.28515625" style="42" customWidth="1"/>
    <col min="5882" max="5882" width="5.42578125" style="42" customWidth="1"/>
    <col min="5883" max="5883" width="8.5703125" style="42" customWidth="1"/>
    <col min="5884" max="5884" width="13.7109375" style="42" customWidth="1"/>
    <col min="5885" max="5885" width="15.7109375" style="42" customWidth="1"/>
    <col min="5886" max="5886" width="14.7109375" style="42" customWidth="1"/>
    <col min="5887" max="5887" width="15" style="42" customWidth="1"/>
    <col min="5888" max="5889" width="14.28515625" style="42" customWidth="1"/>
    <col min="5890" max="5890" width="0" style="42" hidden="1" customWidth="1"/>
    <col min="5891" max="5891" width="18.85546875" style="42" customWidth="1"/>
    <col min="5892" max="5904" width="8" style="42" customWidth="1"/>
    <col min="5905" max="5908" width="9.28515625" style="42" customWidth="1"/>
    <col min="5909" max="5936" width="9.140625" style="42"/>
    <col min="5937" max="5937" width="64" style="42" customWidth="1"/>
    <col min="5938" max="5938" width="97.85546875" style="42" customWidth="1"/>
    <col min="5939" max="6132" width="9.140625" style="42"/>
    <col min="6133" max="6133" width="1.28515625" style="42" customWidth="1"/>
    <col min="6134" max="6134" width="44.85546875" style="42" customWidth="1"/>
    <col min="6135" max="6135" width="47.28515625" style="42" customWidth="1"/>
    <col min="6136" max="6136" width="8.140625" style="42" customWidth="1"/>
    <col min="6137" max="6137" width="8.28515625" style="42" customWidth="1"/>
    <col min="6138" max="6138" width="5.42578125" style="42" customWidth="1"/>
    <col min="6139" max="6139" width="8.5703125" style="42" customWidth="1"/>
    <col min="6140" max="6140" width="13.7109375" style="42" customWidth="1"/>
    <col min="6141" max="6141" width="15.7109375" style="42" customWidth="1"/>
    <col min="6142" max="6142" width="14.7109375" style="42" customWidth="1"/>
    <col min="6143" max="6143" width="15" style="42" customWidth="1"/>
    <col min="6144" max="6145" width="14.28515625" style="42" customWidth="1"/>
    <col min="6146" max="6146" width="0" style="42" hidden="1" customWidth="1"/>
    <col min="6147" max="6147" width="18.85546875" style="42" customWidth="1"/>
    <col min="6148" max="6160" width="8" style="42" customWidth="1"/>
    <col min="6161" max="6164" width="9.28515625" style="42" customWidth="1"/>
    <col min="6165" max="6192" width="9.140625" style="42"/>
    <col min="6193" max="6193" width="64" style="42" customWidth="1"/>
    <col min="6194" max="6194" width="97.85546875" style="42" customWidth="1"/>
    <col min="6195" max="6388" width="9.140625" style="42"/>
    <col min="6389" max="6389" width="1.28515625" style="42" customWidth="1"/>
    <col min="6390" max="6390" width="44.85546875" style="42" customWidth="1"/>
    <col min="6391" max="6391" width="47.28515625" style="42" customWidth="1"/>
    <col min="6392" max="6392" width="8.140625" style="42" customWidth="1"/>
    <col min="6393" max="6393" width="8.28515625" style="42" customWidth="1"/>
    <col min="6394" max="6394" width="5.42578125" style="42" customWidth="1"/>
    <col min="6395" max="6395" width="8.5703125" style="42" customWidth="1"/>
    <col min="6396" max="6396" width="13.7109375" style="42" customWidth="1"/>
    <col min="6397" max="6397" width="15.7109375" style="42" customWidth="1"/>
    <col min="6398" max="6398" width="14.7109375" style="42" customWidth="1"/>
    <col min="6399" max="6399" width="15" style="42" customWidth="1"/>
    <col min="6400" max="6401" width="14.28515625" style="42" customWidth="1"/>
    <col min="6402" max="6402" width="0" style="42" hidden="1" customWidth="1"/>
    <col min="6403" max="6403" width="18.85546875" style="42" customWidth="1"/>
    <col min="6404" max="6416" width="8" style="42" customWidth="1"/>
    <col min="6417" max="6420" width="9.28515625" style="42" customWidth="1"/>
    <col min="6421" max="6448" width="9.140625" style="42"/>
    <col min="6449" max="6449" width="64" style="42" customWidth="1"/>
    <col min="6450" max="6450" width="97.85546875" style="42" customWidth="1"/>
    <col min="6451" max="6644" width="9.140625" style="42"/>
    <col min="6645" max="6645" width="1.28515625" style="42" customWidth="1"/>
    <col min="6646" max="6646" width="44.85546875" style="42" customWidth="1"/>
    <col min="6647" max="6647" width="47.28515625" style="42" customWidth="1"/>
    <col min="6648" max="6648" width="8.140625" style="42" customWidth="1"/>
    <col min="6649" max="6649" width="8.28515625" style="42" customWidth="1"/>
    <col min="6650" max="6650" width="5.42578125" style="42" customWidth="1"/>
    <col min="6651" max="6651" width="8.5703125" style="42" customWidth="1"/>
    <col min="6652" max="6652" width="13.7109375" style="42" customWidth="1"/>
    <col min="6653" max="6653" width="15.7109375" style="42" customWidth="1"/>
    <col min="6654" max="6654" width="14.7109375" style="42" customWidth="1"/>
    <col min="6655" max="6655" width="15" style="42" customWidth="1"/>
    <col min="6656" max="6657" width="14.28515625" style="42" customWidth="1"/>
    <col min="6658" max="6658" width="0" style="42" hidden="1" customWidth="1"/>
    <col min="6659" max="6659" width="18.85546875" style="42" customWidth="1"/>
    <col min="6660" max="6672" width="8" style="42" customWidth="1"/>
    <col min="6673" max="6676" width="9.28515625" style="42" customWidth="1"/>
    <col min="6677" max="6704" width="9.140625" style="42"/>
    <col min="6705" max="6705" width="64" style="42" customWidth="1"/>
    <col min="6706" max="6706" width="97.85546875" style="42" customWidth="1"/>
    <col min="6707" max="6900" width="9.140625" style="42"/>
    <col min="6901" max="6901" width="1.28515625" style="42" customWidth="1"/>
    <col min="6902" max="6902" width="44.85546875" style="42" customWidth="1"/>
    <col min="6903" max="6903" width="47.28515625" style="42" customWidth="1"/>
    <col min="6904" max="6904" width="8.140625" style="42" customWidth="1"/>
    <col min="6905" max="6905" width="8.28515625" style="42" customWidth="1"/>
    <col min="6906" max="6906" width="5.42578125" style="42" customWidth="1"/>
    <col min="6907" max="6907" width="8.5703125" style="42" customWidth="1"/>
    <col min="6908" max="6908" width="13.7109375" style="42" customWidth="1"/>
    <col min="6909" max="6909" width="15.7109375" style="42" customWidth="1"/>
    <col min="6910" max="6910" width="14.7109375" style="42" customWidth="1"/>
    <col min="6911" max="6911" width="15" style="42" customWidth="1"/>
    <col min="6912" max="6913" width="14.28515625" style="42" customWidth="1"/>
    <col min="6914" max="6914" width="0" style="42" hidden="1" customWidth="1"/>
    <col min="6915" max="6915" width="18.85546875" style="42" customWidth="1"/>
    <col min="6916" max="6928" width="8" style="42" customWidth="1"/>
    <col min="6929" max="6932" width="9.28515625" style="42" customWidth="1"/>
    <col min="6933" max="6960" width="9.140625" style="42"/>
    <col min="6961" max="6961" width="64" style="42" customWidth="1"/>
    <col min="6962" max="6962" width="97.85546875" style="42" customWidth="1"/>
    <col min="6963" max="7156" width="9.140625" style="42"/>
    <col min="7157" max="7157" width="1.28515625" style="42" customWidth="1"/>
    <col min="7158" max="7158" width="44.85546875" style="42" customWidth="1"/>
    <col min="7159" max="7159" width="47.28515625" style="42" customWidth="1"/>
    <col min="7160" max="7160" width="8.140625" style="42" customWidth="1"/>
    <col min="7161" max="7161" width="8.28515625" style="42" customWidth="1"/>
    <col min="7162" max="7162" width="5.42578125" style="42" customWidth="1"/>
    <col min="7163" max="7163" width="8.5703125" style="42" customWidth="1"/>
    <col min="7164" max="7164" width="13.7109375" style="42" customWidth="1"/>
    <col min="7165" max="7165" width="15.7109375" style="42" customWidth="1"/>
    <col min="7166" max="7166" width="14.7109375" style="42" customWidth="1"/>
    <col min="7167" max="7167" width="15" style="42" customWidth="1"/>
    <col min="7168" max="7169" width="14.28515625" style="42" customWidth="1"/>
    <col min="7170" max="7170" width="0" style="42" hidden="1" customWidth="1"/>
    <col min="7171" max="7171" width="18.85546875" style="42" customWidth="1"/>
    <col min="7172" max="7184" width="8" style="42" customWidth="1"/>
    <col min="7185" max="7188" width="9.28515625" style="42" customWidth="1"/>
    <col min="7189" max="7216" width="9.140625" style="42"/>
    <col min="7217" max="7217" width="64" style="42" customWidth="1"/>
    <col min="7218" max="7218" width="97.85546875" style="42" customWidth="1"/>
    <col min="7219" max="7412" width="9.140625" style="42"/>
    <col min="7413" max="7413" width="1.28515625" style="42" customWidth="1"/>
    <col min="7414" max="7414" width="44.85546875" style="42" customWidth="1"/>
    <col min="7415" max="7415" width="47.28515625" style="42" customWidth="1"/>
    <col min="7416" max="7416" width="8.140625" style="42" customWidth="1"/>
    <col min="7417" max="7417" width="8.28515625" style="42" customWidth="1"/>
    <col min="7418" max="7418" width="5.42578125" style="42" customWidth="1"/>
    <col min="7419" max="7419" width="8.5703125" style="42" customWidth="1"/>
    <col min="7420" max="7420" width="13.7109375" style="42" customWidth="1"/>
    <col min="7421" max="7421" width="15.7109375" style="42" customWidth="1"/>
    <col min="7422" max="7422" width="14.7109375" style="42" customWidth="1"/>
    <col min="7423" max="7423" width="15" style="42" customWidth="1"/>
    <col min="7424" max="7425" width="14.28515625" style="42" customWidth="1"/>
    <col min="7426" max="7426" width="0" style="42" hidden="1" customWidth="1"/>
    <col min="7427" max="7427" width="18.85546875" style="42" customWidth="1"/>
    <col min="7428" max="7440" width="8" style="42" customWidth="1"/>
    <col min="7441" max="7444" width="9.28515625" style="42" customWidth="1"/>
    <col min="7445" max="7472" width="9.140625" style="42"/>
    <col min="7473" max="7473" width="64" style="42" customWidth="1"/>
    <col min="7474" max="7474" width="97.85546875" style="42" customWidth="1"/>
    <col min="7475" max="7668" width="9.140625" style="42"/>
    <col min="7669" max="7669" width="1.28515625" style="42" customWidth="1"/>
    <col min="7670" max="7670" width="44.85546875" style="42" customWidth="1"/>
    <col min="7671" max="7671" width="47.28515625" style="42" customWidth="1"/>
    <col min="7672" max="7672" width="8.140625" style="42" customWidth="1"/>
    <col min="7673" max="7673" width="8.28515625" style="42" customWidth="1"/>
    <col min="7674" max="7674" width="5.42578125" style="42" customWidth="1"/>
    <col min="7675" max="7675" width="8.5703125" style="42" customWidth="1"/>
    <col min="7676" max="7676" width="13.7109375" style="42" customWidth="1"/>
    <col min="7677" max="7677" width="15.7109375" style="42" customWidth="1"/>
    <col min="7678" max="7678" width="14.7109375" style="42" customWidth="1"/>
    <col min="7679" max="7679" width="15" style="42" customWidth="1"/>
    <col min="7680" max="7681" width="14.28515625" style="42" customWidth="1"/>
    <col min="7682" max="7682" width="0" style="42" hidden="1" customWidth="1"/>
    <col min="7683" max="7683" width="18.85546875" style="42" customWidth="1"/>
    <col min="7684" max="7696" width="8" style="42" customWidth="1"/>
    <col min="7697" max="7700" width="9.28515625" style="42" customWidth="1"/>
    <col min="7701" max="7728" width="9.140625" style="42"/>
    <col min="7729" max="7729" width="64" style="42" customWidth="1"/>
    <col min="7730" max="7730" width="97.85546875" style="42" customWidth="1"/>
    <col min="7731" max="7924" width="9.140625" style="42"/>
    <col min="7925" max="7925" width="1.28515625" style="42" customWidth="1"/>
    <col min="7926" max="7926" width="44.85546875" style="42" customWidth="1"/>
    <col min="7927" max="7927" width="47.28515625" style="42" customWidth="1"/>
    <col min="7928" max="7928" width="8.140625" style="42" customWidth="1"/>
    <col min="7929" max="7929" width="8.28515625" style="42" customWidth="1"/>
    <col min="7930" max="7930" width="5.42578125" style="42" customWidth="1"/>
    <col min="7931" max="7931" width="8.5703125" style="42" customWidth="1"/>
    <col min="7932" max="7932" width="13.7109375" style="42" customWidth="1"/>
    <col min="7933" max="7933" width="15.7109375" style="42" customWidth="1"/>
    <col min="7934" max="7934" width="14.7109375" style="42" customWidth="1"/>
    <col min="7935" max="7935" width="15" style="42" customWidth="1"/>
    <col min="7936" max="7937" width="14.28515625" style="42" customWidth="1"/>
    <col min="7938" max="7938" width="0" style="42" hidden="1" customWidth="1"/>
    <col min="7939" max="7939" width="18.85546875" style="42" customWidth="1"/>
    <col min="7940" max="7952" width="8" style="42" customWidth="1"/>
    <col min="7953" max="7956" width="9.28515625" style="42" customWidth="1"/>
    <col min="7957" max="7984" width="9.140625" style="42"/>
    <col min="7985" max="7985" width="64" style="42" customWidth="1"/>
    <col min="7986" max="7986" width="97.85546875" style="42" customWidth="1"/>
    <col min="7987" max="8180" width="9.140625" style="42"/>
    <col min="8181" max="8181" width="1.28515625" style="42" customWidth="1"/>
    <col min="8182" max="8182" width="44.85546875" style="42" customWidth="1"/>
    <col min="8183" max="8183" width="47.28515625" style="42" customWidth="1"/>
    <col min="8184" max="8184" width="8.140625" style="42" customWidth="1"/>
    <col min="8185" max="8185" width="8.28515625" style="42" customWidth="1"/>
    <col min="8186" max="8186" width="5.42578125" style="42" customWidth="1"/>
    <col min="8187" max="8187" width="8.5703125" style="42" customWidth="1"/>
    <col min="8188" max="8188" width="13.7109375" style="42" customWidth="1"/>
    <col min="8189" max="8189" width="15.7109375" style="42" customWidth="1"/>
    <col min="8190" max="8190" width="14.7109375" style="42" customWidth="1"/>
    <col min="8191" max="8191" width="15" style="42" customWidth="1"/>
    <col min="8192" max="8193" width="14.28515625" style="42" customWidth="1"/>
    <col min="8194" max="8194" width="0" style="42" hidden="1" customWidth="1"/>
    <col min="8195" max="8195" width="18.85546875" style="42" customWidth="1"/>
    <col min="8196" max="8208" width="8" style="42" customWidth="1"/>
    <col min="8209" max="8212" width="9.28515625" style="42" customWidth="1"/>
    <col min="8213" max="8240" width="9.140625" style="42"/>
    <col min="8241" max="8241" width="64" style="42" customWidth="1"/>
    <col min="8242" max="8242" width="97.85546875" style="42" customWidth="1"/>
    <col min="8243" max="8436" width="9.140625" style="42"/>
    <col min="8437" max="8437" width="1.28515625" style="42" customWidth="1"/>
    <col min="8438" max="8438" width="44.85546875" style="42" customWidth="1"/>
    <col min="8439" max="8439" width="47.28515625" style="42" customWidth="1"/>
    <col min="8440" max="8440" width="8.140625" style="42" customWidth="1"/>
    <col min="8441" max="8441" width="8.28515625" style="42" customWidth="1"/>
    <col min="8442" max="8442" width="5.42578125" style="42" customWidth="1"/>
    <col min="8443" max="8443" width="8.5703125" style="42" customWidth="1"/>
    <col min="8444" max="8444" width="13.7109375" style="42" customWidth="1"/>
    <col min="8445" max="8445" width="15.7109375" style="42" customWidth="1"/>
    <col min="8446" max="8446" width="14.7109375" style="42" customWidth="1"/>
    <col min="8447" max="8447" width="15" style="42" customWidth="1"/>
    <col min="8448" max="8449" width="14.28515625" style="42" customWidth="1"/>
    <col min="8450" max="8450" width="0" style="42" hidden="1" customWidth="1"/>
    <col min="8451" max="8451" width="18.85546875" style="42" customWidth="1"/>
    <col min="8452" max="8464" width="8" style="42" customWidth="1"/>
    <col min="8465" max="8468" width="9.28515625" style="42" customWidth="1"/>
    <col min="8469" max="8496" width="9.140625" style="42"/>
    <col min="8497" max="8497" width="64" style="42" customWidth="1"/>
    <col min="8498" max="8498" width="97.85546875" style="42" customWidth="1"/>
    <col min="8499" max="8692" width="9.140625" style="42"/>
    <col min="8693" max="8693" width="1.28515625" style="42" customWidth="1"/>
    <col min="8694" max="8694" width="44.85546875" style="42" customWidth="1"/>
    <col min="8695" max="8695" width="47.28515625" style="42" customWidth="1"/>
    <col min="8696" max="8696" width="8.140625" style="42" customWidth="1"/>
    <col min="8697" max="8697" width="8.28515625" style="42" customWidth="1"/>
    <col min="8698" max="8698" width="5.42578125" style="42" customWidth="1"/>
    <col min="8699" max="8699" width="8.5703125" style="42" customWidth="1"/>
    <col min="8700" max="8700" width="13.7109375" style="42" customWidth="1"/>
    <col min="8701" max="8701" width="15.7109375" style="42" customWidth="1"/>
    <col min="8702" max="8702" width="14.7109375" style="42" customWidth="1"/>
    <col min="8703" max="8703" width="15" style="42" customWidth="1"/>
    <col min="8704" max="8705" width="14.28515625" style="42" customWidth="1"/>
    <col min="8706" max="8706" width="0" style="42" hidden="1" customWidth="1"/>
    <col min="8707" max="8707" width="18.85546875" style="42" customWidth="1"/>
    <col min="8708" max="8720" width="8" style="42" customWidth="1"/>
    <col min="8721" max="8724" width="9.28515625" style="42" customWidth="1"/>
    <col min="8725" max="8752" width="9.140625" style="42"/>
    <col min="8753" max="8753" width="64" style="42" customWidth="1"/>
    <col min="8754" max="8754" width="97.85546875" style="42" customWidth="1"/>
    <col min="8755" max="8948" width="9.140625" style="42"/>
    <col min="8949" max="8949" width="1.28515625" style="42" customWidth="1"/>
    <col min="8950" max="8950" width="44.85546875" style="42" customWidth="1"/>
    <col min="8951" max="8951" width="47.28515625" style="42" customWidth="1"/>
    <col min="8952" max="8952" width="8.140625" style="42" customWidth="1"/>
    <col min="8953" max="8953" width="8.28515625" style="42" customWidth="1"/>
    <col min="8954" max="8954" width="5.42578125" style="42" customWidth="1"/>
    <col min="8955" max="8955" width="8.5703125" style="42" customWidth="1"/>
    <col min="8956" max="8956" width="13.7109375" style="42" customWidth="1"/>
    <col min="8957" max="8957" width="15.7109375" style="42" customWidth="1"/>
    <col min="8958" max="8958" width="14.7109375" style="42" customWidth="1"/>
    <col min="8959" max="8959" width="15" style="42" customWidth="1"/>
    <col min="8960" max="8961" width="14.28515625" style="42" customWidth="1"/>
    <col min="8962" max="8962" width="0" style="42" hidden="1" customWidth="1"/>
    <col min="8963" max="8963" width="18.85546875" style="42" customWidth="1"/>
    <col min="8964" max="8976" width="8" style="42" customWidth="1"/>
    <col min="8977" max="8980" width="9.28515625" style="42" customWidth="1"/>
    <col min="8981" max="9008" width="9.140625" style="42"/>
    <col min="9009" max="9009" width="64" style="42" customWidth="1"/>
    <col min="9010" max="9010" width="97.85546875" style="42" customWidth="1"/>
    <col min="9011" max="9204" width="9.140625" style="42"/>
    <col min="9205" max="9205" width="1.28515625" style="42" customWidth="1"/>
    <col min="9206" max="9206" width="44.85546875" style="42" customWidth="1"/>
    <col min="9207" max="9207" width="47.28515625" style="42" customWidth="1"/>
    <col min="9208" max="9208" width="8.140625" style="42" customWidth="1"/>
    <col min="9209" max="9209" width="8.28515625" style="42" customWidth="1"/>
    <col min="9210" max="9210" width="5.42578125" style="42" customWidth="1"/>
    <col min="9211" max="9211" width="8.5703125" style="42" customWidth="1"/>
    <col min="9212" max="9212" width="13.7109375" style="42" customWidth="1"/>
    <col min="9213" max="9213" width="15.7109375" style="42" customWidth="1"/>
    <col min="9214" max="9214" width="14.7109375" style="42" customWidth="1"/>
    <col min="9215" max="9215" width="15" style="42" customWidth="1"/>
    <col min="9216" max="9217" width="14.28515625" style="42" customWidth="1"/>
    <col min="9218" max="9218" width="0" style="42" hidden="1" customWidth="1"/>
    <col min="9219" max="9219" width="18.85546875" style="42" customWidth="1"/>
    <col min="9220" max="9232" width="8" style="42" customWidth="1"/>
    <col min="9233" max="9236" width="9.28515625" style="42" customWidth="1"/>
    <col min="9237" max="9264" width="9.140625" style="42"/>
    <col min="9265" max="9265" width="64" style="42" customWidth="1"/>
    <col min="9266" max="9266" width="97.85546875" style="42" customWidth="1"/>
    <col min="9267" max="9460" width="9.140625" style="42"/>
    <col min="9461" max="9461" width="1.28515625" style="42" customWidth="1"/>
    <col min="9462" max="9462" width="44.85546875" style="42" customWidth="1"/>
    <col min="9463" max="9463" width="47.28515625" style="42" customWidth="1"/>
    <col min="9464" max="9464" width="8.140625" style="42" customWidth="1"/>
    <col min="9465" max="9465" width="8.28515625" style="42" customWidth="1"/>
    <col min="9466" max="9466" width="5.42578125" style="42" customWidth="1"/>
    <col min="9467" max="9467" width="8.5703125" style="42" customWidth="1"/>
    <col min="9468" max="9468" width="13.7109375" style="42" customWidth="1"/>
    <col min="9469" max="9469" width="15.7109375" style="42" customWidth="1"/>
    <col min="9470" max="9470" width="14.7109375" style="42" customWidth="1"/>
    <col min="9471" max="9471" width="15" style="42" customWidth="1"/>
    <col min="9472" max="9473" width="14.28515625" style="42" customWidth="1"/>
    <col min="9474" max="9474" width="0" style="42" hidden="1" customWidth="1"/>
    <col min="9475" max="9475" width="18.85546875" style="42" customWidth="1"/>
    <col min="9476" max="9488" width="8" style="42" customWidth="1"/>
    <col min="9489" max="9492" width="9.28515625" style="42" customWidth="1"/>
    <col min="9493" max="9520" width="9.140625" style="42"/>
    <col min="9521" max="9521" width="64" style="42" customWidth="1"/>
    <col min="9522" max="9522" width="97.85546875" style="42" customWidth="1"/>
    <col min="9523" max="9716" width="9.140625" style="42"/>
    <col min="9717" max="9717" width="1.28515625" style="42" customWidth="1"/>
    <col min="9718" max="9718" width="44.85546875" style="42" customWidth="1"/>
    <col min="9719" max="9719" width="47.28515625" style="42" customWidth="1"/>
    <col min="9720" max="9720" width="8.140625" style="42" customWidth="1"/>
    <col min="9721" max="9721" width="8.28515625" style="42" customWidth="1"/>
    <col min="9722" max="9722" width="5.42578125" style="42" customWidth="1"/>
    <col min="9723" max="9723" width="8.5703125" style="42" customWidth="1"/>
    <col min="9724" max="9724" width="13.7109375" style="42" customWidth="1"/>
    <col min="9725" max="9725" width="15.7109375" style="42" customWidth="1"/>
    <col min="9726" max="9726" width="14.7109375" style="42" customWidth="1"/>
    <col min="9727" max="9727" width="15" style="42" customWidth="1"/>
    <col min="9728" max="9729" width="14.28515625" style="42" customWidth="1"/>
    <col min="9730" max="9730" width="0" style="42" hidden="1" customWidth="1"/>
    <col min="9731" max="9731" width="18.85546875" style="42" customWidth="1"/>
    <col min="9732" max="9744" width="8" style="42" customWidth="1"/>
    <col min="9745" max="9748" width="9.28515625" style="42" customWidth="1"/>
    <col min="9749" max="9776" width="9.140625" style="42"/>
    <col min="9777" max="9777" width="64" style="42" customWidth="1"/>
    <col min="9778" max="9778" width="97.85546875" style="42" customWidth="1"/>
    <col min="9779" max="9972" width="9.140625" style="42"/>
    <col min="9973" max="9973" width="1.28515625" style="42" customWidth="1"/>
    <col min="9974" max="9974" width="44.85546875" style="42" customWidth="1"/>
    <col min="9975" max="9975" width="47.28515625" style="42" customWidth="1"/>
    <col min="9976" max="9976" width="8.140625" style="42" customWidth="1"/>
    <col min="9977" max="9977" width="8.28515625" style="42" customWidth="1"/>
    <col min="9978" max="9978" width="5.42578125" style="42" customWidth="1"/>
    <col min="9979" max="9979" width="8.5703125" style="42" customWidth="1"/>
    <col min="9980" max="9980" width="13.7109375" style="42" customWidth="1"/>
    <col min="9981" max="9981" width="15.7109375" style="42" customWidth="1"/>
    <col min="9982" max="9982" width="14.7109375" style="42" customWidth="1"/>
    <col min="9983" max="9983" width="15" style="42" customWidth="1"/>
    <col min="9984" max="9985" width="14.28515625" style="42" customWidth="1"/>
    <col min="9986" max="9986" width="0" style="42" hidden="1" customWidth="1"/>
    <col min="9987" max="9987" width="18.85546875" style="42" customWidth="1"/>
    <col min="9988" max="10000" width="8" style="42" customWidth="1"/>
    <col min="10001" max="10004" width="9.28515625" style="42" customWidth="1"/>
    <col min="10005" max="10032" width="9.140625" style="42"/>
    <col min="10033" max="10033" width="64" style="42" customWidth="1"/>
    <col min="10034" max="10034" width="97.85546875" style="42" customWidth="1"/>
    <col min="10035" max="10228" width="9.140625" style="42"/>
    <col min="10229" max="10229" width="1.28515625" style="42" customWidth="1"/>
    <col min="10230" max="10230" width="44.85546875" style="42" customWidth="1"/>
    <col min="10231" max="10231" width="47.28515625" style="42" customWidth="1"/>
    <col min="10232" max="10232" width="8.140625" style="42" customWidth="1"/>
    <col min="10233" max="10233" width="8.28515625" style="42" customWidth="1"/>
    <col min="10234" max="10234" width="5.42578125" style="42" customWidth="1"/>
    <col min="10235" max="10235" width="8.5703125" style="42" customWidth="1"/>
    <col min="10236" max="10236" width="13.7109375" style="42" customWidth="1"/>
    <col min="10237" max="10237" width="15.7109375" style="42" customWidth="1"/>
    <col min="10238" max="10238" width="14.7109375" style="42" customWidth="1"/>
    <col min="10239" max="10239" width="15" style="42" customWidth="1"/>
    <col min="10240" max="10241" width="14.28515625" style="42" customWidth="1"/>
    <col min="10242" max="10242" width="0" style="42" hidden="1" customWidth="1"/>
    <col min="10243" max="10243" width="18.85546875" style="42" customWidth="1"/>
    <col min="10244" max="10256" width="8" style="42" customWidth="1"/>
    <col min="10257" max="10260" width="9.28515625" style="42" customWidth="1"/>
    <col min="10261" max="10288" width="9.140625" style="42"/>
    <col min="10289" max="10289" width="64" style="42" customWidth="1"/>
    <col min="10290" max="10290" width="97.85546875" style="42" customWidth="1"/>
    <col min="10291" max="10484" width="9.140625" style="42"/>
    <col min="10485" max="10485" width="1.28515625" style="42" customWidth="1"/>
    <col min="10486" max="10486" width="44.85546875" style="42" customWidth="1"/>
    <col min="10487" max="10487" width="47.28515625" style="42" customWidth="1"/>
    <col min="10488" max="10488" width="8.140625" style="42" customWidth="1"/>
    <col min="10489" max="10489" width="8.28515625" style="42" customWidth="1"/>
    <col min="10490" max="10490" width="5.42578125" style="42" customWidth="1"/>
    <col min="10491" max="10491" width="8.5703125" style="42" customWidth="1"/>
    <col min="10492" max="10492" width="13.7109375" style="42" customWidth="1"/>
    <col min="10493" max="10493" width="15.7109375" style="42" customWidth="1"/>
    <col min="10494" max="10494" width="14.7109375" style="42" customWidth="1"/>
    <col min="10495" max="10495" width="15" style="42" customWidth="1"/>
    <col min="10496" max="10497" width="14.28515625" style="42" customWidth="1"/>
    <col min="10498" max="10498" width="0" style="42" hidden="1" customWidth="1"/>
    <col min="10499" max="10499" width="18.85546875" style="42" customWidth="1"/>
    <col min="10500" max="10512" width="8" style="42" customWidth="1"/>
    <col min="10513" max="10516" width="9.28515625" style="42" customWidth="1"/>
    <col min="10517" max="10544" width="9.140625" style="42"/>
    <col min="10545" max="10545" width="64" style="42" customWidth="1"/>
    <col min="10546" max="10546" width="97.85546875" style="42" customWidth="1"/>
    <col min="10547" max="10740" width="9.140625" style="42"/>
    <col min="10741" max="10741" width="1.28515625" style="42" customWidth="1"/>
    <col min="10742" max="10742" width="44.85546875" style="42" customWidth="1"/>
    <col min="10743" max="10743" width="47.28515625" style="42" customWidth="1"/>
    <col min="10744" max="10744" width="8.140625" style="42" customWidth="1"/>
    <col min="10745" max="10745" width="8.28515625" style="42" customWidth="1"/>
    <col min="10746" max="10746" width="5.42578125" style="42" customWidth="1"/>
    <col min="10747" max="10747" width="8.5703125" style="42" customWidth="1"/>
    <col min="10748" max="10748" width="13.7109375" style="42" customWidth="1"/>
    <col min="10749" max="10749" width="15.7109375" style="42" customWidth="1"/>
    <col min="10750" max="10750" width="14.7109375" style="42" customWidth="1"/>
    <col min="10751" max="10751" width="15" style="42" customWidth="1"/>
    <col min="10752" max="10753" width="14.28515625" style="42" customWidth="1"/>
    <col min="10754" max="10754" width="0" style="42" hidden="1" customWidth="1"/>
    <col min="10755" max="10755" width="18.85546875" style="42" customWidth="1"/>
    <col min="10756" max="10768" width="8" style="42" customWidth="1"/>
    <col min="10769" max="10772" width="9.28515625" style="42" customWidth="1"/>
    <col min="10773" max="10800" width="9.140625" style="42"/>
    <col min="10801" max="10801" width="64" style="42" customWidth="1"/>
    <col min="10802" max="10802" width="97.85546875" style="42" customWidth="1"/>
    <col min="10803" max="10996" width="9.140625" style="42"/>
    <col min="10997" max="10997" width="1.28515625" style="42" customWidth="1"/>
    <col min="10998" max="10998" width="44.85546875" style="42" customWidth="1"/>
    <col min="10999" max="10999" width="47.28515625" style="42" customWidth="1"/>
    <col min="11000" max="11000" width="8.140625" style="42" customWidth="1"/>
    <col min="11001" max="11001" width="8.28515625" style="42" customWidth="1"/>
    <col min="11002" max="11002" width="5.42578125" style="42" customWidth="1"/>
    <col min="11003" max="11003" width="8.5703125" style="42" customWidth="1"/>
    <col min="11004" max="11004" width="13.7109375" style="42" customWidth="1"/>
    <col min="11005" max="11005" width="15.7109375" style="42" customWidth="1"/>
    <col min="11006" max="11006" width="14.7109375" style="42" customWidth="1"/>
    <col min="11007" max="11007" width="15" style="42" customWidth="1"/>
    <col min="11008" max="11009" width="14.28515625" style="42" customWidth="1"/>
    <col min="11010" max="11010" width="0" style="42" hidden="1" customWidth="1"/>
    <col min="11011" max="11011" width="18.85546875" style="42" customWidth="1"/>
    <col min="11012" max="11024" width="8" style="42" customWidth="1"/>
    <col min="11025" max="11028" width="9.28515625" style="42" customWidth="1"/>
    <col min="11029" max="11056" width="9.140625" style="42"/>
    <col min="11057" max="11057" width="64" style="42" customWidth="1"/>
    <col min="11058" max="11058" width="97.85546875" style="42" customWidth="1"/>
    <col min="11059" max="11252" width="9.140625" style="42"/>
    <col min="11253" max="11253" width="1.28515625" style="42" customWidth="1"/>
    <col min="11254" max="11254" width="44.85546875" style="42" customWidth="1"/>
    <col min="11255" max="11255" width="47.28515625" style="42" customWidth="1"/>
    <col min="11256" max="11256" width="8.140625" style="42" customWidth="1"/>
    <col min="11257" max="11257" width="8.28515625" style="42" customWidth="1"/>
    <col min="11258" max="11258" width="5.42578125" style="42" customWidth="1"/>
    <col min="11259" max="11259" width="8.5703125" style="42" customWidth="1"/>
    <col min="11260" max="11260" width="13.7109375" style="42" customWidth="1"/>
    <col min="11261" max="11261" width="15.7109375" style="42" customWidth="1"/>
    <col min="11262" max="11262" width="14.7109375" style="42" customWidth="1"/>
    <col min="11263" max="11263" width="15" style="42" customWidth="1"/>
    <col min="11264" max="11265" width="14.28515625" style="42" customWidth="1"/>
    <col min="11266" max="11266" width="0" style="42" hidden="1" customWidth="1"/>
    <col min="11267" max="11267" width="18.85546875" style="42" customWidth="1"/>
    <col min="11268" max="11280" width="8" style="42" customWidth="1"/>
    <col min="11281" max="11284" width="9.28515625" style="42" customWidth="1"/>
    <col min="11285" max="11312" width="9.140625" style="42"/>
    <col min="11313" max="11313" width="64" style="42" customWidth="1"/>
    <col min="11314" max="11314" width="97.85546875" style="42" customWidth="1"/>
    <col min="11315" max="11508" width="9.140625" style="42"/>
    <col min="11509" max="11509" width="1.28515625" style="42" customWidth="1"/>
    <col min="11510" max="11510" width="44.85546875" style="42" customWidth="1"/>
    <col min="11511" max="11511" width="47.28515625" style="42" customWidth="1"/>
    <col min="11512" max="11512" width="8.140625" style="42" customWidth="1"/>
    <col min="11513" max="11513" width="8.28515625" style="42" customWidth="1"/>
    <col min="11514" max="11514" width="5.42578125" style="42" customWidth="1"/>
    <col min="11515" max="11515" width="8.5703125" style="42" customWidth="1"/>
    <col min="11516" max="11516" width="13.7109375" style="42" customWidth="1"/>
    <col min="11517" max="11517" width="15.7109375" style="42" customWidth="1"/>
    <col min="11518" max="11518" width="14.7109375" style="42" customWidth="1"/>
    <col min="11519" max="11519" width="15" style="42" customWidth="1"/>
    <col min="11520" max="11521" width="14.28515625" style="42" customWidth="1"/>
    <col min="11522" max="11522" width="0" style="42" hidden="1" customWidth="1"/>
    <col min="11523" max="11523" width="18.85546875" style="42" customWidth="1"/>
    <col min="11524" max="11536" width="8" style="42" customWidth="1"/>
    <col min="11537" max="11540" width="9.28515625" style="42" customWidth="1"/>
    <col min="11541" max="11568" width="9.140625" style="42"/>
    <col min="11569" max="11569" width="64" style="42" customWidth="1"/>
    <col min="11570" max="11570" width="97.85546875" style="42" customWidth="1"/>
    <col min="11571" max="11764" width="9.140625" style="42"/>
    <col min="11765" max="11765" width="1.28515625" style="42" customWidth="1"/>
    <col min="11766" max="11766" width="44.85546875" style="42" customWidth="1"/>
    <col min="11767" max="11767" width="47.28515625" style="42" customWidth="1"/>
    <col min="11768" max="11768" width="8.140625" style="42" customWidth="1"/>
    <col min="11769" max="11769" width="8.28515625" style="42" customWidth="1"/>
    <col min="11770" max="11770" width="5.42578125" style="42" customWidth="1"/>
    <col min="11771" max="11771" width="8.5703125" style="42" customWidth="1"/>
    <col min="11772" max="11772" width="13.7109375" style="42" customWidth="1"/>
    <col min="11773" max="11773" width="15.7109375" style="42" customWidth="1"/>
    <col min="11774" max="11774" width="14.7109375" style="42" customWidth="1"/>
    <col min="11775" max="11775" width="15" style="42" customWidth="1"/>
    <col min="11776" max="11777" width="14.28515625" style="42" customWidth="1"/>
    <col min="11778" max="11778" width="0" style="42" hidden="1" customWidth="1"/>
    <col min="11779" max="11779" width="18.85546875" style="42" customWidth="1"/>
    <col min="11780" max="11792" width="8" style="42" customWidth="1"/>
    <col min="11793" max="11796" width="9.28515625" style="42" customWidth="1"/>
    <col min="11797" max="11824" width="9.140625" style="42"/>
    <col min="11825" max="11825" width="64" style="42" customWidth="1"/>
    <col min="11826" max="11826" width="97.85546875" style="42" customWidth="1"/>
    <col min="11827" max="12020" width="9.140625" style="42"/>
    <col min="12021" max="12021" width="1.28515625" style="42" customWidth="1"/>
    <col min="12022" max="12022" width="44.85546875" style="42" customWidth="1"/>
    <col min="12023" max="12023" width="47.28515625" style="42" customWidth="1"/>
    <col min="12024" max="12024" width="8.140625" style="42" customWidth="1"/>
    <col min="12025" max="12025" width="8.28515625" style="42" customWidth="1"/>
    <col min="12026" max="12026" width="5.42578125" style="42" customWidth="1"/>
    <col min="12027" max="12027" width="8.5703125" style="42" customWidth="1"/>
    <col min="12028" max="12028" width="13.7109375" style="42" customWidth="1"/>
    <col min="12029" max="12029" width="15.7109375" style="42" customWidth="1"/>
    <col min="12030" max="12030" width="14.7109375" style="42" customWidth="1"/>
    <col min="12031" max="12031" width="15" style="42" customWidth="1"/>
    <col min="12032" max="12033" width="14.28515625" style="42" customWidth="1"/>
    <col min="12034" max="12034" width="0" style="42" hidden="1" customWidth="1"/>
    <col min="12035" max="12035" width="18.85546875" style="42" customWidth="1"/>
    <col min="12036" max="12048" width="8" style="42" customWidth="1"/>
    <col min="12049" max="12052" width="9.28515625" style="42" customWidth="1"/>
    <col min="12053" max="12080" width="9.140625" style="42"/>
    <col min="12081" max="12081" width="64" style="42" customWidth="1"/>
    <col min="12082" max="12082" width="97.85546875" style="42" customWidth="1"/>
    <col min="12083" max="12276" width="9.140625" style="42"/>
    <col min="12277" max="12277" width="1.28515625" style="42" customWidth="1"/>
    <col min="12278" max="12278" width="44.85546875" style="42" customWidth="1"/>
    <col min="12279" max="12279" width="47.28515625" style="42" customWidth="1"/>
    <col min="12280" max="12280" width="8.140625" style="42" customWidth="1"/>
    <col min="12281" max="12281" width="8.28515625" style="42" customWidth="1"/>
    <col min="12282" max="12282" width="5.42578125" style="42" customWidth="1"/>
    <col min="12283" max="12283" width="8.5703125" style="42" customWidth="1"/>
    <col min="12284" max="12284" width="13.7109375" style="42" customWidth="1"/>
    <col min="12285" max="12285" width="15.7109375" style="42" customWidth="1"/>
    <col min="12286" max="12286" width="14.7109375" style="42" customWidth="1"/>
    <col min="12287" max="12287" width="15" style="42" customWidth="1"/>
    <col min="12288" max="12289" width="14.28515625" style="42" customWidth="1"/>
    <col min="12290" max="12290" width="0" style="42" hidden="1" customWidth="1"/>
    <col min="12291" max="12291" width="18.85546875" style="42" customWidth="1"/>
    <col min="12292" max="12304" width="8" style="42" customWidth="1"/>
    <col min="12305" max="12308" width="9.28515625" style="42" customWidth="1"/>
    <col min="12309" max="12336" width="9.140625" style="42"/>
    <col min="12337" max="12337" width="64" style="42" customWidth="1"/>
    <col min="12338" max="12338" width="97.85546875" style="42" customWidth="1"/>
    <col min="12339" max="12532" width="9.140625" style="42"/>
    <col min="12533" max="12533" width="1.28515625" style="42" customWidth="1"/>
    <col min="12534" max="12534" width="44.85546875" style="42" customWidth="1"/>
    <col min="12535" max="12535" width="47.28515625" style="42" customWidth="1"/>
    <col min="12536" max="12536" width="8.140625" style="42" customWidth="1"/>
    <col min="12537" max="12537" width="8.28515625" style="42" customWidth="1"/>
    <col min="12538" max="12538" width="5.42578125" style="42" customWidth="1"/>
    <col min="12539" max="12539" width="8.5703125" style="42" customWidth="1"/>
    <col min="12540" max="12540" width="13.7109375" style="42" customWidth="1"/>
    <col min="12541" max="12541" width="15.7109375" style="42" customWidth="1"/>
    <col min="12542" max="12542" width="14.7109375" style="42" customWidth="1"/>
    <col min="12543" max="12543" width="15" style="42" customWidth="1"/>
    <col min="12544" max="12545" width="14.28515625" style="42" customWidth="1"/>
    <col min="12546" max="12546" width="0" style="42" hidden="1" customWidth="1"/>
    <col min="12547" max="12547" width="18.85546875" style="42" customWidth="1"/>
    <col min="12548" max="12560" width="8" style="42" customWidth="1"/>
    <col min="12561" max="12564" width="9.28515625" style="42" customWidth="1"/>
    <col min="12565" max="12592" width="9.140625" style="42"/>
    <col min="12593" max="12593" width="64" style="42" customWidth="1"/>
    <col min="12594" max="12594" width="97.85546875" style="42" customWidth="1"/>
    <col min="12595" max="12788" width="9.140625" style="42"/>
    <col min="12789" max="12789" width="1.28515625" style="42" customWidth="1"/>
    <col min="12790" max="12790" width="44.85546875" style="42" customWidth="1"/>
    <col min="12791" max="12791" width="47.28515625" style="42" customWidth="1"/>
    <col min="12792" max="12792" width="8.140625" style="42" customWidth="1"/>
    <col min="12793" max="12793" width="8.28515625" style="42" customWidth="1"/>
    <col min="12794" max="12794" width="5.42578125" style="42" customWidth="1"/>
    <col min="12795" max="12795" width="8.5703125" style="42" customWidth="1"/>
    <col min="12796" max="12796" width="13.7109375" style="42" customWidth="1"/>
    <col min="12797" max="12797" width="15.7109375" style="42" customWidth="1"/>
    <col min="12798" max="12798" width="14.7109375" style="42" customWidth="1"/>
    <col min="12799" max="12799" width="15" style="42" customWidth="1"/>
    <col min="12800" max="12801" width="14.28515625" style="42" customWidth="1"/>
    <col min="12802" max="12802" width="0" style="42" hidden="1" customWidth="1"/>
    <col min="12803" max="12803" width="18.85546875" style="42" customWidth="1"/>
    <col min="12804" max="12816" width="8" style="42" customWidth="1"/>
    <col min="12817" max="12820" width="9.28515625" style="42" customWidth="1"/>
    <col min="12821" max="12848" width="9.140625" style="42"/>
    <col min="12849" max="12849" width="64" style="42" customWidth="1"/>
    <col min="12850" max="12850" width="97.85546875" style="42" customWidth="1"/>
    <col min="12851" max="13044" width="9.140625" style="42"/>
    <col min="13045" max="13045" width="1.28515625" style="42" customWidth="1"/>
    <col min="13046" max="13046" width="44.85546875" style="42" customWidth="1"/>
    <col min="13047" max="13047" width="47.28515625" style="42" customWidth="1"/>
    <col min="13048" max="13048" width="8.140625" style="42" customWidth="1"/>
    <col min="13049" max="13049" width="8.28515625" style="42" customWidth="1"/>
    <col min="13050" max="13050" width="5.42578125" style="42" customWidth="1"/>
    <col min="13051" max="13051" width="8.5703125" style="42" customWidth="1"/>
    <col min="13052" max="13052" width="13.7109375" style="42" customWidth="1"/>
    <col min="13053" max="13053" width="15.7109375" style="42" customWidth="1"/>
    <col min="13054" max="13054" width="14.7109375" style="42" customWidth="1"/>
    <col min="13055" max="13055" width="15" style="42" customWidth="1"/>
    <col min="13056" max="13057" width="14.28515625" style="42" customWidth="1"/>
    <col min="13058" max="13058" width="0" style="42" hidden="1" customWidth="1"/>
    <col min="13059" max="13059" width="18.85546875" style="42" customWidth="1"/>
    <col min="13060" max="13072" width="8" style="42" customWidth="1"/>
    <col min="13073" max="13076" width="9.28515625" style="42" customWidth="1"/>
    <col min="13077" max="13104" width="9.140625" style="42"/>
    <col min="13105" max="13105" width="64" style="42" customWidth="1"/>
    <col min="13106" max="13106" width="97.85546875" style="42" customWidth="1"/>
    <col min="13107" max="13300" width="9.140625" style="42"/>
    <col min="13301" max="13301" width="1.28515625" style="42" customWidth="1"/>
    <col min="13302" max="13302" width="44.85546875" style="42" customWidth="1"/>
    <col min="13303" max="13303" width="47.28515625" style="42" customWidth="1"/>
    <col min="13304" max="13304" width="8.140625" style="42" customWidth="1"/>
    <col min="13305" max="13305" width="8.28515625" style="42" customWidth="1"/>
    <col min="13306" max="13306" width="5.42578125" style="42" customWidth="1"/>
    <col min="13307" max="13307" width="8.5703125" style="42" customWidth="1"/>
    <col min="13308" max="13308" width="13.7109375" style="42" customWidth="1"/>
    <col min="13309" max="13309" width="15.7109375" style="42" customWidth="1"/>
    <col min="13310" max="13310" width="14.7109375" style="42" customWidth="1"/>
    <col min="13311" max="13311" width="15" style="42" customWidth="1"/>
    <col min="13312" max="13313" width="14.28515625" style="42" customWidth="1"/>
    <col min="13314" max="13314" width="0" style="42" hidden="1" customWidth="1"/>
    <col min="13315" max="13315" width="18.85546875" style="42" customWidth="1"/>
    <col min="13316" max="13328" width="8" style="42" customWidth="1"/>
    <col min="13329" max="13332" width="9.28515625" style="42" customWidth="1"/>
    <col min="13333" max="13360" width="9.140625" style="42"/>
    <col min="13361" max="13361" width="64" style="42" customWidth="1"/>
    <col min="13362" max="13362" width="97.85546875" style="42" customWidth="1"/>
    <col min="13363" max="13556" width="9.140625" style="42"/>
    <col min="13557" max="13557" width="1.28515625" style="42" customWidth="1"/>
    <col min="13558" max="13558" width="44.85546875" style="42" customWidth="1"/>
    <col min="13559" max="13559" width="47.28515625" style="42" customWidth="1"/>
    <col min="13560" max="13560" width="8.140625" style="42" customWidth="1"/>
    <col min="13561" max="13561" width="8.28515625" style="42" customWidth="1"/>
    <col min="13562" max="13562" width="5.42578125" style="42" customWidth="1"/>
    <col min="13563" max="13563" width="8.5703125" style="42" customWidth="1"/>
    <col min="13564" max="13564" width="13.7109375" style="42" customWidth="1"/>
    <col min="13565" max="13565" width="15.7109375" style="42" customWidth="1"/>
    <col min="13566" max="13566" width="14.7109375" style="42" customWidth="1"/>
    <col min="13567" max="13567" width="15" style="42" customWidth="1"/>
    <col min="13568" max="13569" width="14.28515625" style="42" customWidth="1"/>
    <col min="13570" max="13570" width="0" style="42" hidden="1" customWidth="1"/>
    <col min="13571" max="13571" width="18.85546875" style="42" customWidth="1"/>
    <col min="13572" max="13584" width="8" style="42" customWidth="1"/>
    <col min="13585" max="13588" width="9.28515625" style="42" customWidth="1"/>
    <col min="13589" max="13616" width="9.140625" style="42"/>
    <col min="13617" max="13617" width="64" style="42" customWidth="1"/>
    <col min="13618" max="13618" width="97.85546875" style="42" customWidth="1"/>
    <col min="13619" max="13812" width="9.140625" style="42"/>
    <col min="13813" max="13813" width="1.28515625" style="42" customWidth="1"/>
    <col min="13814" max="13814" width="44.85546875" style="42" customWidth="1"/>
    <col min="13815" max="13815" width="47.28515625" style="42" customWidth="1"/>
    <col min="13816" max="13816" width="8.140625" style="42" customWidth="1"/>
    <col min="13817" max="13817" width="8.28515625" style="42" customWidth="1"/>
    <col min="13818" max="13818" width="5.42578125" style="42" customWidth="1"/>
    <col min="13819" max="13819" width="8.5703125" style="42" customWidth="1"/>
    <col min="13820" max="13820" width="13.7109375" style="42" customWidth="1"/>
    <col min="13821" max="13821" width="15.7109375" style="42" customWidth="1"/>
    <col min="13822" max="13822" width="14.7109375" style="42" customWidth="1"/>
    <col min="13823" max="13823" width="15" style="42" customWidth="1"/>
    <col min="13824" max="13825" width="14.28515625" style="42" customWidth="1"/>
    <col min="13826" max="13826" width="0" style="42" hidden="1" customWidth="1"/>
    <col min="13827" max="13827" width="18.85546875" style="42" customWidth="1"/>
    <col min="13828" max="13840" width="8" style="42" customWidth="1"/>
    <col min="13841" max="13844" width="9.28515625" style="42" customWidth="1"/>
    <col min="13845" max="13872" width="9.140625" style="42"/>
    <col min="13873" max="13873" width="64" style="42" customWidth="1"/>
    <col min="13874" max="13874" width="97.85546875" style="42" customWidth="1"/>
    <col min="13875" max="14068" width="9.140625" style="42"/>
    <col min="14069" max="14069" width="1.28515625" style="42" customWidth="1"/>
    <col min="14070" max="14070" width="44.85546875" style="42" customWidth="1"/>
    <col min="14071" max="14071" width="47.28515625" style="42" customWidth="1"/>
    <col min="14072" max="14072" width="8.140625" style="42" customWidth="1"/>
    <col min="14073" max="14073" width="8.28515625" style="42" customWidth="1"/>
    <col min="14074" max="14074" width="5.42578125" style="42" customWidth="1"/>
    <col min="14075" max="14075" width="8.5703125" style="42" customWidth="1"/>
    <col min="14076" max="14076" width="13.7109375" style="42" customWidth="1"/>
    <col min="14077" max="14077" width="15.7109375" style="42" customWidth="1"/>
    <col min="14078" max="14078" width="14.7109375" style="42" customWidth="1"/>
    <col min="14079" max="14079" width="15" style="42" customWidth="1"/>
    <col min="14080" max="14081" width="14.28515625" style="42" customWidth="1"/>
    <col min="14082" max="14082" width="0" style="42" hidden="1" customWidth="1"/>
    <col min="14083" max="14083" width="18.85546875" style="42" customWidth="1"/>
    <col min="14084" max="14096" width="8" style="42" customWidth="1"/>
    <col min="14097" max="14100" width="9.28515625" style="42" customWidth="1"/>
    <col min="14101" max="14128" width="9.140625" style="42"/>
    <col min="14129" max="14129" width="64" style="42" customWidth="1"/>
    <col min="14130" max="14130" width="97.85546875" style="42" customWidth="1"/>
    <col min="14131" max="14324" width="9.140625" style="42"/>
    <col min="14325" max="14325" width="1.28515625" style="42" customWidth="1"/>
    <col min="14326" max="14326" width="44.85546875" style="42" customWidth="1"/>
    <col min="14327" max="14327" width="47.28515625" style="42" customWidth="1"/>
    <col min="14328" max="14328" width="8.140625" style="42" customWidth="1"/>
    <col min="14329" max="14329" width="8.28515625" style="42" customWidth="1"/>
    <col min="14330" max="14330" width="5.42578125" style="42" customWidth="1"/>
    <col min="14331" max="14331" width="8.5703125" style="42" customWidth="1"/>
    <col min="14332" max="14332" width="13.7109375" style="42" customWidth="1"/>
    <col min="14333" max="14333" width="15.7109375" style="42" customWidth="1"/>
    <col min="14334" max="14334" width="14.7109375" style="42" customWidth="1"/>
    <col min="14335" max="14335" width="15" style="42" customWidth="1"/>
    <col min="14336" max="14337" width="14.28515625" style="42" customWidth="1"/>
    <col min="14338" max="14338" width="0" style="42" hidden="1" customWidth="1"/>
    <col min="14339" max="14339" width="18.85546875" style="42" customWidth="1"/>
    <col min="14340" max="14352" width="8" style="42" customWidth="1"/>
    <col min="14353" max="14356" width="9.28515625" style="42" customWidth="1"/>
    <col min="14357" max="14384" width="9.140625" style="42"/>
    <col min="14385" max="14385" width="64" style="42" customWidth="1"/>
    <col min="14386" max="14386" width="97.85546875" style="42" customWidth="1"/>
    <col min="14387" max="14580" width="9.140625" style="42"/>
    <col min="14581" max="14581" width="1.28515625" style="42" customWidth="1"/>
    <col min="14582" max="14582" width="44.85546875" style="42" customWidth="1"/>
    <col min="14583" max="14583" width="47.28515625" style="42" customWidth="1"/>
    <col min="14584" max="14584" width="8.140625" style="42" customWidth="1"/>
    <col min="14585" max="14585" width="8.28515625" style="42" customWidth="1"/>
    <col min="14586" max="14586" width="5.42578125" style="42" customWidth="1"/>
    <col min="14587" max="14587" width="8.5703125" style="42" customWidth="1"/>
    <col min="14588" max="14588" width="13.7109375" style="42" customWidth="1"/>
    <col min="14589" max="14589" width="15.7109375" style="42" customWidth="1"/>
    <col min="14590" max="14590" width="14.7109375" style="42" customWidth="1"/>
    <col min="14591" max="14591" width="15" style="42" customWidth="1"/>
    <col min="14592" max="14593" width="14.28515625" style="42" customWidth="1"/>
    <col min="14594" max="14594" width="0" style="42" hidden="1" customWidth="1"/>
    <col min="14595" max="14595" width="18.85546875" style="42" customWidth="1"/>
    <col min="14596" max="14608" width="8" style="42" customWidth="1"/>
    <col min="14609" max="14612" width="9.28515625" style="42" customWidth="1"/>
    <col min="14613" max="14640" width="9.140625" style="42"/>
    <col min="14641" max="14641" width="64" style="42" customWidth="1"/>
    <col min="14642" max="14642" width="97.85546875" style="42" customWidth="1"/>
    <col min="14643" max="14836" width="9.140625" style="42"/>
    <col min="14837" max="14837" width="1.28515625" style="42" customWidth="1"/>
    <col min="14838" max="14838" width="44.85546875" style="42" customWidth="1"/>
    <col min="14839" max="14839" width="47.28515625" style="42" customWidth="1"/>
    <col min="14840" max="14840" width="8.140625" style="42" customWidth="1"/>
    <col min="14841" max="14841" width="8.28515625" style="42" customWidth="1"/>
    <col min="14842" max="14842" width="5.42578125" style="42" customWidth="1"/>
    <col min="14843" max="14843" width="8.5703125" style="42" customWidth="1"/>
    <col min="14844" max="14844" width="13.7109375" style="42" customWidth="1"/>
    <col min="14845" max="14845" width="15.7109375" style="42" customWidth="1"/>
    <col min="14846" max="14846" width="14.7109375" style="42" customWidth="1"/>
    <col min="14847" max="14847" width="15" style="42" customWidth="1"/>
    <col min="14848" max="14849" width="14.28515625" style="42" customWidth="1"/>
    <col min="14850" max="14850" width="0" style="42" hidden="1" customWidth="1"/>
    <col min="14851" max="14851" width="18.85546875" style="42" customWidth="1"/>
    <col min="14852" max="14864" width="8" style="42" customWidth="1"/>
    <col min="14865" max="14868" width="9.28515625" style="42" customWidth="1"/>
    <col min="14869" max="14896" width="9.140625" style="42"/>
    <col min="14897" max="14897" width="64" style="42" customWidth="1"/>
    <col min="14898" max="14898" width="97.85546875" style="42" customWidth="1"/>
    <col min="14899" max="15092" width="9.140625" style="42"/>
    <col min="15093" max="15093" width="1.28515625" style="42" customWidth="1"/>
    <col min="15094" max="15094" width="44.85546875" style="42" customWidth="1"/>
    <col min="15095" max="15095" width="47.28515625" style="42" customWidth="1"/>
    <col min="15096" max="15096" width="8.140625" style="42" customWidth="1"/>
    <col min="15097" max="15097" width="8.28515625" style="42" customWidth="1"/>
    <col min="15098" max="15098" width="5.42578125" style="42" customWidth="1"/>
    <col min="15099" max="15099" width="8.5703125" style="42" customWidth="1"/>
    <col min="15100" max="15100" width="13.7109375" style="42" customWidth="1"/>
    <col min="15101" max="15101" width="15.7109375" style="42" customWidth="1"/>
    <col min="15102" max="15102" width="14.7109375" style="42" customWidth="1"/>
    <col min="15103" max="15103" width="15" style="42" customWidth="1"/>
    <col min="15104" max="15105" width="14.28515625" style="42" customWidth="1"/>
    <col min="15106" max="15106" width="0" style="42" hidden="1" customWidth="1"/>
    <col min="15107" max="15107" width="18.85546875" style="42" customWidth="1"/>
    <col min="15108" max="15120" width="8" style="42" customWidth="1"/>
    <col min="15121" max="15124" width="9.28515625" style="42" customWidth="1"/>
    <col min="15125" max="15152" width="9.140625" style="42"/>
    <col min="15153" max="15153" width="64" style="42" customWidth="1"/>
    <col min="15154" max="15154" width="97.85546875" style="42" customWidth="1"/>
    <col min="15155" max="15348" width="9.140625" style="42"/>
    <col min="15349" max="15349" width="1.28515625" style="42" customWidth="1"/>
    <col min="15350" max="15350" width="44.85546875" style="42" customWidth="1"/>
    <col min="15351" max="15351" width="47.28515625" style="42" customWidth="1"/>
    <col min="15352" max="15352" width="8.140625" style="42" customWidth="1"/>
    <col min="15353" max="15353" width="8.28515625" style="42" customWidth="1"/>
    <col min="15354" max="15354" width="5.42578125" style="42" customWidth="1"/>
    <col min="15355" max="15355" width="8.5703125" style="42" customWidth="1"/>
    <col min="15356" max="15356" width="13.7109375" style="42" customWidth="1"/>
    <col min="15357" max="15357" width="15.7109375" style="42" customWidth="1"/>
    <col min="15358" max="15358" width="14.7109375" style="42" customWidth="1"/>
    <col min="15359" max="15359" width="15" style="42" customWidth="1"/>
    <col min="15360" max="15361" width="14.28515625" style="42" customWidth="1"/>
    <col min="15362" max="15362" width="0" style="42" hidden="1" customWidth="1"/>
    <col min="15363" max="15363" width="18.85546875" style="42" customWidth="1"/>
    <col min="15364" max="15376" width="8" style="42" customWidth="1"/>
    <col min="15377" max="15380" width="9.28515625" style="42" customWidth="1"/>
    <col min="15381" max="15408" width="9.140625" style="42"/>
    <col min="15409" max="15409" width="64" style="42" customWidth="1"/>
    <col min="15410" max="15410" width="97.85546875" style="42" customWidth="1"/>
    <col min="15411" max="15604" width="9.140625" style="42"/>
    <col min="15605" max="15605" width="1.28515625" style="42" customWidth="1"/>
    <col min="15606" max="15606" width="44.85546875" style="42" customWidth="1"/>
    <col min="15607" max="15607" width="47.28515625" style="42" customWidth="1"/>
    <col min="15608" max="15608" width="8.140625" style="42" customWidth="1"/>
    <col min="15609" max="15609" width="8.28515625" style="42" customWidth="1"/>
    <col min="15610" max="15610" width="5.42578125" style="42" customWidth="1"/>
    <col min="15611" max="15611" width="8.5703125" style="42" customWidth="1"/>
    <col min="15612" max="15612" width="13.7109375" style="42" customWidth="1"/>
    <col min="15613" max="15613" width="15.7109375" style="42" customWidth="1"/>
    <col min="15614" max="15614" width="14.7109375" style="42" customWidth="1"/>
    <col min="15615" max="15615" width="15" style="42" customWidth="1"/>
    <col min="15616" max="15617" width="14.28515625" style="42" customWidth="1"/>
    <col min="15618" max="15618" width="0" style="42" hidden="1" customWidth="1"/>
    <col min="15619" max="15619" width="18.85546875" style="42" customWidth="1"/>
    <col min="15620" max="15632" width="8" style="42" customWidth="1"/>
    <col min="15633" max="15636" width="9.28515625" style="42" customWidth="1"/>
    <col min="15637" max="15664" width="9.140625" style="42"/>
    <col min="15665" max="15665" width="64" style="42" customWidth="1"/>
    <col min="15666" max="15666" width="97.85546875" style="42" customWidth="1"/>
    <col min="15667" max="15860" width="9.140625" style="42"/>
    <col min="15861" max="15861" width="1.28515625" style="42" customWidth="1"/>
    <col min="15862" max="15862" width="44.85546875" style="42" customWidth="1"/>
    <col min="15863" max="15863" width="47.28515625" style="42" customWidth="1"/>
    <col min="15864" max="15864" width="8.140625" style="42" customWidth="1"/>
    <col min="15865" max="15865" width="8.28515625" style="42" customWidth="1"/>
    <col min="15866" max="15866" width="5.42578125" style="42" customWidth="1"/>
    <col min="15867" max="15867" width="8.5703125" style="42" customWidth="1"/>
    <col min="15868" max="15868" width="13.7109375" style="42" customWidth="1"/>
    <col min="15869" max="15869" width="15.7109375" style="42" customWidth="1"/>
    <col min="15870" max="15870" width="14.7109375" style="42" customWidth="1"/>
    <col min="15871" max="15871" width="15" style="42" customWidth="1"/>
    <col min="15872" max="15873" width="14.28515625" style="42" customWidth="1"/>
    <col min="15874" max="15874" width="0" style="42" hidden="1" customWidth="1"/>
    <col min="15875" max="15875" width="18.85546875" style="42" customWidth="1"/>
    <col min="15876" max="15888" width="8" style="42" customWidth="1"/>
    <col min="15889" max="15892" width="9.28515625" style="42" customWidth="1"/>
    <col min="15893" max="15920" width="9.140625" style="42"/>
    <col min="15921" max="15921" width="64" style="42" customWidth="1"/>
    <col min="15922" max="15922" width="97.85546875" style="42" customWidth="1"/>
    <col min="15923" max="16116" width="9.140625" style="42"/>
    <col min="16117" max="16117" width="1.28515625" style="42" customWidth="1"/>
    <col min="16118" max="16118" width="44.85546875" style="42" customWidth="1"/>
    <col min="16119" max="16119" width="47.28515625" style="42" customWidth="1"/>
    <col min="16120" max="16120" width="8.140625" style="42" customWidth="1"/>
    <col min="16121" max="16121" width="8.28515625" style="42" customWidth="1"/>
    <col min="16122" max="16122" width="5.42578125" style="42" customWidth="1"/>
    <col min="16123" max="16123" width="8.5703125" style="42" customWidth="1"/>
    <col min="16124" max="16124" width="13.7109375" style="42" customWidth="1"/>
    <col min="16125" max="16125" width="15.7109375" style="42" customWidth="1"/>
    <col min="16126" max="16126" width="14.7109375" style="42" customWidth="1"/>
    <col min="16127" max="16127" width="15" style="42" customWidth="1"/>
    <col min="16128" max="16129" width="14.28515625" style="42" customWidth="1"/>
    <col min="16130" max="16130" width="0" style="42" hidden="1" customWidth="1"/>
    <col min="16131" max="16131" width="18.85546875" style="42" customWidth="1"/>
    <col min="16132" max="16144" width="8" style="42" customWidth="1"/>
    <col min="16145" max="16148" width="9.28515625" style="42" customWidth="1"/>
    <col min="16149" max="16176" width="9.140625" style="42"/>
    <col min="16177" max="16177" width="64" style="42" customWidth="1"/>
    <col min="16178" max="16178" width="97.85546875" style="42" customWidth="1"/>
    <col min="16179" max="16384" width="9.140625" style="42"/>
  </cols>
  <sheetData>
    <row r="1" spans="1:50" ht="4.5" customHeight="1" thickBot="1" x14ac:dyDescent="0.3">
      <c r="A1" s="203"/>
      <c r="B1" s="192"/>
      <c r="C1" s="192"/>
      <c r="D1" s="192"/>
      <c r="E1" s="192"/>
      <c r="F1" s="300"/>
      <c r="G1" s="300"/>
      <c r="H1" s="300"/>
      <c r="I1" s="300"/>
      <c r="J1" s="300"/>
      <c r="K1" s="300"/>
      <c r="L1" s="300"/>
      <c r="M1" s="300"/>
      <c r="N1" s="300"/>
      <c r="O1" s="300"/>
      <c r="P1" s="300"/>
      <c r="Q1" s="300"/>
      <c r="R1" s="300"/>
      <c r="S1" s="300"/>
      <c r="AW1" s="43" t="s">
        <v>186</v>
      </c>
      <c r="AX1" s="44" t="s">
        <v>187</v>
      </c>
    </row>
    <row r="2" spans="1:50" ht="32.25" customHeight="1" x14ac:dyDescent="0.25">
      <c r="A2" s="204"/>
      <c r="B2" s="397" t="str">
        <f>'Elenco P.I.'!B2</f>
        <v>Comune di Golfo Aranci</v>
      </c>
      <c r="C2" s="397"/>
      <c r="D2" s="397"/>
      <c r="E2" s="397"/>
      <c r="F2" s="397"/>
      <c r="G2" s="397"/>
      <c r="H2" s="397"/>
      <c r="I2" s="397"/>
      <c r="J2" s="397"/>
      <c r="K2" s="397"/>
      <c r="L2" s="397"/>
      <c r="M2" s="397"/>
      <c r="N2" s="397"/>
      <c r="O2" s="397"/>
      <c r="P2" s="397"/>
      <c r="Q2" s="397"/>
      <c r="R2" s="397"/>
      <c r="S2" s="397"/>
      <c r="T2" s="397"/>
      <c r="AW2" s="128"/>
      <c r="AX2" s="129"/>
    </row>
    <row r="3" spans="1:50" ht="9" customHeight="1" x14ac:dyDescent="0.25">
      <c r="A3" s="204"/>
      <c r="B3" s="51"/>
      <c r="C3" s="51"/>
      <c r="D3" s="51"/>
      <c r="E3" s="51"/>
      <c r="F3" s="51"/>
      <c r="G3" s="51"/>
      <c r="H3" s="51"/>
      <c r="I3" s="51"/>
      <c r="J3" s="51"/>
      <c r="K3" s="51"/>
      <c r="L3" s="51"/>
      <c r="M3" s="51"/>
      <c r="N3" s="51"/>
      <c r="O3" s="51"/>
      <c r="P3" s="51"/>
      <c r="Q3" s="51"/>
      <c r="R3" s="51"/>
      <c r="S3" s="51"/>
      <c r="T3" s="130"/>
      <c r="AW3" s="128"/>
      <c r="AX3" s="129"/>
    </row>
    <row r="4" spans="1:50" ht="29.25" customHeight="1" x14ac:dyDescent="0.25">
      <c r="A4" s="204"/>
      <c r="B4" s="398" t="str">
        <f>'Elenco P.I.'!B7</f>
        <v xml:space="preserve">Area:  </v>
      </c>
      <c r="C4" s="399"/>
      <c r="D4" s="399"/>
      <c r="E4" s="399"/>
      <c r="F4" s="399"/>
      <c r="G4" s="399"/>
      <c r="H4" s="399"/>
      <c r="I4" s="399"/>
      <c r="J4" s="399"/>
      <c r="K4" s="399"/>
      <c r="L4" s="399"/>
      <c r="M4" s="399"/>
      <c r="N4" s="399"/>
      <c r="O4" s="399"/>
      <c r="P4" s="399"/>
      <c r="Q4" s="399"/>
      <c r="R4" s="399"/>
      <c r="S4" s="399"/>
      <c r="T4" s="399"/>
      <c r="AW4" s="128"/>
      <c r="AX4" s="129"/>
    </row>
    <row r="5" spans="1:50" ht="11.25" customHeight="1" x14ac:dyDescent="0.25">
      <c r="A5" s="204"/>
      <c r="B5" s="51"/>
      <c r="C5" s="51"/>
      <c r="D5" s="51"/>
      <c r="E5" s="51"/>
      <c r="F5" s="51"/>
      <c r="G5" s="51"/>
      <c r="H5" s="51"/>
      <c r="I5" s="51"/>
      <c r="J5" s="51"/>
      <c r="K5" s="51"/>
      <c r="L5" s="51"/>
      <c r="M5" s="51"/>
      <c r="N5" s="51"/>
      <c r="O5" s="51"/>
      <c r="P5" s="51"/>
      <c r="Q5" s="51"/>
      <c r="R5" s="51"/>
      <c r="S5" s="51"/>
      <c r="T5" s="52"/>
      <c r="AW5" s="49" t="s">
        <v>198</v>
      </c>
      <c r="AX5" s="50" t="s">
        <v>199</v>
      </c>
    </row>
    <row r="6" spans="1:50" ht="9" hidden="1" customHeight="1" x14ac:dyDescent="0.25">
      <c r="A6" s="204"/>
      <c r="B6" s="52"/>
      <c r="C6" s="52"/>
      <c r="D6" s="52"/>
      <c r="E6" s="52"/>
      <c r="F6" s="52"/>
      <c r="G6" s="52"/>
      <c r="H6" s="52"/>
      <c r="I6" s="52"/>
      <c r="J6" s="52"/>
      <c r="K6" s="52"/>
      <c r="L6" s="52"/>
      <c r="M6" s="52"/>
      <c r="N6" s="52"/>
      <c r="O6" s="52"/>
      <c r="P6" s="52"/>
      <c r="Q6" s="52"/>
      <c r="R6" s="52"/>
      <c r="S6" s="52"/>
      <c r="AW6" s="49"/>
      <c r="AX6" s="50"/>
    </row>
    <row r="7" spans="1:50" ht="22.5" customHeight="1" x14ac:dyDescent="0.25">
      <c r="A7" s="204"/>
      <c r="B7" s="400" t="s">
        <v>530</v>
      </c>
      <c r="C7" s="400"/>
      <c r="D7" s="400"/>
      <c r="E7" s="400"/>
      <c r="F7" s="367" t="s">
        <v>318</v>
      </c>
      <c r="G7" s="367"/>
      <c r="H7" s="367"/>
      <c r="I7" s="367"/>
      <c r="J7" s="367"/>
      <c r="K7" s="367"/>
      <c r="L7" s="367"/>
      <c r="M7" s="367"/>
      <c r="N7" s="367"/>
      <c r="O7" s="367"/>
      <c r="P7" s="367"/>
      <c r="Q7" s="367"/>
      <c r="R7" s="367"/>
      <c r="S7" s="368"/>
      <c r="T7" s="363" t="s">
        <v>512</v>
      </c>
      <c r="AW7" s="49" t="s">
        <v>201</v>
      </c>
      <c r="AX7" s="50" t="s">
        <v>202</v>
      </c>
    </row>
    <row r="8" spans="1:50" ht="12" customHeight="1" x14ac:dyDescent="0.25">
      <c r="A8" s="204"/>
      <c r="B8" s="400"/>
      <c r="C8" s="400"/>
      <c r="D8" s="400"/>
      <c r="E8" s="400"/>
      <c r="F8" s="369" t="s">
        <v>319</v>
      </c>
      <c r="G8" s="370"/>
      <c r="H8" s="370"/>
      <c r="I8" s="370"/>
      <c r="J8" s="370"/>
      <c r="K8" s="370"/>
      <c r="L8" s="371"/>
      <c r="M8" s="372" t="s">
        <v>320</v>
      </c>
      <c r="N8" s="372"/>
      <c r="O8" s="372"/>
      <c r="P8" s="372"/>
      <c r="Q8" s="372"/>
      <c r="R8" s="372"/>
      <c r="S8" s="369"/>
      <c r="T8" s="363"/>
      <c r="AW8" s="49" t="s">
        <v>203</v>
      </c>
      <c r="AX8" s="50" t="s">
        <v>204</v>
      </c>
    </row>
    <row r="9" spans="1:50" ht="18" customHeight="1" x14ac:dyDescent="0.25">
      <c r="A9" s="204"/>
      <c r="B9" s="400"/>
      <c r="C9" s="400"/>
      <c r="D9" s="400"/>
      <c r="E9" s="400"/>
      <c r="F9" s="364" t="s">
        <v>26</v>
      </c>
      <c r="G9" s="364"/>
      <c r="H9" s="364"/>
      <c r="I9" s="364" t="s">
        <v>27</v>
      </c>
      <c r="J9" s="364"/>
      <c r="K9" s="364"/>
      <c r="L9" s="373" t="s">
        <v>321</v>
      </c>
      <c r="M9" s="364" t="s">
        <v>28</v>
      </c>
      <c r="N9" s="364"/>
      <c r="O9" s="364"/>
      <c r="P9" s="364" t="s">
        <v>29</v>
      </c>
      <c r="Q9" s="364"/>
      <c r="R9" s="364"/>
      <c r="S9" s="365" t="s">
        <v>321</v>
      </c>
      <c r="T9" s="363"/>
      <c r="AW9" s="49" t="s">
        <v>207</v>
      </c>
      <c r="AX9" s="50" t="s">
        <v>208</v>
      </c>
    </row>
    <row r="10" spans="1:50" ht="40.5" customHeight="1" thickBot="1" x14ac:dyDescent="0.3">
      <c r="A10" s="204"/>
      <c r="B10" s="205" t="s">
        <v>322</v>
      </c>
      <c r="C10" s="205" t="s">
        <v>323</v>
      </c>
      <c r="D10" s="205" t="s">
        <v>1</v>
      </c>
      <c r="E10" s="205" t="s">
        <v>324</v>
      </c>
      <c r="F10" s="301" t="s">
        <v>325</v>
      </c>
      <c r="G10" s="301" t="s">
        <v>326</v>
      </c>
      <c r="H10" s="301" t="s">
        <v>327</v>
      </c>
      <c r="I10" s="301" t="s">
        <v>325</v>
      </c>
      <c r="J10" s="301" t="s">
        <v>326</v>
      </c>
      <c r="K10" s="301" t="s">
        <v>327</v>
      </c>
      <c r="L10" s="374"/>
      <c r="M10" s="301" t="s">
        <v>325</v>
      </c>
      <c r="N10" s="301" t="s">
        <v>326</v>
      </c>
      <c r="O10" s="301" t="s">
        <v>327</v>
      </c>
      <c r="P10" s="301" t="s">
        <v>325</v>
      </c>
      <c r="Q10" s="301" t="s">
        <v>326</v>
      </c>
      <c r="R10" s="301" t="s">
        <v>327</v>
      </c>
      <c r="S10" s="366"/>
      <c r="T10" s="363"/>
      <c r="AW10" s="49" t="s">
        <v>215</v>
      </c>
      <c r="AX10" s="50" t="s">
        <v>216</v>
      </c>
    </row>
    <row r="11" spans="1:50" s="210" customFormat="1" ht="117.75" customHeight="1" thickTop="1" thickBot="1" x14ac:dyDescent="0.3">
      <c r="A11" s="206"/>
      <c r="B11" s="352" t="s">
        <v>533</v>
      </c>
      <c r="C11" s="353" t="s">
        <v>529</v>
      </c>
      <c r="D11" s="207"/>
      <c r="E11" s="207"/>
      <c r="F11" s="302" t="s">
        <v>525</v>
      </c>
      <c r="G11" s="302"/>
      <c r="H11" s="302"/>
      <c r="I11" s="302" t="s">
        <v>525</v>
      </c>
      <c r="J11" s="302"/>
      <c r="K11" s="302"/>
      <c r="L11" s="303">
        <f>IF(F11="x",5,0)+IF(G11="x",3,0)+IF(H11="x",1,0)+IF(I11="x",5,0)+IF(J11="x",3,0)+IF(K11="x",1,0)</f>
        <v>10</v>
      </c>
      <c r="M11" s="304" t="s">
        <v>525</v>
      </c>
      <c r="N11" s="304"/>
      <c r="O11" s="304"/>
      <c r="P11" s="304"/>
      <c r="Q11" s="304"/>
      <c r="R11" s="304" t="s">
        <v>525</v>
      </c>
      <c r="S11" s="334">
        <f>IF(M11="x",5,0)+IF(N11="x",3,0)+IF(O11="x",1,0)+IF(P11="x",1,0)+IF(Q11="x",3,0)+IF(R11="x",5,0)</f>
        <v>10</v>
      </c>
      <c r="T11" s="335">
        <f>L11+S11</f>
        <v>20</v>
      </c>
      <c r="U11" s="208"/>
      <c r="V11" s="208"/>
      <c r="W11" s="208"/>
      <c r="X11" s="208"/>
      <c r="Y11" s="208"/>
      <c r="Z11" s="208"/>
      <c r="AA11" s="208"/>
      <c r="AB11" s="209"/>
      <c r="AW11" s="211" t="s">
        <v>217</v>
      </c>
      <c r="AX11" s="212" t="s">
        <v>218</v>
      </c>
    </row>
    <row r="12" spans="1:50" s="210" customFormat="1" ht="133.5" customHeight="1" thickTop="1" thickBot="1" x14ac:dyDescent="0.3">
      <c r="A12" s="206"/>
      <c r="B12" s="352" t="s">
        <v>534</v>
      </c>
      <c r="C12" s="353" t="s">
        <v>529</v>
      </c>
      <c r="D12" s="207"/>
      <c r="E12" s="207"/>
      <c r="F12" s="302" t="s">
        <v>525</v>
      </c>
      <c r="G12" s="302"/>
      <c r="H12" s="302"/>
      <c r="I12" s="302"/>
      <c r="J12" s="302" t="s">
        <v>525</v>
      </c>
      <c r="K12" s="302"/>
      <c r="L12" s="305">
        <f>IF(F12="x",5,0)+IF(G12="x",3,0)+IF(H12="x",1,0)+IF(I12="x",5,0)+IF(J12="x",3,0)+IF(K12="x",1,0)</f>
        <v>8</v>
      </c>
      <c r="M12" s="304"/>
      <c r="N12" s="304" t="s">
        <v>525</v>
      </c>
      <c r="O12" s="304"/>
      <c r="P12" s="304"/>
      <c r="Q12" s="304" t="s">
        <v>525</v>
      </c>
      <c r="R12" s="304"/>
      <c r="S12" s="334">
        <f>IF(M12="x",5,0)+IF(N12="x",3,0)+IF(O12="x",1,0)+IF(P12="x",1,0)+IF(Q12="x",3,0)+IF(R12="x",5,0)</f>
        <v>6</v>
      </c>
      <c r="T12" s="335">
        <f t="shared" ref="T12:T20" si="0">L12+S12</f>
        <v>14</v>
      </c>
      <c r="U12" s="208"/>
      <c r="V12" s="208"/>
      <c r="W12" s="208"/>
      <c r="X12" s="208"/>
      <c r="Y12" s="208"/>
      <c r="Z12" s="208"/>
      <c r="AA12" s="208"/>
      <c r="AB12" s="209"/>
      <c r="AW12" s="211" t="s">
        <v>275</v>
      </c>
      <c r="AX12" s="212" t="s">
        <v>276</v>
      </c>
    </row>
    <row r="13" spans="1:50" s="210" customFormat="1" ht="104.25" customHeight="1" thickTop="1" thickBot="1" x14ac:dyDescent="0.3">
      <c r="A13" s="206"/>
      <c r="B13" s="352" t="s">
        <v>535</v>
      </c>
      <c r="C13" s="353" t="s">
        <v>529</v>
      </c>
      <c r="D13" s="207"/>
      <c r="E13" s="207"/>
      <c r="F13" s="302" t="s">
        <v>525</v>
      </c>
      <c r="G13" s="302"/>
      <c r="H13" s="302"/>
      <c r="I13" s="302" t="s">
        <v>525</v>
      </c>
      <c r="J13" s="302"/>
      <c r="K13" s="302"/>
      <c r="L13" s="305">
        <f>IF(F13="x",5,0)+IF(G13="x",3,0)+IF(H13="x",1,0)+IF(I13="x",5,0)+IF(J13="x",3,0)+IF(K13="x",1,0)</f>
        <v>10</v>
      </c>
      <c r="M13" s="304" t="s">
        <v>525</v>
      </c>
      <c r="N13" s="304"/>
      <c r="O13" s="304"/>
      <c r="P13" s="304"/>
      <c r="Q13" s="304"/>
      <c r="R13" s="304" t="s">
        <v>525</v>
      </c>
      <c r="S13" s="334">
        <f>IF(M13="x",5,0)+IF(N13="x",3,0)+IF(O13="x",1,0)+IF(P13="x",1,0)+IF(Q13="x",3,0)+IF(R13="x",5,0)</f>
        <v>10</v>
      </c>
      <c r="T13" s="335">
        <f t="shared" si="0"/>
        <v>20</v>
      </c>
      <c r="U13" s="208"/>
      <c r="V13" s="208"/>
      <c r="W13" s="208"/>
      <c r="X13" s="208"/>
      <c r="Y13" s="208"/>
      <c r="Z13" s="208"/>
      <c r="AA13" s="208"/>
      <c r="AB13" s="209"/>
      <c r="AW13" s="211" t="s">
        <v>277</v>
      </c>
      <c r="AX13" s="212" t="s">
        <v>278</v>
      </c>
    </row>
    <row r="14" spans="1:50" s="210" customFormat="1" ht="172.5" customHeight="1" thickTop="1" thickBot="1" x14ac:dyDescent="0.3">
      <c r="A14" s="206"/>
      <c r="B14" s="353" t="s">
        <v>536</v>
      </c>
      <c r="C14" s="353" t="s">
        <v>529</v>
      </c>
      <c r="D14" s="207"/>
      <c r="E14" s="207"/>
      <c r="F14" s="302" t="s">
        <v>525</v>
      </c>
      <c r="G14" s="302"/>
      <c r="H14" s="302"/>
      <c r="I14" s="302" t="s">
        <v>525</v>
      </c>
      <c r="J14" s="302"/>
      <c r="K14" s="302"/>
      <c r="L14" s="305">
        <f>IF(F14="x",5,0)+IF(G14="x",3,0)+IF(H14="x",1,0)+IF(I14="x",5,0)+IF(J14="x",3,0)+IF(K14="x",1,0)</f>
        <v>10</v>
      </c>
      <c r="M14" s="304" t="s">
        <v>525</v>
      </c>
      <c r="N14" s="304"/>
      <c r="O14" s="304"/>
      <c r="P14" s="304"/>
      <c r="Q14" s="304" t="s">
        <v>525</v>
      </c>
      <c r="R14" s="304"/>
      <c r="S14" s="334">
        <f>IF(M14="x",5,0)+IF(N14="x",3,0)+IF(O14="x",1,0)+IF(P14="x",1,0)+IF(Q14="x",3,0)+IF(R14="x",5,0)</f>
        <v>8</v>
      </c>
      <c r="T14" s="335">
        <f t="shared" si="0"/>
        <v>18</v>
      </c>
      <c r="U14" s="208"/>
      <c r="V14" s="208"/>
      <c r="W14" s="208"/>
      <c r="X14" s="208"/>
      <c r="Y14" s="208"/>
      <c r="Z14" s="208"/>
      <c r="AA14" s="208"/>
      <c r="AB14" s="209"/>
      <c r="AW14" s="211" t="s">
        <v>279</v>
      </c>
      <c r="AX14" s="212" t="s">
        <v>280</v>
      </c>
    </row>
    <row r="15" spans="1:50" s="210" customFormat="1" ht="73.5" customHeight="1" thickTop="1" thickBot="1" x14ac:dyDescent="0.3">
      <c r="A15" s="206"/>
      <c r="B15" s="353"/>
      <c r="C15" s="353"/>
      <c r="D15" s="207"/>
      <c r="E15" s="207"/>
      <c r="F15" s="306"/>
      <c r="G15" s="304"/>
      <c r="H15" s="304"/>
      <c r="I15" s="304"/>
      <c r="J15" s="304"/>
      <c r="K15" s="304"/>
      <c r="L15" s="305">
        <f>IF(F15="x",5,0)+IF(G15="x",3,0)+IF(H15="x",1,0)+IF(I15="x",5,0)+IF(J15="x",3,0)+IF(K15="x",1,0)</f>
        <v>0</v>
      </c>
      <c r="M15" s="304"/>
      <c r="N15" s="304"/>
      <c r="O15" s="304"/>
      <c r="P15" s="304"/>
      <c r="Q15" s="304"/>
      <c r="R15" s="304"/>
      <c r="S15" s="334">
        <f>IF(M15="x",5,0)+IF(N15="x",3,0)+IF(O15="x",1,0)+IF(P15="x",1,0)+IF(Q15="x",3,0)+IF(R15="x",5,0)</f>
        <v>0</v>
      </c>
      <c r="T15" s="335">
        <f t="shared" si="0"/>
        <v>0</v>
      </c>
      <c r="U15" s="208"/>
      <c r="V15" s="208"/>
      <c r="W15" s="208"/>
      <c r="X15" s="208"/>
      <c r="Y15" s="208"/>
      <c r="Z15" s="208"/>
      <c r="AA15" s="208"/>
      <c r="AB15" s="209"/>
      <c r="AW15" s="211"/>
      <c r="AX15" s="212"/>
    </row>
    <row r="16" spans="1:50" s="210" customFormat="1" ht="73.5" customHeight="1" thickTop="1" thickBot="1" x14ac:dyDescent="0.3">
      <c r="A16" s="206"/>
      <c r="B16" s="353"/>
      <c r="C16" s="353"/>
      <c r="D16" s="207"/>
      <c r="E16" s="207"/>
      <c r="F16" s="307"/>
      <c r="G16" s="308"/>
      <c r="H16" s="308"/>
      <c r="I16" s="308"/>
      <c r="J16" s="308"/>
      <c r="K16" s="308"/>
      <c r="L16" s="305">
        <f t="shared" ref="L16:L18" si="1">IF(F16="x",5,0)+IF(G16="x",3,0)+IF(H16="x",1,0)+IF(I16="x",5,0)+IF(J16="x",3,0)+IF(K16="x",1,0)</f>
        <v>0</v>
      </c>
      <c r="M16" s="308"/>
      <c r="N16" s="308"/>
      <c r="O16" s="308"/>
      <c r="P16" s="308"/>
      <c r="Q16" s="308"/>
      <c r="R16" s="308"/>
      <c r="S16" s="334">
        <f t="shared" ref="S16:S18" si="2">IF(M16="x",5,0)+IF(N16="x",3,0)+IF(O16="x",1,0)+IF(P16="x",1,0)+IF(Q16="x",3,0)+IF(R16="x",5,0)</f>
        <v>0</v>
      </c>
      <c r="T16" s="335">
        <f t="shared" si="0"/>
        <v>0</v>
      </c>
      <c r="U16" s="208"/>
      <c r="V16" s="208"/>
      <c r="W16" s="208"/>
      <c r="X16" s="208"/>
      <c r="Y16" s="208"/>
      <c r="Z16" s="208"/>
      <c r="AA16" s="208"/>
      <c r="AB16" s="209"/>
      <c r="AW16" s="211"/>
      <c r="AX16" s="212"/>
    </row>
    <row r="17" spans="1:50" s="210" customFormat="1" ht="73.5" customHeight="1" thickTop="1" x14ac:dyDescent="0.25">
      <c r="A17" s="206"/>
      <c r="B17" s="215"/>
      <c r="C17" s="311"/>
      <c r="D17" s="215"/>
      <c r="E17" s="207"/>
      <c r="F17" s="307"/>
      <c r="G17" s="308"/>
      <c r="H17" s="308"/>
      <c r="I17" s="308"/>
      <c r="J17" s="308"/>
      <c r="K17" s="308"/>
      <c r="L17" s="305">
        <f t="shared" si="1"/>
        <v>0</v>
      </c>
      <c r="M17" s="308"/>
      <c r="N17" s="308"/>
      <c r="O17" s="308"/>
      <c r="P17" s="308"/>
      <c r="Q17" s="308"/>
      <c r="R17" s="308"/>
      <c r="S17" s="334">
        <f t="shared" si="2"/>
        <v>0</v>
      </c>
      <c r="T17" s="335">
        <f t="shared" si="0"/>
        <v>0</v>
      </c>
      <c r="U17" s="208"/>
      <c r="V17" s="208"/>
      <c r="W17" s="208"/>
      <c r="X17" s="208"/>
      <c r="Y17" s="208"/>
      <c r="Z17" s="208"/>
      <c r="AA17" s="208"/>
      <c r="AB17" s="209"/>
      <c r="AW17" s="213"/>
      <c r="AX17" s="214"/>
    </row>
    <row r="18" spans="1:50" s="210" customFormat="1" ht="73.5" customHeight="1" x14ac:dyDescent="0.25">
      <c r="A18" s="206"/>
      <c r="B18" s="215"/>
      <c r="C18" s="215"/>
      <c r="D18" s="215"/>
      <c r="E18" s="207"/>
      <c r="F18" s="306"/>
      <c r="G18" s="304"/>
      <c r="H18" s="304"/>
      <c r="I18" s="304"/>
      <c r="J18" s="304"/>
      <c r="K18" s="304"/>
      <c r="L18" s="305">
        <f t="shared" si="1"/>
        <v>0</v>
      </c>
      <c r="M18" s="304"/>
      <c r="N18" s="304"/>
      <c r="O18" s="304"/>
      <c r="P18" s="304"/>
      <c r="Q18" s="304"/>
      <c r="R18" s="304"/>
      <c r="S18" s="334">
        <f t="shared" si="2"/>
        <v>0</v>
      </c>
      <c r="T18" s="335">
        <f t="shared" si="0"/>
        <v>0</v>
      </c>
      <c r="U18" s="208"/>
      <c r="V18" s="208"/>
      <c r="W18" s="208"/>
      <c r="X18" s="208"/>
      <c r="Y18" s="208"/>
      <c r="Z18" s="208"/>
      <c r="AA18" s="208"/>
      <c r="AB18" s="209"/>
      <c r="AW18" s="213"/>
      <c r="AX18" s="214"/>
    </row>
    <row r="19" spans="1:50" s="210" customFormat="1" ht="73.5" customHeight="1" x14ac:dyDescent="0.25">
      <c r="A19" s="206"/>
      <c r="B19" s="215"/>
      <c r="C19" s="215"/>
      <c r="D19" s="215"/>
      <c r="E19" s="215"/>
      <c r="F19" s="306"/>
      <c r="G19" s="304"/>
      <c r="H19" s="304"/>
      <c r="I19" s="304"/>
      <c r="J19" s="304"/>
      <c r="K19" s="304"/>
      <c r="L19" s="305">
        <f>IF(F19="x",5,0)+IF(G19="x",3,0)+IF(H19="x",1,0)+IF(I19="x",5,0)+IF(J19="x",3,0)+IF(K19="x",1,0)</f>
        <v>0</v>
      </c>
      <c r="M19" s="304"/>
      <c r="N19" s="304"/>
      <c r="O19" s="304"/>
      <c r="P19" s="304"/>
      <c r="Q19" s="304"/>
      <c r="R19" s="304"/>
      <c r="S19" s="334">
        <f>IF(M19="x",5,0)+IF(N19="x",3,0)+IF(O19="x",1,0)+IF(P19="x",1,0)+IF(Q19="x",3,0)+IF(R19="x",5,0)</f>
        <v>0</v>
      </c>
      <c r="T19" s="335">
        <f t="shared" si="0"/>
        <v>0</v>
      </c>
      <c r="U19" s="208"/>
      <c r="V19" s="208"/>
      <c r="W19" s="208"/>
      <c r="X19" s="208"/>
      <c r="Y19" s="208"/>
      <c r="Z19" s="208"/>
      <c r="AA19" s="208"/>
      <c r="AB19" s="209"/>
      <c r="AW19" s="213"/>
      <c r="AX19" s="214"/>
    </row>
    <row r="20" spans="1:50" s="210" customFormat="1" ht="66.75" hidden="1" customHeight="1" x14ac:dyDescent="0.25">
      <c r="A20" s="206"/>
      <c r="B20" s="215"/>
      <c r="C20" s="215"/>
      <c r="D20" s="215"/>
      <c r="E20" s="215"/>
      <c r="F20" s="307"/>
      <c r="G20" s="308"/>
      <c r="H20" s="308"/>
      <c r="I20" s="308"/>
      <c r="J20" s="308"/>
      <c r="K20" s="308"/>
      <c r="L20" s="305">
        <f t="shared" ref="L20" si="3">IF(F20="x",5,0)+IF(G20="x",3,0)+IF(H20="x",1,0)+IF(I20="x",5,0)+IF(J20="x",3,0)+IF(K20="x",1,0)</f>
        <v>0</v>
      </c>
      <c r="M20" s="308"/>
      <c r="N20" s="308"/>
      <c r="O20" s="308"/>
      <c r="P20" s="308"/>
      <c r="Q20" s="308"/>
      <c r="R20" s="308"/>
      <c r="S20" s="334">
        <f t="shared" ref="S20" si="4">IF(M20="x",5,0)+IF(N20="x",3,0)+IF(O20="x",1,0)+IF(P20="x",1,0)+IF(Q20="x",3,0)+IF(R20="x",5,0)</f>
        <v>0</v>
      </c>
      <c r="T20" s="335">
        <f t="shared" si="0"/>
        <v>0</v>
      </c>
      <c r="U20" s="208"/>
      <c r="V20" s="208"/>
      <c r="W20" s="208"/>
      <c r="X20" s="208"/>
      <c r="Y20" s="208"/>
      <c r="Z20" s="208"/>
      <c r="AA20" s="208"/>
      <c r="AB20" s="209"/>
      <c r="AW20" s="213"/>
      <c r="AX20" s="214"/>
    </row>
    <row r="21" spans="1:50" s="60" customFormat="1" ht="33" customHeight="1" thickBot="1" x14ac:dyDescent="0.3">
      <c r="A21" s="204"/>
      <c r="B21" s="396"/>
      <c r="C21" s="396"/>
      <c r="D21" s="396"/>
      <c r="E21" s="396"/>
      <c r="F21" s="388" t="s">
        <v>319</v>
      </c>
      <c r="G21" s="389"/>
      <c r="H21" s="389"/>
      <c r="I21" s="389"/>
      <c r="J21" s="389"/>
      <c r="K21" s="390"/>
      <c r="L21" s="394">
        <f>SUM(L11:L14)</f>
        <v>38</v>
      </c>
      <c r="M21" s="396" t="s">
        <v>328</v>
      </c>
      <c r="N21" s="396"/>
      <c r="O21" s="396"/>
      <c r="P21" s="396"/>
      <c r="Q21" s="396"/>
      <c r="R21" s="396"/>
      <c r="S21" s="388">
        <f>SUM(S11:S14)</f>
        <v>34</v>
      </c>
      <c r="T21" s="354">
        <f ca="1">SUM(T11:T22)</f>
        <v>30</v>
      </c>
      <c r="AW21" s="143"/>
      <c r="AX21" s="144"/>
    </row>
    <row r="22" spans="1:50" s="60" customFormat="1" ht="32.25" customHeight="1" x14ac:dyDescent="0.25">
      <c r="A22" s="204"/>
      <c r="B22" s="396"/>
      <c r="C22" s="396"/>
      <c r="D22" s="396"/>
      <c r="E22" s="396"/>
      <c r="F22" s="391"/>
      <c r="G22" s="392"/>
      <c r="H22" s="392"/>
      <c r="I22" s="392"/>
      <c r="J22" s="392"/>
      <c r="K22" s="393"/>
      <c r="L22" s="395"/>
      <c r="M22" s="396"/>
      <c r="N22" s="396"/>
      <c r="O22" s="396"/>
      <c r="P22" s="396"/>
      <c r="Q22" s="396"/>
      <c r="R22" s="396"/>
      <c r="S22" s="391"/>
      <c r="T22" s="355"/>
      <c r="AW22" s="148"/>
      <c r="AX22" s="149"/>
    </row>
    <row r="23" spans="1:50" x14ac:dyDescent="0.25">
      <c r="AW23" s="42"/>
      <c r="AX23" s="42"/>
    </row>
    <row r="24" spans="1:50" x14ac:dyDescent="0.25">
      <c r="AW24" s="42"/>
      <c r="AX24" s="42"/>
    </row>
    <row r="25" spans="1:50" x14ac:dyDescent="0.25">
      <c r="AW25" s="42"/>
      <c r="AX25" s="42"/>
    </row>
    <row r="26" spans="1:50" x14ac:dyDescent="0.25">
      <c r="AW26" s="42"/>
      <c r="AX26" s="42"/>
    </row>
    <row r="27" spans="1:50" x14ac:dyDescent="0.25">
      <c r="AW27" s="42"/>
      <c r="AX27" s="42"/>
    </row>
    <row r="28" spans="1:50" x14ac:dyDescent="0.25">
      <c r="AW28" s="42"/>
      <c r="AX28" s="42"/>
    </row>
    <row r="29" spans="1:50" x14ac:dyDescent="0.25">
      <c r="AW29" s="42"/>
      <c r="AX29" s="42"/>
    </row>
    <row r="30" spans="1:50" x14ac:dyDescent="0.25">
      <c r="AW30" s="42"/>
      <c r="AX30" s="42"/>
    </row>
    <row r="31" spans="1:50" x14ac:dyDescent="0.25">
      <c r="AW31" s="42"/>
      <c r="AX31" s="42"/>
    </row>
    <row r="32" spans="1:50" x14ac:dyDescent="0.25">
      <c r="AW32" s="42"/>
      <c r="AX32" s="42"/>
    </row>
    <row r="33" spans="49:50" x14ac:dyDescent="0.25">
      <c r="AW33" s="42"/>
      <c r="AX33" s="42"/>
    </row>
    <row r="34" spans="49:50" x14ac:dyDescent="0.25">
      <c r="AW34" s="42"/>
      <c r="AX34" s="42"/>
    </row>
    <row r="35" spans="49:50" x14ac:dyDescent="0.25">
      <c r="AW35" s="42"/>
      <c r="AX35" s="42"/>
    </row>
    <row r="36" spans="49:50" x14ac:dyDescent="0.25">
      <c r="AW36" s="42"/>
      <c r="AX36" s="42"/>
    </row>
    <row r="37" spans="49:50" x14ac:dyDescent="0.25">
      <c r="AW37" s="42"/>
      <c r="AX37" s="42"/>
    </row>
    <row r="38" spans="49:50" x14ac:dyDescent="0.25">
      <c r="AW38" s="42"/>
      <c r="AX38" s="42"/>
    </row>
    <row r="39" spans="49:50" x14ac:dyDescent="0.25">
      <c r="AW39" s="42"/>
      <c r="AX39" s="42"/>
    </row>
    <row r="40" spans="49:50" x14ac:dyDescent="0.25">
      <c r="AW40" s="42"/>
      <c r="AX40" s="42"/>
    </row>
    <row r="41" spans="49:50" x14ac:dyDescent="0.25">
      <c r="AW41" s="42"/>
      <c r="AX41" s="42"/>
    </row>
    <row r="42" spans="49:50" x14ac:dyDescent="0.25">
      <c r="AW42" s="42"/>
      <c r="AX42" s="42"/>
    </row>
    <row r="43" spans="49:50" x14ac:dyDescent="0.25">
      <c r="AW43" s="42"/>
      <c r="AX43" s="42"/>
    </row>
    <row r="44" spans="49:50" x14ac:dyDescent="0.25">
      <c r="AW44" s="42"/>
      <c r="AX44" s="42"/>
    </row>
    <row r="45" spans="49:50" x14ac:dyDescent="0.25">
      <c r="AW45" s="42"/>
      <c r="AX45" s="42"/>
    </row>
    <row r="46" spans="49:50" x14ac:dyDescent="0.25">
      <c r="AW46" s="42"/>
      <c r="AX46" s="42"/>
    </row>
    <row r="47" spans="49:50" x14ac:dyDescent="0.25">
      <c r="AW47" s="42"/>
      <c r="AX47" s="42"/>
    </row>
    <row r="48" spans="49:50" x14ac:dyDescent="0.25">
      <c r="AW48" s="42"/>
      <c r="AX48" s="42"/>
    </row>
    <row r="49" spans="49:50" x14ac:dyDescent="0.25">
      <c r="AW49" s="42"/>
      <c r="AX49" s="42"/>
    </row>
    <row r="50" spans="49:50" x14ac:dyDescent="0.25">
      <c r="AW50" s="42"/>
      <c r="AX50" s="42"/>
    </row>
    <row r="51" spans="49:50" x14ac:dyDescent="0.25">
      <c r="AW51" s="42"/>
      <c r="AX51" s="42"/>
    </row>
    <row r="52" spans="49:50" x14ac:dyDescent="0.25">
      <c r="AW52" s="42"/>
      <c r="AX52" s="42"/>
    </row>
    <row r="53" spans="49:50" x14ac:dyDescent="0.25">
      <c r="AW53" s="42"/>
      <c r="AX53" s="42"/>
    </row>
    <row r="54" spans="49:50" x14ac:dyDescent="0.25">
      <c r="AW54" s="42"/>
      <c r="AX54" s="42"/>
    </row>
    <row r="55" spans="49:50" x14ac:dyDescent="0.25">
      <c r="AW55" s="42"/>
      <c r="AX55" s="42"/>
    </row>
    <row r="56" spans="49:50" x14ac:dyDescent="0.25">
      <c r="AW56" s="42"/>
      <c r="AX56" s="42"/>
    </row>
    <row r="57" spans="49:50" x14ac:dyDescent="0.25">
      <c r="AW57" s="42"/>
      <c r="AX57" s="42"/>
    </row>
    <row r="58" spans="49:50" x14ac:dyDescent="0.25">
      <c r="AW58" s="42"/>
      <c r="AX58" s="42"/>
    </row>
    <row r="59" spans="49:50" x14ac:dyDescent="0.25">
      <c r="AW59" s="42"/>
      <c r="AX59" s="42"/>
    </row>
    <row r="60" spans="49:50" x14ac:dyDescent="0.25">
      <c r="AW60" s="42"/>
      <c r="AX60" s="42"/>
    </row>
    <row r="61" spans="49:50" x14ac:dyDescent="0.25">
      <c r="AW61" s="42"/>
      <c r="AX61" s="42"/>
    </row>
    <row r="62" spans="49:50" x14ac:dyDescent="0.25">
      <c r="AW62" s="42"/>
      <c r="AX62" s="42"/>
    </row>
    <row r="63" spans="49:50" x14ac:dyDescent="0.25">
      <c r="AW63" s="42"/>
      <c r="AX63" s="42"/>
    </row>
    <row r="64" spans="49:50" x14ac:dyDescent="0.25">
      <c r="AW64" s="42"/>
      <c r="AX64" s="42"/>
    </row>
    <row r="65" spans="49:50" x14ac:dyDescent="0.25">
      <c r="AW65" s="42"/>
      <c r="AX65" s="42"/>
    </row>
    <row r="66" spans="49:50" x14ac:dyDescent="0.25">
      <c r="AW66" s="42"/>
      <c r="AX66" s="42"/>
    </row>
    <row r="67" spans="49:50" x14ac:dyDescent="0.25">
      <c r="AW67" s="42"/>
      <c r="AX67" s="42"/>
    </row>
    <row r="68" spans="49:50" x14ac:dyDescent="0.25">
      <c r="AW68" s="42"/>
      <c r="AX68" s="42"/>
    </row>
    <row r="69" spans="49:50" x14ac:dyDescent="0.25">
      <c r="AW69" s="42"/>
      <c r="AX69" s="42"/>
    </row>
    <row r="70" spans="49:50" x14ac:dyDescent="0.25">
      <c r="AW70" s="42"/>
      <c r="AX70" s="42"/>
    </row>
    <row r="71" spans="49:50" x14ac:dyDescent="0.25">
      <c r="AW71" s="42"/>
      <c r="AX71" s="42"/>
    </row>
    <row r="72" spans="49:50" x14ac:dyDescent="0.25">
      <c r="AW72" s="42"/>
      <c r="AX72" s="42"/>
    </row>
    <row r="73" spans="49:50" x14ac:dyDescent="0.25">
      <c r="AW73" s="42"/>
      <c r="AX73" s="42"/>
    </row>
    <row r="74" spans="49:50" x14ac:dyDescent="0.25">
      <c r="AW74" s="42"/>
      <c r="AX74" s="42"/>
    </row>
    <row r="75" spans="49:50" x14ac:dyDescent="0.25">
      <c r="AW75" s="42"/>
      <c r="AX75" s="42"/>
    </row>
    <row r="76" spans="49:50" x14ac:dyDescent="0.25">
      <c r="AW76" s="42"/>
      <c r="AX76" s="42"/>
    </row>
    <row r="77" spans="49:50" x14ac:dyDescent="0.25">
      <c r="AW77" s="42"/>
      <c r="AX77" s="42"/>
    </row>
    <row r="78" spans="49:50" x14ac:dyDescent="0.25">
      <c r="AW78" s="42"/>
      <c r="AX78" s="42"/>
    </row>
    <row r="79" spans="49:50" x14ac:dyDescent="0.25">
      <c r="AW79" s="42"/>
      <c r="AX79" s="42"/>
    </row>
    <row r="80" spans="49:50" x14ac:dyDescent="0.25">
      <c r="AW80" s="42"/>
      <c r="AX80" s="42"/>
    </row>
    <row r="81" spans="49:50" x14ac:dyDescent="0.25">
      <c r="AW81" s="42"/>
      <c r="AX81" s="42"/>
    </row>
    <row r="82" spans="49:50" x14ac:dyDescent="0.25">
      <c r="AW82" s="42"/>
      <c r="AX82" s="42"/>
    </row>
    <row r="83" spans="49:50" x14ac:dyDescent="0.25">
      <c r="AW83" s="42"/>
      <c r="AX83" s="42"/>
    </row>
    <row r="84" spans="49:50" x14ac:dyDescent="0.25">
      <c r="AW84" s="42"/>
      <c r="AX84" s="42"/>
    </row>
    <row r="85" spans="49:50" x14ac:dyDescent="0.25">
      <c r="AW85" s="42"/>
      <c r="AX85" s="42"/>
    </row>
    <row r="86" spans="49:50" x14ac:dyDescent="0.25">
      <c r="AW86" s="42"/>
      <c r="AX86" s="42"/>
    </row>
    <row r="87" spans="49:50" x14ac:dyDescent="0.25">
      <c r="AW87" s="42"/>
      <c r="AX87" s="42"/>
    </row>
    <row r="88" spans="49:50" x14ac:dyDescent="0.25">
      <c r="AW88" s="42"/>
      <c r="AX88" s="42"/>
    </row>
    <row r="89" spans="49:50" x14ac:dyDescent="0.25">
      <c r="AW89" s="42"/>
      <c r="AX89" s="42"/>
    </row>
    <row r="90" spans="49:50" x14ac:dyDescent="0.25">
      <c r="AW90" s="42"/>
      <c r="AX90" s="42"/>
    </row>
    <row r="91" spans="49:50" x14ac:dyDescent="0.25">
      <c r="AW91" s="42"/>
      <c r="AX91" s="42"/>
    </row>
    <row r="92" spans="49:50" x14ac:dyDescent="0.25">
      <c r="AW92" s="42"/>
      <c r="AX92" s="42"/>
    </row>
    <row r="93" spans="49:50" x14ac:dyDescent="0.25">
      <c r="AW93" s="42"/>
      <c r="AX93" s="42"/>
    </row>
    <row r="94" spans="49:50" x14ac:dyDescent="0.25">
      <c r="AW94" s="42"/>
      <c r="AX94" s="42"/>
    </row>
    <row r="95" spans="49:50" x14ac:dyDescent="0.25">
      <c r="AW95" s="42"/>
      <c r="AX95" s="42"/>
    </row>
    <row r="96" spans="49:50" x14ac:dyDescent="0.25">
      <c r="AW96" s="42"/>
      <c r="AX96" s="42"/>
    </row>
    <row r="97" spans="49:50" x14ac:dyDescent="0.25">
      <c r="AW97" s="42"/>
      <c r="AX97" s="42"/>
    </row>
    <row r="98" spans="49:50" x14ac:dyDescent="0.25">
      <c r="AW98" s="42"/>
      <c r="AX98" s="42"/>
    </row>
    <row r="99" spans="49:50" x14ac:dyDescent="0.25">
      <c r="AW99" s="42"/>
      <c r="AX99" s="42"/>
    </row>
    <row r="100" spans="49:50" x14ac:dyDescent="0.25">
      <c r="AW100" s="42"/>
      <c r="AX100" s="42"/>
    </row>
    <row r="101" spans="49:50" x14ac:dyDescent="0.25">
      <c r="AW101" s="42"/>
      <c r="AX101" s="42"/>
    </row>
    <row r="102" spans="49:50" x14ac:dyDescent="0.25">
      <c r="AW102" s="42"/>
      <c r="AX102" s="42"/>
    </row>
    <row r="103" spans="49:50" x14ac:dyDescent="0.25">
      <c r="AW103" s="42"/>
      <c r="AX103" s="42"/>
    </row>
    <row r="104" spans="49:50" x14ac:dyDescent="0.25">
      <c r="AW104" s="42"/>
      <c r="AX104" s="42"/>
    </row>
    <row r="105" spans="49:50" x14ac:dyDescent="0.25">
      <c r="AW105" s="42"/>
      <c r="AX105" s="42"/>
    </row>
    <row r="106" spans="49:50" x14ac:dyDescent="0.25">
      <c r="AW106" s="42"/>
      <c r="AX106" s="42"/>
    </row>
    <row r="107" spans="49:50" x14ac:dyDescent="0.25">
      <c r="AW107" s="42"/>
      <c r="AX107" s="42"/>
    </row>
    <row r="108" spans="49:50" x14ac:dyDescent="0.25">
      <c r="AW108" s="42"/>
      <c r="AX108" s="42"/>
    </row>
    <row r="109" spans="49:50" x14ac:dyDescent="0.25">
      <c r="AW109" s="42"/>
      <c r="AX109" s="42"/>
    </row>
    <row r="110" spans="49:50" x14ac:dyDescent="0.25">
      <c r="AW110" s="42"/>
      <c r="AX110" s="42"/>
    </row>
    <row r="111" spans="49:50" x14ac:dyDescent="0.25">
      <c r="AW111" s="42"/>
      <c r="AX111" s="42"/>
    </row>
    <row r="112" spans="49:50" x14ac:dyDescent="0.25">
      <c r="AW112" s="42"/>
      <c r="AX112" s="42"/>
    </row>
    <row r="113" spans="49:50" x14ac:dyDescent="0.25">
      <c r="AW113" s="42"/>
      <c r="AX113" s="42"/>
    </row>
    <row r="114" spans="49:50" x14ac:dyDescent="0.25">
      <c r="AW114" s="42"/>
      <c r="AX114" s="42"/>
    </row>
    <row r="115" spans="49:50" x14ac:dyDescent="0.25">
      <c r="AW115" s="42"/>
      <c r="AX115" s="42"/>
    </row>
    <row r="116" spans="49:50" x14ac:dyDescent="0.25">
      <c r="AW116" s="42"/>
      <c r="AX116" s="42"/>
    </row>
    <row r="117" spans="49:50" x14ac:dyDescent="0.25">
      <c r="AW117" s="42"/>
      <c r="AX117" s="42"/>
    </row>
    <row r="118" spans="49:50" x14ac:dyDescent="0.25">
      <c r="AW118" s="42"/>
      <c r="AX118" s="42"/>
    </row>
    <row r="119" spans="49:50" x14ac:dyDescent="0.25">
      <c r="AW119" s="42"/>
      <c r="AX119" s="42"/>
    </row>
    <row r="120" spans="49:50" x14ac:dyDescent="0.25">
      <c r="AW120" s="42"/>
      <c r="AX120" s="42"/>
    </row>
    <row r="121" spans="49:50" x14ac:dyDescent="0.25">
      <c r="AW121" s="42"/>
      <c r="AX121" s="42"/>
    </row>
    <row r="122" spans="49:50" x14ac:dyDescent="0.25">
      <c r="AW122" s="42"/>
      <c r="AX122" s="42"/>
    </row>
    <row r="123" spans="49:50" x14ac:dyDescent="0.25">
      <c r="AW123" s="42"/>
      <c r="AX123" s="42"/>
    </row>
    <row r="124" spans="49:50" x14ac:dyDescent="0.25">
      <c r="AW124" s="42"/>
      <c r="AX124" s="42"/>
    </row>
    <row r="125" spans="49:50" x14ac:dyDescent="0.25">
      <c r="AW125" s="42"/>
      <c r="AX125" s="42"/>
    </row>
    <row r="126" spans="49:50" x14ac:dyDescent="0.25">
      <c r="AW126" s="42"/>
      <c r="AX126" s="42"/>
    </row>
    <row r="127" spans="49:50" x14ac:dyDescent="0.25">
      <c r="AW127" s="42"/>
      <c r="AX127" s="42"/>
    </row>
    <row r="128" spans="49:50" x14ac:dyDescent="0.25">
      <c r="AW128" s="42"/>
      <c r="AX128" s="42"/>
    </row>
    <row r="129" spans="49:50" x14ac:dyDescent="0.25">
      <c r="AW129" s="42"/>
      <c r="AX129" s="42"/>
    </row>
    <row r="130" spans="49:50" x14ac:dyDescent="0.25">
      <c r="AW130" s="42"/>
      <c r="AX130" s="42"/>
    </row>
    <row r="131" spans="49:50" x14ac:dyDescent="0.25">
      <c r="AW131" s="42"/>
      <c r="AX131" s="42"/>
    </row>
    <row r="132" spans="49:50" x14ac:dyDescent="0.25">
      <c r="AW132" s="42"/>
      <c r="AX132" s="42"/>
    </row>
    <row r="133" spans="49:50" x14ac:dyDescent="0.25">
      <c r="AW133" s="42"/>
      <c r="AX133" s="42"/>
    </row>
    <row r="134" spans="49:50" x14ac:dyDescent="0.25">
      <c r="AW134" s="42"/>
      <c r="AX134" s="42"/>
    </row>
    <row r="135" spans="49:50" x14ac:dyDescent="0.25">
      <c r="AW135" s="42"/>
      <c r="AX135" s="42"/>
    </row>
    <row r="136" spans="49:50" x14ac:dyDescent="0.25">
      <c r="AW136" s="42"/>
      <c r="AX136" s="42"/>
    </row>
    <row r="137" spans="49:50" x14ac:dyDescent="0.25">
      <c r="AW137" s="42"/>
      <c r="AX137" s="42"/>
    </row>
    <row r="138" spans="49:50" x14ac:dyDescent="0.25">
      <c r="AW138" s="42"/>
      <c r="AX138" s="42"/>
    </row>
    <row r="139" spans="49:50" x14ac:dyDescent="0.25">
      <c r="AW139" s="42"/>
      <c r="AX139" s="42"/>
    </row>
    <row r="140" spans="49:50" x14ac:dyDescent="0.25">
      <c r="AW140" s="42"/>
      <c r="AX140" s="42"/>
    </row>
    <row r="141" spans="49:50" x14ac:dyDescent="0.25">
      <c r="AW141" s="42"/>
      <c r="AX141" s="42"/>
    </row>
    <row r="142" spans="49:50" x14ac:dyDescent="0.25">
      <c r="AW142" s="42"/>
      <c r="AX142" s="42"/>
    </row>
    <row r="143" spans="49:50" x14ac:dyDescent="0.25">
      <c r="AW143" s="42"/>
      <c r="AX143" s="42"/>
    </row>
    <row r="144" spans="49:50" x14ac:dyDescent="0.25">
      <c r="AW144" s="42"/>
      <c r="AX144" s="42"/>
    </row>
    <row r="145" spans="49:50" x14ac:dyDescent="0.25">
      <c r="AW145" s="42"/>
      <c r="AX145" s="42"/>
    </row>
    <row r="146" spans="49:50" x14ac:dyDescent="0.25">
      <c r="AW146" s="42"/>
      <c r="AX146" s="42"/>
    </row>
    <row r="147" spans="49:50" x14ac:dyDescent="0.25">
      <c r="AW147" s="42"/>
      <c r="AX147" s="42"/>
    </row>
    <row r="148" spans="49:50" x14ac:dyDescent="0.25">
      <c r="AW148" s="42"/>
      <c r="AX148" s="42"/>
    </row>
    <row r="149" spans="49:50" x14ac:dyDescent="0.25">
      <c r="AW149" s="42"/>
      <c r="AX149" s="42"/>
    </row>
    <row r="150" spans="49:50" x14ac:dyDescent="0.25">
      <c r="AW150" s="42"/>
      <c r="AX150" s="42"/>
    </row>
    <row r="151" spans="49:50" x14ac:dyDescent="0.25">
      <c r="AW151" s="42"/>
      <c r="AX151" s="42"/>
    </row>
    <row r="152" spans="49:50" x14ac:dyDescent="0.25">
      <c r="AW152" s="42"/>
      <c r="AX152" s="42"/>
    </row>
    <row r="153" spans="49:50" x14ac:dyDescent="0.25">
      <c r="AW153" s="42"/>
      <c r="AX153" s="42"/>
    </row>
    <row r="154" spans="49:50" x14ac:dyDescent="0.25">
      <c r="AW154" s="42"/>
      <c r="AX154" s="42"/>
    </row>
    <row r="155" spans="49:50" x14ac:dyDescent="0.25">
      <c r="AW155" s="42"/>
      <c r="AX155" s="42"/>
    </row>
    <row r="156" spans="49:50" x14ac:dyDescent="0.25">
      <c r="AW156" s="42"/>
      <c r="AX156" s="42"/>
    </row>
    <row r="157" spans="49:50" x14ac:dyDescent="0.25">
      <c r="AW157" s="42"/>
      <c r="AX157" s="42"/>
    </row>
    <row r="158" spans="49:50" x14ac:dyDescent="0.25">
      <c r="AW158" s="42"/>
      <c r="AX158" s="42"/>
    </row>
    <row r="159" spans="49:50" x14ac:dyDescent="0.25">
      <c r="AW159" s="42"/>
      <c r="AX159" s="42"/>
    </row>
    <row r="160" spans="49:50" x14ac:dyDescent="0.25">
      <c r="AW160" s="42"/>
      <c r="AX160" s="42"/>
    </row>
    <row r="161" spans="49:50" x14ac:dyDescent="0.25">
      <c r="AW161" s="42"/>
      <c r="AX161" s="42"/>
    </row>
    <row r="162" spans="49:50" x14ac:dyDescent="0.25">
      <c r="AW162" s="42"/>
      <c r="AX162" s="42"/>
    </row>
    <row r="163" spans="49:50" x14ac:dyDescent="0.25">
      <c r="AW163" s="42"/>
      <c r="AX163" s="42"/>
    </row>
    <row r="164" spans="49:50" x14ac:dyDescent="0.25">
      <c r="AW164" s="42"/>
      <c r="AX164" s="42"/>
    </row>
    <row r="165" spans="49:50" x14ac:dyDescent="0.25">
      <c r="AW165" s="42"/>
      <c r="AX165" s="42"/>
    </row>
    <row r="166" spans="49:50" x14ac:dyDescent="0.25">
      <c r="AW166" s="42"/>
      <c r="AX166" s="42"/>
    </row>
    <row r="167" spans="49:50" x14ac:dyDescent="0.25">
      <c r="AW167" s="42"/>
      <c r="AX167" s="42"/>
    </row>
    <row r="168" spans="49:50" x14ac:dyDescent="0.25">
      <c r="AW168" s="42"/>
      <c r="AX168" s="42"/>
    </row>
    <row r="169" spans="49:50" x14ac:dyDescent="0.25">
      <c r="AW169" s="42"/>
      <c r="AX169" s="42"/>
    </row>
    <row r="170" spans="49:50" x14ac:dyDescent="0.25">
      <c r="AW170" s="42"/>
      <c r="AX170" s="42"/>
    </row>
    <row r="171" spans="49:50" x14ac:dyDescent="0.25">
      <c r="AW171" s="42"/>
      <c r="AX171" s="42"/>
    </row>
    <row r="172" spans="49:50" x14ac:dyDescent="0.25">
      <c r="AW172" s="42"/>
      <c r="AX172" s="42"/>
    </row>
    <row r="173" spans="49:50" x14ac:dyDescent="0.25">
      <c r="AW173" s="42"/>
      <c r="AX173" s="42"/>
    </row>
    <row r="174" spans="49:50" x14ac:dyDescent="0.25">
      <c r="AW174" s="42"/>
      <c r="AX174" s="42"/>
    </row>
    <row r="175" spans="49:50" x14ac:dyDescent="0.25">
      <c r="AW175" s="42"/>
      <c r="AX175" s="42"/>
    </row>
    <row r="176" spans="49:50" x14ac:dyDescent="0.25">
      <c r="AW176" s="42"/>
      <c r="AX176" s="42"/>
    </row>
    <row r="177" spans="49:50" x14ac:dyDescent="0.25">
      <c r="AW177" s="42"/>
      <c r="AX177" s="42"/>
    </row>
    <row r="178" spans="49:50" x14ac:dyDescent="0.25">
      <c r="AW178" s="42"/>
      <c r="AX178" s="42"/>
    </row>
    <row r="179" spans="49:50" x14ac:dyDescent="0.25">
      <c r="AW179" s="42"/>
      <c r="AX179" s="42"/>
    </row>
    <row r="180" spans="49:50" x14ac:dyDescent="0.25">
      <c r="AW180" s="42"/>
      <c r="AX180" s="42"/>
    </row>
    <row r="181" spans="49:50" x14ac:dyDescent="0.25">
      <c r="AW181" s="42"/>
      <c r="AX181" s="42"/>
    </row>
    <row r="182" spans="49:50" x14ac:dyDescent="0.25">
      <c r="AW182" s="42"/>
      <c r="AX182" s="42"/>
    </row>
    <row r="183" spans="49:50" x14ac:dyDescent="0.25">
      <c r="AW183" s="42"/>
      <c r="AX183" s="42"/>
    </row>
    <row r="184" spans="49:50" x14ac:dyDescent="0.25">
      <c r="AW184" s="42"/>
      <c r="AX184" s="42"/>
    </row>
    <row r="185" spans="49:50" x14ac:dyDescent="0.25">
      <c r="AW185" s="42"/>
      <c r="AX185" s="42"/>
    </row>
    <row r="186" spans="49:50" x14ac:dyDescent="0.25">
      <c r="AW186" s="42"/>
      <c r="AX186" s="42"/>
    </row>
    <row r="187" spans="49:50" x14ac:dyDescent="0.25">
      <c r="AW187" s="42"/>
      <c r="AX187" s="42"/>
    </row>
    <row r="188" spans="49:50" x14ac:dyDescent="0.25">
      <c r="AW188" s="42"/>
      <c r="AX188" s="42"/>
    </row>
    <row r="189" spans="49:50" x14ac:dyDescent="0.25">
      <c r="AW189" s="42"/>
      <c r="AX189" s="42"/>
    </row>
    <row r="190" spans="49:50" x14ac:dyDescent="0.25">
      <c r="AW190" s="42"/>
      <c r="AX190" s="42"/>
    </row>
    <row r="191" spans="49:50" x14ac:dyDescent="0.25">
      <c r="AW191" s="42"/>
      <c r="AX191" s="42"/>
    </row>
    <row r="192" spans="49:50" x14ac:dyDescent="0.25">
      <c r="AW192" s="42"/>
      <c r="AX192" s="42"/>
    </row>
    <row r="193" spans="49:50" x14ac:dyDescent="0.25">
      <c r="AW193" s="42"/>
      <c r="AX193" s="42"/>
    </row>
    <row r="194" spans="49:50" x14ac:dyDescent="0.25">
      <c r="AW194" s="42"/>
      <c r="AX194" s="42"/>
    </row>
    <row r="195" spans="49:50" x14ac:dyDescent="0.25">
      <c r="AW195" s="42"/>
      <c r="AX195" s="42"/>
    </row>
    <row r="196" spans="49:50" x14ac:dyDescent="0.25">
      <c r="AW196" s="42"/>
      <c r="AX196" s="42"/>
    </row>
    <row r="197" spans="49:50" x14ac:dyDescent="0.25">
      <c r="AW197" s="42"/>
      <c r="AX197" s="42"/>
    </row>
    <row r="198" spans="49:50" x14ac:dyDescent="0.25">
      <c r="AW198" s="42"/>
      <c r="AX198" s="42"/>
    </row>
    <row r="199" spans="49:50" x14ac:dyDescent="0.25">
      <c r="AW199" s="42"/>
      <c r="AX199" s="42"/>
    </row>
    <row r="200" spans="49:50" x14ac:dyDescent="0.25">
      <c r="AW200" s="42"/>
      <c r="AX200" s="42"/>
    </row>
    <row r="201" spans="49:50" x14ac:dyDescent="0.25">
      <c r="AW201" s="42"/>
      <c r="AX201" s="42"/>
    </row>
    <row r="202" spans="49:50" x14ac:dyDescent="0.25">
      <c r="AW202" s="42"/>
      <c r="AX202" s="42"/>
    </row>
    <row r="203" spans="49:50" x14ac:dyDescent="0.25">
      <c r="AW203" s="42"/>
      <c r="AX203" s="42"/>
    </row>
    <row r="204" spans="49:50" x14ac:dyDescent="0.25">
      <c r="AW204" s="42"/>
      <c r="AX204" s="42"/>
    </row>
    <row r="205" spans="49:50" x14ac:dyDescent="0.25">
      <c r="AW205" s="42"/>
      <c r="AX205" s="42"/>
    </row>
    <row r="206" spans="49:50" x14ac:dyDescent="0.25">
      <c r="AW206" s="42"/>
      <c r="AX206" s="42"/>
    </row>
    <row r="207" spans="49:50" x14ac:dyDescent="0.25">
      <c r="AW207" s="42"/>
      <c r="AX207" s="42"/>
    </row>
    <row r="208" spans="49:50" x14ac:dyDescent="0.25">
      <c r="AW208" s="42"/>
      <c r="AX208" s="42"/>
    </row>
    <row r="209" spans="49:50" x14ac:dyDescent="0.25">
      <c r="AW209" s="42"/>
      <c r="AX209" s="42"/>
    </row>
    <row r="210" spans="49:50" x14ac:dyDescent="0.25">
      <c r="AW210" s="42"/>
      <c r="AX210" s="42"/>
    </row>
    <row r="211" spans="49:50" x14ac:dyDescent="0.25">
      <c r="AW211" s="42"/>
      <c r="AX211" s="42"/>
    </row>
    <row r="212" spans="49:50" x14ac:dyDescent="0.25">
      <c r="AW212" s="42"/>
      <c r="AX212" s="42"/>
    </row>
    <row r="213" spans="49:50" x14ac:dyDescent="0.25">
      <c r="AW213" s="42"/>
      <c r="AX213" s="42"/>
    </row>
    <row r="214" spans="49:50" x14ac:dyDescent="0.25">
      <c r="AW214" s="42"/>
      <c r="AX214" s="42"/>
    </row>
    <row r="215" spans="49:50" x14ac:dyDescent="0.25">
      <c r="AW215" s="42"/>
      <c r="AX215" s="42"/>
    </row>
    <row r="216" spans="49:50" x14ac:dyDescent="0.25">
      <c r="AW216" s="42"/>
      <c r="AX216" s="42"/>
    </row>
    <row r="217" spans="49:50" x14ac:dyDescent="0.25">
      <c r="AW217" s="42"/>
      <c r="AX217" s="42"/>
    </row>
    <row r="218" spans="49:50" x14ac:dyDescent="0.25">
      <c r="AW218" s="42"/>
      <c r="AX218" s="42"/>
    </row>
    <row r="219" spans="49:50" x14ac:dyDescent="0.25">
      <c r="AW219" s="42"/>
      <c r="AX219" s="42"/>
    </row>
    <row r="220" spans="49:50" x14ac:dyDescent="0.25">
      <c r="AW220" s="42"/>
      <c r="AX220" s="42"/>
    </row>
    <row r="221" spans="49:50" x14ac:dyDescent="0.25">
      <c r="AW221" s="42"/>
      <c r="AX221" s="42"/>
    </row>
    <row r="222" spans="49:50" x14ac:dyDescent="0.25">
      <c r="AW222" s="42"/>
      <c r="AX222" s="42"/>
    </row>
    <row r="223" spans="49:50" x14ac:dyDescent="0.25">
      <c r="AW223" s="42"/>
      <c r="AX223" s="42"/>
    </row>
    <row r="224" spans="49:50" x14ac:dyDescent="0.25">
      <c r="AW224" s="42"/>
      <c r="AX224" s="42"/>
    </row>
    <row r="225" spans="49:50" x14ac:dyDescent="0.25">
      <c r="AW225" s="42"/>
      <c r="AX225" s="42"/>
    </row>
    <row r="226" spans="49:50" x14ac:dyDescent="0.25">
      <c r="AW226" s="42"/>
      <c r="AX226" s="42"/>
    </row>
    <row r="227" spans="49:50" x14ac:dyDescent="0.25">
      <c r="AW227" s="42"/>
      <c r="AX227" s="42"/>
    </row>
    <row r="228" spans="49:50" x14ac:dyDescent="0.25">
      <c r="AW228" s="42"/>
      <c r="AX228" s="42"/>
    </row>
    <row r="229" spans="49:50" x14ac:dyDescent="0.25">
      <c r="AW229" s="42"/>
      <c r="AX229" s="42"/>
    </row>
    <row r="230" spans="49:50" x14ac:dyDescent="0.25">
      <c r="AW230" s="42"/>
      <c r="AX230" s="42"/>
    </row>
    <row r="231" spans="49:50" x14ac:dyDescent="0.25">
      <c r="AW231" s="42"/>
      <c r="AX231" s="42"/>
    </row>
    <row r="232" spans="49:50" x14ac:dyDescent="0.25">
      <c r="AW232" s="42"/>
      <c r="AX232" s="42"/>
    </row>
    <row r="233" spans="49:50" x14ac:dyDescent="0.25">
      <c r="AW233" s="42"/>
      <c r="AX233" s="42"/>
    </row>
    <row r="234" spans="49:50" x14ac:dyDescent="0.25">
      <c r="AW234" s="42"/>
      <c r="AX234" s="42"/>
    </row>
    <row r="235" spans="49:50" x14ac:dyDescent="0.25">
      <c r="AW235" s="42"/>
      <c r="AX235" s="42"/>
    </row>
    <row r="236" spans="49:50" x14ac:dyDescent="0.25">
      <c r="AW236" s="42"/>
      <c r="AX236" s="42"/>
    </row>
    <row r="237" spans="49:50" x14ac:dyDescent="0.25">
      <c r="AW237" s="42"/>
      <c r="AX237" s="42"/>
    </row>
    <row r="238" spans="49:50" x14ac:dyDescent="0.25">
      <c r="AW238" s="42"/>
      <c r="AX238" s="42"/>
    </row>
    <row r="239" spans="49:50" x14ac:dyDescent="0.25">
      <c r="AW239" s="42"/>
      <c r="AX239" s="42"/>
    </row>
    <row r="240" spans="49:50" x14ac:dyDescent="0.25">
      <c r="AW240" s="42"/>
      <c r="AX240" s="42"/>
    </row>
    <row r="241" spans="49:50" x14ac:dyDescent="0.25">
      <c r="AW241" s="42"/>
      <c r="AX241" s="42"/>
    </row>
    <row r="242" spans="49:50" x14ac:dyDescent="0.25">
      <c r="AW242" s="42"/>
      <c r="AX242" s="42"/>
    </row>
    <row r="243" spans="49:50" x14ac:dyDescent="0.25">
      <c r="AW243" s="42"/>
      <c r="AX243" s="42"/>
    </row>
    <row r="244" spans="49:50" x14ac:dyDescent="0.25">
      <c r="AW244" s="42"/>
      <c r="AX244" s="42"/>
    </row>
    <row r="245" spans="49:50" x14ac:dyDescent="0.25">
      <c r="AW245" s="42"/>
      <c r="AX245" s="42"/>
    </row>
    <row r="246" spans="49:50" x14ac:dyDescent="0.25">
      <c r="AW246" s="42"/>
      <c r="AX246" s="42"/>
    </row>
    <row r="247" spans="49:50" x14ac:dyDescent="0.25">
      <c r="AW247" s="42"/>
      <c r="AX247" s="42"/>
    </row>
    <row r="248" spans="49:50" x14ac:dyDescent="0.25">
      <c r="AW248" s="42"/>
      <c r="AX248" s="42"/>
    </row>
    <row r="249" spans="49:50" x14ac:dyDescent="0.25">
      <c r="AW249" s="42"/>
      <c r="AX249" s="42"/>
    </row>
    <row r="250" spans="49:50" x14ac:dyDescent="0.25">
      <c r="AW250" s="42"/>
      <c r="AX250" s="42"/>
    </row>
    <row r="251" spans="49:50" x14ac:dyDescent="0.25">
      <c r="AW251" s="42"/>
      <c r="AX251" s="42"/>
    </row>
    <row r="252" spans="49:50" x14ac:dyDescent="0.25">
      <c r="AW252" s="42"/>
      <c r="AX252" s="42"/>
    </row>
    <row r="253" spans="49:50" x14ac:dyDescent="0.25">
      <c r="AW253" s="42"/>
      <c r="AX253" s="42"/>
    </row>
    <row r="254" spans="49:50" x14ac:dyDescent="0.25">
      <c r="AW254" s="42"/>
      <c r="AX254" s="42"/>
    </row>
    <row r="255" spans="49:50" x14ac:dyDescent="0.25">
      <c r="AW255" s="42"/>
      <c r="AX255" s="42"/>
    </row>
    <row r="256" spans="49:50" x14ac:dyDescent="0.25">
      <c r="AW256" s="42"/>
      <c r="AX256" s="42"/>
    </row>
    <row r="257" spans="49:50" x14ac:dyDescent="0.25">
      <c r="AW257" s="42"/>
      <c r="AX257" s="42"/>
    </row>
    <row r="258" spans="49:50" x14ac:dyDescent="0.25">
      <c r="AW258" s="42"/>
      <c r="AX258" s="42"/>
    </row>
    <row r="259" spans="49:50" x14ac:dyDescent="0.25">
      <c r="AW259" s="42"/>
      <c r="AX259" s="42"/>
    </row>
    <row r="260" spans="49:50" x14ac:dyDescent="0.25">
      <c r="AW260" s="42"/>
      <c r="AX260" s="42"/>
    </row>
    <row r="261" spans="49:50" x14ac:dyDescent="0.25">
      <c r="AW261" s="42"/>
      <c r="AX261" s="42"/>
    </row>
    <row r="262" spans="49:50" x14ac:dyDescent="0.25">
      <c r="AW262" s="42"/>
      <c r="AX262" s="42"/>
    </row>
    <row r="263" spans="49:50" x14ac:dyDescent="0.25">
      <c r="AW263" s="42"/>
      <c r="AX263" s="42"/>
    </row>
    <row r="264" spans="49:50" x14ac:dyDescent="0.25">
      <c r="AW264" s="42"/>
      <c r="AX264" s="42"/>
    </row>
    <row r="265" spans="49:50" x14ac:dyDescent="0.25">
      <c r="AW265" s="42"/>
      <c r="AX265" s="42"/>
    </row>
    <row r="266" spans="49:50" x14ac:dyDescent="0.25">
      <c r="AW266" s="42"/>
      <c r="AX266" s="42"/>
    </row>
    <row r="267" spans="49:50" x14ac:dyDescent="0.25">
      <c r="AW267" s="42"/>
      <c r="AX267" s="42"/>
    </row>
    <row r="268" spans="49:50" x14ac:dyDescent="0.25">
      <c r="AW268" s="42"/>
      <c r="AX268" s="42"/>
    </row>
    <row r="269" spans="49:50" x14ac:dyDescent="0.25">
      <c r="AW269" s="42"/>
      <c r="AX269" s="42"/>
    </row>
    <row r="270" spans="49:50" x14ac:dyDescent="0.25">
      <c r="AW270" s="42"/>
      <c r="AX270" s="42"/>
    </row>
    <row r="271" spans="49:50" x14ac:dyDescent="0.25">
      <c r="AW271" s="42"/>
      <c r="AX271" s="42"/>
    </row>
    <row r="272" spans="49:50" x14ac:dyDescent="0.25">
      <c r="AW272" s="42"/>
      <c r="AX272" s="42"/>
    </row>
    <row r="273" spans="49:50" x14ac:dyDescent="0.25">
      <c r="AW273" s="42"/>
      <c r="AX273" s="42"/>
    </row>
    <row r="274" spans="49:50" x14ac:dyDescent="0.25">
      <c r="AW274" s="42"/>
      <c r="AX274" s="42"/>
    </row>
  </sheetData>
  <autoFilter ref="M1:S274" xr:uid="{00000000-0009-0000-0000-000001000000}"/>
  <mergeCells count="19">
    <mergeCell ref="L21:L22"/>
    <mergeCell ref="M21:R22"/>
    <mergeCell ref="S21:S22"/>
    <mergeCell ref="T21:T22"/>
    <mergeCell ref="B21:E22"/>
    <mergeCell ref="F21:K22"/>
    <mergeCell ref="B2:T2"/>
    <mergeCell ref="B4:T4"/>
    <mergeCell ref="B7:E9"/>
    <mergeCell ref="F7:S7"/>
    <mergeCell ref="T7:T10"/>
    <mergeCell ref="F8:L8"/>
    <mergeCell ref="M8:S8"/>
    <mergeCell ref="F9:H9"/>
    <mergeCell ref="I9:K9"/>
    <mergeCell ref="L9:L10"/>
    <mergeCell ref="M9:O9"/>
    <mergeCell ref="P9:R9"/>
    <mergeCell ref="S9:S10"/>
  </mergeCells>
  <phoneticPr fontId="0" type="noConversion"/>
  <hyperlinks>
    <hyperlink ref="L5" location="'3'!A1" display="'3'!A1" xr:uid="{00000000-0004-0000-0100-000000000000}"/>
    <hyperlink ref="L6" location="'4'!A1" display="'4'!A1" xr:uid="{00000000-0004-0000-0100-000001000000}"/>
    <hyperlink ref="L7" location="'5'!A1" display="'5'!A1" xr:uid="{00000000-0004-0000-0100-000002000000}"/>
    <hyperlink ref="L8" location="'6'!A1" display="'6'!A1" xr:uid="{00000000-0004-0000-0100-000003000000}"/>
    <hyperlink ref="L9" location="'7'!A1" display="'7'!A1" xr:uid="{00000000-0004-0000-0100-000004000000}"/>
    <hyperlink ref="L10" location="'8'!A1" display="'8'!A1" xr:uid="{00000000-0004-0000-0100-000005000000}"/>
    <hyperlink ref="L3" location="'1'!A1" display="'1'!A1" xr:uid="{00000000-0004-0000-0100-000006000000}"/>
    <hyperlink ref="L11" location="'9'!A1" display="'9'!A1" xr:uid="{00000000-0004-0000-0100-000007000000}"/>
  </hyperlinks>
  <pageMargins left="0.25" right="0.25" top="0.75" bottom="0.75" header="0.3" footer="0.3"/>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election sqref="A1:XFD8"/>
    </sheetView>
  </sheetViews>
  <sheetFormatPr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56"/>
  <sheetViews>
    <sheetView topLeftCell="A13" workbookViewId="0">
      <selection activeCell="C16" sqref="C16"/>
    </sheetView>
  </sheetViews>
  <sheetFormatPr defaultColWidth="61.85546875" defaultRowHeight="29.25" customHeight="1" x14ac:dyDescent="0.25"/>
  <sheetData>
    <row r="1" spans="1:4" ht="29.25" customHeight="1" thickBot="1" x14ac:dyDescent="0.3">
      <c r="A1" s="313"/>
    </row>
    <row r="2" spans="1:4" ht="29.25" customHeight="1" thickBot="1" x14ac:dyDescent="0.3">
      <c r="A2" s="314" t="s">
        <v>420</v>
      </c>
      <c r="B2" s="315" t="s">
        <v>421</v>
      </c>
      <c r="C2" s="315" t="s">
        <v>422</v>
      </c>
      <c r="D2" s="315" t="s">
        <v>423</v>
      </c>
    </row>
    <row r="3" spans="1:4" ht="29.25" customHeight="1" thickBot="1" x14ac:dyDescent="0.3">
      <c r="A3" s="547" t="s">
        <v>424</v>
      </c>
      <c r="B3" s="556" t="s">
        <v>425</v>
      </c>
      <c r="C3" s="333" t="s">
        <v>426</v>
      </c>
      <c r="D3" s="320" t="s">
        <v>427</v>
      </c>
    </row>
    <row r="4" spans="1:4" ht="29.25" customHeight="1" thickBot="1" x14ac:dyDescent="0.3">
      <c r="A4" s="548"/>
      <c r="B4" s="557"/>
      <c r="C4" s="320" t="s">
        <v>428</v>
      </c>
      <c r="D4" s="320" t="s">
        <v>429</v>
      </c>
    </row>
    <row r="5" spans="1:4" ht="29.25" customHeight="1" thickBot="1" x14ac:dyDescent="0.3">
      <c r="A5" s="548"/>
      <c r="B5" s="557"/>
      <c r="C5" s="333" t="s">
        <v>430</v>
      </c>
      <c r="D5" s="320" t="s">
        <v>431</v>
      </c>
    </row>
    <row r="6" spans="1:4" ht="29.25" customHeight="1" thickBot="1" x14ac:dyDescent="0.3">
      <c r="A6" s="548"/>
      <c r="B6" s="557"/>
      <c r="C6" s="320" t="s">
        <v>432</v>
      </c>
      <c r="D6" s="320" t="s">
        <v>433</v>
      </c>
    </row>
    <row r="7" spans="1:4" ht="29.25" customHeight="1" thickBot="1" x14ac:dyDescent="0.3">
      <c r="A7" s="548"/>
      <c r="B7" s="557"/>
      <c r="C7" s="333" t="s">
        <v>434</v>
      </c>
      <c r="D7" s="320" t="s">
        <v>431</v>
      </c>
    </row>
    <row r="8" spans="1:4" ht="29.25" customHeight="1" thickBot="1" x14ac:dyDescent="0.3">
      <c r="A8" s="548"/>
      <c r="B8" s="557"/>
      <c r="C8" s="333" t="s">
        <v>435</v>
      </c>
      <c r="D8" s="320" t="s">
        <v>431</v>
      </c>
    </row>
    <row r="9" spans="1:4" ht="29.25" customHeight="1" thickBot="1" x14ac:dyDescent="0.3">
      <c r="A9" s="548"/>
      <c r="B9" s="557"/>
      <c r="C9" s="333" t="s">
        <v>436</v>
      </c>
      <c r="D9" s="320" t="s">
        <v>431</v>
      </c>
    </row>
    <row r="10" spans="1:4" ht="29.25" customHeight="1" thickBot="1" x14ac:dyDescent="0.3">
      <c r="A10" s="549"/>
      <c r="B10" s="558"/>
      <c r="C10" s="333" t="s">
        <v>437</v>
      </c>
      <c r="D10" s="320" t="s">
        <v>431</v>
      </c>
    </row>
    <row r="11" spans="1:4" ht="29.25" customHeight="1" thickBot="1" x14ac:dyDescent="0.3">
      <c r="A11" s="547" t="s">
        <v>438</v>
      </c>
      <c r="B11" s="319" t="s">
        <v>439</v>
      </c>
      <c r="C11" s="323" t="s">
        <v>441</v>
      </c>
      <c r="D11" s="323" t="s">
        <v>442</v>
      </c>
    </row>
    <row r="12" spans="1:4" ht="29.25" customHeight="1" thickBot="1" x14ac:dyDescent="0.3">
      <c r="A12" s="548"/>
      <c r="B12" s="319" t="s">
        <v>440</v>
      </c>
      <c r="C12" s="333" t="s">
        <v>443</v>
      </c>
      <c r="D12" s="323" t="s">
        <v>431</v>
      </c>
    </row>
    <row r="13" spans="1:4" ht="29.25" customHeight="1" thickBot="1" x14ac:dyDescent="0.3">
      <c r="A13" s="548"/>
      <c r="B13" s="321"/>
      <c r="C13" s="333" t="s">
        <v>444</v>
      </c>
      <c r="D13" s="323" t="s">
        <v>445</v>
      </c>
    </row>
    <row r="14" spans="1:4" ht="29.25" customHeight="1" thickBot="1" x14ac:dyDescent="0.3">
      <c r="A14" s="548"/>
      <c r="B14" s="321"/>
      <c r="C14" s="323" t="s">
        <v>446</v>
      </c>
      <c r="D14" s="323" t="s">
        <v>447</v>
      </c>
    </row>
    <row r="15" spans="1:4" ht="29.25" customHeight="1" thickBot="1" x14ac:dyDescent="0.3">
      <c r="A15" s="549"/>
      <c r="B15" s="322"/>
      <c r="C15" s="323" t="s">
        <v>448</v>
      </c>
      <c r="D15" s="323" t="s">
        <v>447</v>
      </c>
    </row>
    <row r="16" spans="1:4" ht="29.25" customHeight="1" thickBot="1" x14ac:dyDescent="0.3">
      <c r="A16" s="550" t="s">
        <v>449</v>
      </c>
      <c r="B16" s="556" t="s">
        <v>450</v>
      </c>
      <c r="C16" s="323" t="s">
        <v>451</v>
      </c>
      <c r="D16" s="323" t="s">
        <v>452</v>
      </c>
    </row>
    <row r="17" spans="1:4" ht="29.25" customHeight="1" thickBot="1" x14ac:dyDescent="0.3">
      <c r="A17" s="551"/>
      <c r="B17" s="557"/>
      <c r="C17" s="323" t="s">
        <v>453</v>
      </c>
      <c r="D17" s="323" t="s">
        <v>452</v>
      </c>
    </row>
    <row r="18" spans="1:4" ht="29.25" customHeight="1" thickBot="1" x14ac:dyDescent="0.3">
      <c r="A18" s="551"/>
      <c r="B18" s="557"/>
      <c r="C18" s="323" t="s">
        <v>454</v>
      </c>
      <c r="D18" s="323" t="s">
        <v>442</v>
      </c>
    </row>
    <row r="19" spans="1:4" ht="29.25" customHeight="1" thickBot="1" x14ac:dyDescent="0.3">
      <c r="A19" s="551"/>
      <c r="B19" s="557"/>
      <c r="C19" s="323" t="s">
        <v>455</v>
      </c>
      <c r="D19" s="323" t="s">
        <v>456</v>
      </c>
    </row>
    <row r="20" spans="1:4" ht="29.25" customHeight="1" thickBot="1" x14ac:dyDescent="0.3">
      <c r="A20" s="551"/>
      <c r="B20" s="557"/>
      <c r="C20" s="323" t="s">
        <v>457</v>
      </c>
      <c r="D20" s="323" t="s">
        <v>447</v>
      </c>
    </row>
    <row r="21" spans="1:4" ht="29.25" customHeight="1" thickBot="1" x14ac:dyDescent="0.3">
      <c r="A21" s="552"/>
      <c r="B21" s="558"/>
      <c r="C21" s="333" t="s">
        <v>458</v>
      </c>
      <c r="D21" s="323" t="s">
        <v>431</v>
      </c>
    </row>
    <row r="22" spans="1:4" ht="29.25" customHeight="1" x14ac:dyDescent="0.25">
      <c r="A22" s="547" t="s">
        <v>459</v>
      </c>
      <c r="B22" s="319"/>
      <c r="C22" s="553"/>
      <c r="D22" s="553"/>
    </row>
    <row r="23" spans="1:4" ht="29.25" customHeight="1" x14ac:dyDescent="0.25">
      <c r="A23" s="548"/>
      <c r="B23" s="319" t="s">
        <v>460</v>
      </c>
      <c r="C23" s="554"/>
      <c r="D23" s="554"/>
    </row>
    <row r="24" spans="1:4" ht="29.25" customHeight="1" x14ac:dyDescent="0.25">
      <c r="A24" s="548"/>
      <c r="B24" s="319" t="s">
        <v>461</v>
      </c>
      <c r="C24" s="554"/>
      <c r="D24" s="554"/>
    </row>
    <row r="25" spans="1:4" ht="29.25" customHeight="1" x14ac:dyDescent="0.25">
      <c r="A25" s="548"/>
      <c r="B25" s="319" t="s">
        <v>462</v>
      </c>
      <c r="C25" s="554"/>
      <c r="D25" s="554"/>
    </row>
    <row r="26" spans="1:4" ht="29.25" customHeight="1" x14ac:dyDescent="0.25">
      <c r="A26" s="548"/>
      <c r="B26" s="319" t="s">
        <v>463</v>
      </c>
      <c r="C26" s="554"/>
      <c r="D26" s="554"/>
    </row>
    <row r="27" spans="1:4" ht="29.25" customHeight="1" thickBot="1" x14ac:dyDescent="0.3">
      <c r="A27" s="549"/>
      <c r="B27" s="324"/>
      <c r="C27" s="555"/>
      <c r="D27" s="555"/>
    </row>
    <row r="28" spans="1:4" ht="29.25" customHeight="1" thickBot="1" x14ac:dyDescent="0.3">
      <c r="A28" s="316" t="s">
        <v>464</v>
      </c>
      <c r="B28" s="319"/>
      <c r="C28" s="333" t="s">
        <v>469</v>
      </c>
      <c r="D28" s="330" t="s">
        <v>431</v>
      </c>
    </row>
    <row r="29" spans="1:4" ht="29.25" customHeight="1" x14ac:dyDescent="0.25">
      <c r="A29" s="317"/>
      <c r="B29" s="319" t="s">
        <v>467</v>
      </c>
      <c r="C29" s="331"/>
      <c r="D29" s="331"/>
    </row>
    <row r="30" spans="1:4" ht="29.25" customHeight="1" x14ac:dyDescent="0.25">
      <c r="A30" s="316" t="s">
        <v>465</v>
      </c>
      <c r="B30" s="319" t="s">
        <v>468</v>
      </c>
      <c r="C30" s="331"/>
      <c r="D30" s="331"/>
    </row>
    <row r="31" spans="1:4" ht="29.25" customHeight="1" x14ac:dyDescent="0.25">
      <c r="A31" s="317"/>
      <c r="B31" s="325"/>
      <c r="C31" s="331"/>
      <c r="D31" s="331"/>
    </row>
    <row r="32" spans="1:4" ht="29.25" customHeight="1" thickBot="1" x14ac:dyDescent="0.3">
      <c r="A32" s="316" t="s">
        <v>466</v>
      </c>
      <c r="B32" s="326"/>
      <c r="C32" s="332"/>
      <c r="D32" s="332"/>
    </row>
    <row r="33" spans="1:4" ht="29.25" customHeight="1" thickBot="1" x14ac:dyDescent="0.3">
      <c r="A33" s="318"/>
      <c r="B33" s="327"/>
      <c r="C33" s="323"/>
      <c r="D33" s="323"/>
    </row>
    <row r="34" spans="1:4" ht="29.25" customHeight="1" thickBot="1" x14ac:dyDescent="0.3">
      <c r="A34" s="316" t="s">
        <v>470</v>
      </c>
      <c r="B34" s="319"/>
      <c r="C34" s="333" t="s">
        <v>476</v>
      </c>
      <c r="D34" s="330" t="s">
        <v>477</v>
      </c>
    </row>
    <row r="35" spans="1:4" ht="29.25" customHeight="1" x14ac:dyDescent="0.25">
      <c r="A35" s="317"/>
      <c r="B35" s="319" t="s">
        <v>473</v>
      </c>
      <c r="C35" s="331"/>
      <c r="D35" s="331"/>
    </row>
    <row r="36" spans="1:4" ht="29.25" customHeight="1" x14ac:dyDescent="0.25">
      <c r="A36" s="316" t="s">
        <v>471</v>
      </c>
      <c r="B36" s="319" t="s">
        <v>474</v>
      </c>
      <c r="C36" s="331"/>
      <c r="D36" s="331"/>
    </row>
    <row r="37" spans="1:4" ht="29.25" customHeight="1" thickBot="1" x14ac:dyDescent="0.3">
      <c r="A37" s="317"/>
      <c r="B37" s="319" t="s">
        <v>475</v>
      </c>
      <c r="C37" s="332"/>
      <c r="D37" s="332"/>
    </row>
    <row r="38" spans="1:4" ht="29.25" customHeight="1" thickBot="1" x14ac:dyDescent="0.3">
      <c r="A38" s="316" t="s">
        <v>472</v>
      </c>
      <c r="B38" s="328"/>
      <c r="C38" s="333" t="s">
        <v>478</v>
      </c>
      <c r="D38" s="323" t="s">
        <v>431</v>
      </c>
    </row>
    <row r="39" spans="1:4" ht="29.25" customHeight="1" thickBot="1" x14ac:dyDescent="0.3">
      <c r="A39" s="318"/>
      <c r="B39" s="327"/>
      <c r="C39" s="323" t="s">
        <v>479</v>
      </c>
      <c r="D39" s="323" t="s">
        <v>433</v>
      </c>
    </row>
    <row r="40" spans="1:4" ht="29.25" customHeight="1" thickBot="1" x14ac:dyDescent="0.3">
      <c r="A40" s="547" t="s">
        <v>480</v>
      </c>
      <c r="B40" s="319" t="s">
        <v>481</v>
      </c>
      <c r="C40" s="323" t="s">
        <v>483</v>
      </c>
      <c r="D40" s="323" t="s">
        <v>484</v>
      </c>
    </row>
    <row r="41" spans="1:4" ht="29.25" customHeight="1" thickBot="1" x14ac:dyDescent="0.3">
      <c r="A41" s="548"/>
      <c r="B41" s="319" t="s">
        <v>482</v>
      </c>
      <c r="C41" s="323" t="s">
        <v>485</v>
      </c>
      <c r="D41" s="323" t="s">
        <v>484</v>
      </c>
    </row>
    <row r="42" spans="1:4" ht="29.25" customHeight="1" thickBot="1" x14ac:dyDescent="0.3">
      <c r="A42" s="548"/>
      <c r="B42" s="328"/>
      <c r="C42" s="333" t="s">
        <v>486</v>
      </c>
      <c r="D42" s="323" t="s">
        <v>431</v>
      </c>
    </row>
    <row r="43" spans="1:4" ht="29.25" customHeight="1" thickBot="1" x14ac:dyDescent="0.3">
      <c r="A43" s="548"/>
      <c r="B43" s="326"/>
      <c r="C43" s="333" t="s">
        <v>487</v>
      </c>
      <c r="D43" s="323" t="s">
        <v>431</v>
      </c>
    </row>
    <row r="44" spans="1:4" ht="29.25" customHeight="1" thickBot="1" x14ac:dyDescent="0.3">
      <c r="A44" s="549"/>
      <c r="B44" s="327"/>
      <c r="C44" s="323" t="s">
        <v>488</v>
      </c>
      <c r="D44" s="323" t="s">
        <v>433</v>
      </c>
    </row>
    <row r="45" spans="1:4" ht="29.25" customHeight="1" thickBot="1" x14ac:dyDescent="0.3">
      <c r="A45" s="547" t="s">
        <v>489</v>
      </c>
      <c r="B45" s="319"/>
      <c r="C45" s="333" t="s">
        <v>492</v>
      </c>
      <c r="D45" s="323" t="s">
        <v>431</v>
      </c>
    </row>
    <row r="46" spans="1:4" ht="29.25" customHeight="1" thickBot="1" x14ac:dyDescent="0.3">
      <c r="A46" s="548"/>
      <c r="B46" s="319" t="s">
        <v>490</v>
      </c>
      <c r="C46" s="323" t="s">
        <v>493</v>
      </c>
      <c r="D46" s="323" t="s">
        <v>429</v>
      </c>
    </row>
    <row r="47" spans="1:4" ht="29.25" customHeight="1" thickBot="1" x14ac:dyDescent="0.3">
      <c r="A47" s="548"/>
      <c r="B47" s="319" t="s">
        <v>491</v>
      </c>
      <c r="C47" s="323" t="s">
        <v>494</v>
      </c>
      <c r="D47" s="323" t="s">
        <v>429</v>
      </c>
    </row>
    <row r="48" spans="1:4" ht="29.25" customHeight="1" thickBot="1" x14ac:dyDescent="0.3">
      <c r="A48" s="549"/>
      <c r="B48" s="327"/>
      <c r="C48" s="323" t="s">
        <v>495</v>
      </c>
      <c r="D48" s="323" t="s">
        <v>429</v>
      </c>
    </row>
    <row r="49" spans="1:4" ht="29.25" customHeight="1" thickBot="1" x14ac:dyDescent="0.3">
      <c r="A49" s="550" t="s">
        <v>496</v>
      </c>
      <c r="B49" s="319" t="s">
        <v>497</v>
      </c>
      <c r="C49" s="333" t="s">
        <v>501</v>
      </c>
      <c r="D49" s="323" t="s">
        <v>502</v>
      </c>
    </row>
    <row r="50" spans="1:4" ht="29.25" customHeight="1" thickBot="1" x14ac:dyDescent="0.3">
      <c r="A50" s="551"/>
      <c r="B50" s="319" t="s">
        <v>498</v>
      </c>
      <c r="C50" s="333" t="s">
        <v>503</v>
      </c>
      <c r="D50" s="323" t="s">
        <v>502</v>
      </c>
    </row>
    <row r="51" spans="1:4" ht="29.25" customHeight="1" thickBot="1" x14ac:dyDescent="0.3">
      <c r="A51" s="551"/>
      <c r="B51" s="319" t="s">
        <v>499</v>
      </c>
      <c r="C51" s="323" t="s">
        <v>504</v>
      </c>
      <c r="D51" s="323" t="s">
        <v>505</v>
      </c>
    </row>
    <row r="52" spans="1:4" ht="29.25" customHeight="1" thickBot="1" x14ac:dyDescent="0.3">
      <c r="A52" s="551"/>
      <c r="B52" s="319" t="s">
        <v>500</v>
      </c>
      <c r="C52" s="323" t="s">
        <v>506</v>
      </c>
      <c r="D52" s="323" t="s">
        <v>507</v>
      </c>
    </row>
    <row r="53" spans="1:4" ht="29.25" customHeight="1" thickBot="1" x14ac:dyDescent="0.3">
      <c r="A53" s="551"/>
      <c r="B53" s="326"/>
      <c r="C53" s="323" t="s">
        <v>508</v>
      </c>
      <c r="D53" s="323" t="s">
        <v>507</v>
      </c>
    </row>
    <row r="54" spans="1:4" ht="29.25" customHeight="1" thickBot="1" x14ac:dyDescent="0.3">
      <c r="A54" s="551"/>
      <c r="B54" s="326"/>
      <c r="C54" s="333" t="s">
        <v>509</v>
      </c>
      <c r="D54" s="323" t="s">
        <v>431</v>
      </c>
    </row>
    <row r="55" spans="1:4" ht="29.25" customHeight="1" thickBot="1" x14ac:dyDescent="0.3">
      <c r="A55" s="552"/>
      <c r="B55" s="327"/>
      <c r="C55" s="333" t="s">
        <v>510</v>
      </c>
      <c r="D55" s="323" t="s">
        <v>431</v>
      </c>
    </row>
    <row r="56" spans="1:4" ht="29.25" customHeight="1" x14ac:dyDescent="0.25">
      <c r="A56" s="329"/>
    </row>
  </sheetData>
  <autoFilter ref="A2:D2" xr:uid="{00000000-0009-0000-0000-000017000000}"/>
  <mergeCells count="11">
    <mergeCell ref="A3:A10"/>
    <mergeCell ref="B3:B10"/>
    <mergeCell ref="A11:A15"/>
    <mergeCell ref="A16:A21"/>
    <mergeCell ref="B16:B21"/>
    <mergeCell ref="A40:A44"/>
    <mergeCell ref="A45:A48"/>
    <mergeCell ref="A49:A55"/>
    <mergeCell ref="C22:C27"/>
    <mergeCell ref="D22:D27"/>
    <mergeCell ref="A22:A27"/>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K34"/>
  <sheetViews>
    <sheetView topLeftCell="A6" workbookViewId="0">
      <selection activeCell="P16" sqref="P16"/>
    </sheetView>
  </sheetViews>
  <sheetFormatPr defaultColWidth="8.85546875" defaultRowHeight="42.75" customHeight="1" x14ac:dyDescent="0.25"/>
  <cols>
    <col min="1" max="1" width="1.28515625" style="42" customWidth="1"/>
    <col min="2" max="2" width="44.85546875" style="42" customWidth="1"/>
    <col min="3" max="3" width="78.7109375" style="42" customWidth="1"/>
    <col min="4" max="6" width="10.140625" style="60" customWidth="1"/>
    <col min="7" max="7" width="10.140625" style="61" customWidth="1"/>
    <col min="8" max="8" width="12.140625" style="42" customWidth="1"/>
    <col min="9" max="9" width="4.28515625" style="42" customWidth="1"/>
    <col min="10" max="10" width="10.140625" style="42" customWidth="1"/>
    <col min="11" max="11" width="4.42578125" style="42" customWidth="1"/>
    <col min="12" max="14" width="10.140625" style="42" customWidth="1"/>
    <col min="15" max="15" width="1.42578125" style="42" hidden="1" customWidth="1"/>
    <col min="16" max="16" width="18.85546875" style="42" customWidth="1"/>
    <col min="17" max="29" width="8" style="42" customWidth="1"/>
    <col min="30" max="33" width="9.28515625" style="42" customWidth="1"/>
    <col min="34" max="61" width="8.85546875" style="42"/>
    <col min="62" max="62" width="64" customWidth="1"/>
    <col min="63" max="63" width="97.85546875" customWidth="1"/>
    <col min="64" max="257" width="8.85546875" style="42"/>
    <col min="258" max="258" width="1.28515625" style="42" customWidth="1"/>
    <col min="259" max="259" width="44.85546875" style="42" customWidth="1"/>
    <col min="260" max="260" width="47.28515625" style="42" customWidth="1"/>
    <col min="261" max="261" width="8.140625" style="42" customWidth="1"/>
    <col min="262" max="262" width="8.28515625" style="42" customWidth="1"/>
    <col min="263" max="263" width="5.42578125" style="42" customWidth="1"/>
    <col min="264" max="264" width="8.42578125" style="42" customWidth="1"/>
    <col min="265" max="265" width="13.7109375" style="42" customWidth="1"/>
    <col min="266" max="266" width="15.7109375" style="42" customWidth="1"/>
    <col min="267" max="267" width="14.7109375" style="42" customWidth="1"/>
    <col min="268" max="268" width="15" style="42" customWidth="1"/>
    <col min="269" max="270" width="14.28515625" style="42" customWidth="1"/>
    <col min="271" max="271" width="0" style="42" hidden="1" customWidth="1"/>
    <col min="272" max="272" width="18.85546875" style="42" customWidth="1"/>
    <col min="273" max="285" width="8" style="42" customWidth="1"/>
    <col min="286" max="289" width="9.28515625" style="42" customWidth="1"/>
    <col min="290" max="317" width="8.85546875" style="42"/>
    <col min="318" max="318" width="64" style="42" customWidth="1"/>
    <col min="319" max="319" width="97.85546875" style="42" customWidth="1"/>
    <col min="320" max="513" width="8.85546875" style="42"/>
    <col min="514" max="514" width="1.28515625" style="42" customWidth="1"/>
    <col min="515" max="515" width="44.85546875" style="42" customWidth="1"/>
    <col min="516" max="516" width="47.28515625" style="42" customWidth="1"/>
    <col min="517" max="517" width="8.140625" style="42" customWidth="1"/>
    <col min="518" max="518" width="8.28515625" style="42" customWidth="1"/>
    <col min="519" max="519" width="5.42578125" style="42" customWidth="1"/>
    <col min="520" max="520" width="8.42578125" style="42" customWidth="1"/>
    <col min="521" max="521" width="13.7109375" style="42" customWidth="1"/>
    <col min="522" max="522" width="15.7109375" style="42" customWidth="1"/>
    <col min="523" max="523" width="14.7109375" style="42" customWidth="1"/>
    <col min="524" max="524" width="15" style="42" customWidth="1"/>
    <col min="525" max="526" width="14.28515625" style="42" customWidth="1"/>
    <col min="527" max="527" width="0" style="42" hidden="1" customWidth="1"/>
    <col min="528" max="528" width="18.85546875" style="42" customWidth="1"/>
    <col min="529" max="541" width="8" style="42" customWidth="1"/>
    <col min="542" max="545" width="9.28515625" style="42" customWidth="1"/>
    <col min="546" max="573" width="8.85546875" style="42"/>
    <col min="574" max="574" width="64" style="42" customWidth="1"/>
    <col min="575" max="575" width="97.85546875" style="42" customWidth="1"/>
    <col min="576" max="769" width="8.85546875" style="42"/>
    <col min="770" max="770" width="1.28515625" style="42" customWidth="1"/>
    <col min="771" max="771" width="44.85546875" style="42" customWidth="1"/>
    <col min="772" max="772" width="47.28515625" style="42" customWidth="1"/>
    <col min="773" max="773" width="8.140625" style="42" customWidth="1"/>
    <col min="774" max="774" width="8.28515625" style="42" customWidth="1"/>
    <col min="775" max="775" width="5.42578125" style="42" customWidth="1"/>
    <col min="776" max="776" width="8.42578125" style="42" customWidth="1"/>
    <col min="777" max="777" width="13.7109375" style="42" customWidth="1"/>
    <col min="778" max="778" width="15.7109375" style="42" customWidth="1"/>
    <col min="779" max="779" width="14.7109375" style="42" customWidth="1"/>
    <col min="780" max="780" width="15" style="42" customWidth="1"/>
    <col min="781" max="782" width="14.28515625" style="42" customWidth="1"/>
    <col min="783" max="783" width="0" style="42" hidden="1" customWidth="1"/>
    <col min="784" max="784" width="18.85546875" style="42" customWidth="1"/>
    <col min="785" max="797" width="8" style="42" customWidth="1"/>
    <col min="798" max="801" width="9.28515625" style="42" customWidth="1"/>
    <col min="802" max="829" width="8.85546875" style="42"/>
    <col min="830" max="830" width="64" style="42" customWidth="1"/>
    <col min="831" max="831" width="97.85546875" style="42" customWidth="1"/>
    <col min="832" max="1025" width="8.85546875" style="42"/>
    <col min="1026" max="1026" width="1.28515625" style="42" customWidth="1"/>
    <col min="1027" max="1027" width="44.85546875" style="42" customWidth="1"/>
    <col min="1028" max="1028" width="47.28515625" style="42" customWidth="1"/>
    <col min="1029" max="1029" width="8.140625" style="42" customWidth="1"/>
    <col min="1030" max="1030" width="8.28515625" style="42" customWidth="1"/>
    <col min="1031" max="1031" width="5.42578125" style="42" customWidth="1"/>
    <col min="1032" max="1032" width="8.42578125" style="42" customWidth="1"/>
    <col min="1033" max="1033" width="13.7109375" style="42" customWidth="1"/>
    <col min="1034" max="1034" width="15.7109375" style="42" customWidth="1"/>
    <col min="1035" max="1035" width="14.7109375" style="42" customWidth="1"/>
    <col min="1036" max="1036" width="15" style="42" customWidth="1"/>
    <col min="1037" max="1038" width="14.28515625" style="42" customWidth="1"/>
    <col min="1039" max="1039" width="0" style="42" hidden="1" customWidth="1"/>
    <col min="1040" max="1040" width="18.85546875" style="42" customWidth="1"/>
    <col min="1041" max="1053" width="8" style="42" customWidth="1"/>
    <col min="1054" max="1057" width="9.28515625" style="42" customWidth="1"/>
    <col min="1058" max="1085" width="8.85546875" style="42"/>
    <col min="1086" max="1086" width="64" style="42" customWidth="1"/>
    <col min="1087" max="1087" width="97.85546875" style="42" customWidth="1"/>
    <col min="1088" max="1281" width="8.85546875" style="42"/>
    <col min="1282" max="1282" width="1.28515625" style="42" customWidth="1"/>
    <col min="1283" max="1283" width="44.85546875" style="42" customWidth="1"/>
    <col min="1284" max="1284" width="47.28515625" style="42" customWidth="1"/>
    <col min="1285" max="1285" width="8.140625" style="42" customWidth="1"/>
    <col min="1286" max="1286" width="8.28515625" style="42" customWidth="1"/>
    <col min="1287" max="1287" width="5.42578125" style="42" customWidth="1"/>
    <col min="1288" max="1288" width="8.42578125" style="42" customWidth="1"/>
    <col min="1289" max="1289" width="13.7109375" style="42" customWidth="1"/>
    <col min="1290" max="1290" width="15.7109375" style="42" customWidth="1"/>
    <col min="1291" max="1291" width="14.7109375" style="42" customWidth="1"/>
    <col min="1292" max="1292" width="15" style="42" customWidth="1"/>
    <col min="1293" max="1294" width="14.28515625" style="42" customWidth="1"/>
    <col min="1295" max="1295" width="0" style="42" hidden="1" customWidth="1"/>
    <col min="1296" max="1296" width="18.85546875" style="42" customWidth="1"/>
    <col min="1297" max="1309" width="8" style="42" customWidth="1"/>
    <col min="1310" max="1313" width="9.28515625" style="42" customWidth="1"/>
    <col min="1314" max="1341" width="8.85546875" style="42"/>
    <col min="1342" max="1342" width="64" style="42" customWidth="1"/>
    <col min="1343" max="1343" width="97.85546875" style="42" customWidth="1"/>
    <col min="1344" max="1537" width="8.85546875" style="42"/>
    <col min="1538" max="1538" width="1.28515625" style="42" customWidth="1"/>
    <col min="1539" max="1539" width="44.85546875" style="42" customWidth="1"/>
    <col min="1540" max="1540" width="47.28515625" style="42" customWidth="1"/>
    <col min="1541" max="1541" width="8.140625" style="42" customWidth="1"/>
    <col min="1542" max="1542" width="8.28515625" style="42" customWidth="1"/>
    <col min="1543" max="1543" width="5.42578125" style="42" customWidth="1"/>
    <col min="1544" max="1544" width="8.42578125" style="42" customWidth="1"/>
    <col min="1545" max="1545" width="13.7109375" style="42" customWidth="1"/>
    <col min="1546" max="1546" width="15.7109375" style="42" customWidth="1"/>
    <col min="1547" max="1547" width="14.7109375" style="42" customWidth="1"/>
    <col min="1548" max="1548" width="15" style="42" customWidth="1"/>
    <col min="1549" max="1550" width="14.28515625" style="42" customWidth="1"/>
    <col min="1551" max="1551" width="0" style="42" hidden="1" customWidth="1"/>
    <col min="1552" max="1552" width="18.85546875" style="42" customWidth="1"/>
    <col min="1553" max="1565" width="8" style="42" customWidth="1"/>
    <col min="1566" max="1569" width="9.28515625" style="42" customWidth="1"/>
    <col min="1570" max="1597" width="8.85546875" style="42"/>
    <col min="1598" max="1598" width="64" style="42" customWidth="1"/>
    <col min="1599" max="1599" width="97.85546875" style="42" customWidth="1"/>
    <col min="1600" max="1793" width="8.85546875" style="42"/>
    <col min="1794" max="1794" width="1.28515625" style="42" customWidth="1"/>
    <col min="1795" max="1795" width="44.85546875" style="42" customWidth="1"/>
    <col min="1796" max="1796" width="47.28515625" style="42" customWidth="1"/>
    <col min="1797" max="1797" width="8.140625" style="42" customWidth="1"/>
    <col min="1798" max="1798" width="8.28515625" style="42" customWidth="1"/>
    <col min="1799" max="1799" width="5.42578125" style="42" customWidth="1"/>
    <col min="1800" max="1800" width="8.42578125" style="42" customWidth="1"/>
    <col min="1801" max="1801" width="13.7109375" style="42" customWidth="1"/>
    <col min="1802" max="1802" width="15.7109375" style="42" customWidth="1"/>
    <col min="1803" max="1803" width="14.7109375" style="42" customWidth="1"/>
    <col min="1804" max="1804" width="15" style="42" customWidth="1"/>
    <col min="1805" max="1806" width="14.28515625" style="42" customWidth="1"/>
    <col min="1807" max="1807" width="0" style="42" hidden="1" customWidth="1"/>
    <col min="1808" max="1808" width="18.85546875" style="42" customWidth="1"/>
    <col min="1809" max="1821" width="8" style="42" customWidth="1"/>
    <col min="1822" max="1825" width="9.28515625" style="42" customWidth="1"/>
    <col min="1826" max="1853" width="8.85546875" style="42"/>
    <col min="1854" max="1854" width="64" style="42" customWidth="1"/>
    <col min="1855" max="1855" width="97.85546875" style="42" customWidth="1"/>
    <col min="1856" max="2049" width="8.85546875" style="42"/>
    <col min="2050" max="2050" width="1.28515625" style="42" customWidth="1"/>
    <col min="2051" max="2051" width="44.85546875" style="42" customWidth="1"/>
    <col min="2052" max="2052" width="47.28515625" style="42" customWidth="1"/>
    <col min="2053" max="2053" width="8.140625" style="42" customWidth="1"/>
    <col min="2054" max="2054" width="8.28515625" style="42" customWidth="1"/>
    <col min="2055" max="2055" width="5.42578125" style="42" customWidth="1"/>
    <col min="2056" max="2056" width="8.42578125" style="42" customWidth="1"/>
    <col min="2057" max="2057" width="13.7109375" style="42" customWidth="1"/>
    <col min="2058" max="2058" width="15.7109375" style="42" customWidth="1"/>
    <col min="2059" max="2059" width="14.7109375" style="42" customWidth="1"/>
    <col min="2060" max="2060" width="15" style="42" customWidth="1"/>
    <col min="2061" max="2062" width="14.28515625" style="42" customWidth="1"/>
    <col min="2063" max="2063" width="0" style="42" hidden="1" customWidth="1"/>
    <col min="2064" max="2064" width="18.85546875" style="42" customWidth="1"/>
    <col min="2065" max="2077" width="8" style="42" customWidth="1"/>
    <col min="2078" max="2081" width="9.28515625" style="42" customWidth="1"/>
    <col min="2082" max="2109" width="8.85546875" style="42"/>
    <col min="2110" max="2110" width="64" style="42" customWidth="1"/>
    <col min="2111" max="2111" width="97.85546875" style="42" customWidth="1"/>
    <col min="2112" max="2305" width="8.85546875" style="42"/>
    <col min="2306" max="2306" width="1.28515625" style="42" customWidth="1"/>
    <col min="2307" max="2307" width="44.85546875" style="42" customWidth="1"/>
    <col min="2308" max="2308" width="47.28515625" style="42" customWidth="1"/>
    <col min="2309" max="2309" width="8.140625" style="42" customWidth="1"/>
    <col min="2310" max="2310" width="8.28515625" style="42" customWidth="1"/>
    <col min="2311" max="2311" width="5.42578125" style="42" customWidth="1"/>
    <col min="2312" max="2312" width="8.42578125" style="42" customWidth="1"/>
    <col min="2313" max="2313" width="13.7109375" style="42" customWidth="1"/>
    <col min="2314" max="2314" width="15.7109375" style="42" customWidth="1"/>
    <col min="2315" max="2315" width="14.7109375" style="42" customWidth="1"/>
    <col min="2316" max="2316" width="15" style="42" customWidth="1"/>
    <col min="2317" max="2318" width="14.28515625" style="42" customWidth="1"/>
    <col min="2319" max="2319" width="0" style="42" hidden="1" customWidth="1"/>
    <col min="2320" max="2320" width="18.85546875" style="42" customWidth="1"/>
    <col min="2321" max="2333" width="8" style="42" customWidth="1"/>
    <col min="2334" max="2337" width="9.28515625" style="42" customWidth="1"/>
    <col min="2338" max="2365" width="8.85546875" style="42"/>
    <col min="2366" max="2366" width="64" style="42" customWidth="1"/>
    <col min="2367" max="2367" width="97.85546875" style="42" customWidth="1"/>
    <col min="2368" max="2561" width="8.85546875" style="42"/>
    <col min="2562" max="2562" width="1.28515625" style="42" customWidth="1"/>
    <col min="2563" max="2563" width="44.85546875" style="42" customWidth="1"/>
    <col min="2564" max="2564" width="47.28515625" style="42" customWidth="1"/>
    <col min="2565" max="2565" width="8.140625" style="42" customWidth="1"/>
    <col min="2566" max="2566" width="8.28515625" style="42" customWidth="1"/>
    <col min="2567" max="2567" width="5.42578125" style="42" customWidth="1"/>
    <col min="2568" max="2568" width="8.42578125" style="42" customWidth="1"/>
    <col min="2569" max="2569" width="13.7109375" style="42" customWidth="1"/>
    <col min="2570" max="2570" width="15.7109375" style="42" customWidth="1"/>
    <col min="2571" max="2571" width="14.7109375" style="42" customWidth="1"/>
    <col min="2572" max="2572" width="15" style="42" customWidth="1"/>
    <col min="2573" max="2574" width="14.28515625" style="42" customWidth="1"/>
    <col min="2575" max="2575" width="0" style="42" hidden="1" customWidth="1"/>
    <col min="2576" max="2576" width="18.85546875" style="42" customWidth="1"/>
    <col min="2577" max="2589" width="8" style="42" customWidth="1"/>
    <col min="2590" max="2593" width="9.28515625" style="42" customWidth="1"/>
    <col min="2594" max="2621" width="8.85546875" style="42"/>
    <col min="2622" max="2622" width="64" style="42" customWidth="1"/>
    <col min="2623" max="2623" width="97.85546875" style="42" customWidth="1"/>
    <col min="2624" max="2817" width="8.85546875" style="42"/>
    <col min="2818" max="2818" width="1.28515625" style="42" customWidth="1"/>
    <col min="2819" max="2819" width="44.85546875" style="42" customWidth="1"/>
    <col min="2820" max="2820" width="47.28515625" style="42" customWidth="1"/>
    <col min="2821" max="2821" width="8.140625" style="42" customWidth="1"/>
    <col min="2822" max="2822" width="8.28515625" style="42" customWidth="1"/>
    <col min="2823" max="2823" width="5.42578125" style="42" customWidth="1"/>
    <col min="2824" max="2824" width="8.42578125" style="42" customWidth="1"/>
    <col min="2825" max="2825" width="13.7109375" style="42" customWidth="1"/>
    <col min="2826" max="2826" width="15.7109375" style="42" customWidth="1"/>
    <col min="2827" max="2827" width="14.7109375" style="42" customWidth="1"/>
    <col min="2828" max="2828" width="15" style="42" customWidth="1"/>
    <col min="2829" max="2830" width="14.28515625" style="42" customWidth="1"/>
    <col min="2831" max="2831" width="0" style="42" hidden="1" customWidth="1"/>
    <col min="2832" max="2832" width="18.85546875" style="42" customWidth="1"/>
    <col min="2833" max="2845" width="8" style="42" customWidth="1"/>
    <col min="2846" max="2849" width="9.28515625" style="42" customWidth="1"/>
    <col min="2850" max="2877" width="8.85546875" style="42"/>
    <col min="2878" max="2878" width="64" style="42" customWidth="1"/>
    <col min="2879" max="2879" width="97.85546875" style="42" customWidth="1"/>
    <col min="2880" max="3073" width="8.85546875" style="42"/>
    <col min="3074" max="3074" width="1.28515625" style="42" customWidth="1"/>
    <col min="3075" max="3075" width="44.85546875" style="42" customWidth="1"/>
    <col min="3076" max="3076" width="47.28515625" style="42" customWidth="1"/>
    <col min="3077" max="3077" width="8.140625" style="42" customWidth="1"/>
    <col min="3078" max="3078" width="8.28515625" style="42" customWidth="1"/>
    <col min="3079" max="3079" width="5.42578125" style="42" customWidth="1"/>
    <col min="3080" max="3080" width="8.42578125" style="42" customWidth="1"/>
    <col min="3081" max="3081" width="13.7109375" style="42" customWidth="1"/>
    <col min="3082" max="3082" width="15.7109375" style="42" customWidth="1"/>
    <col min="3083" max="3083" width="14.7109375" style="42" customWidth="1"/>
    <col min="3084" max="3084" width="15" style="42" customWidth="1"/>
    <col min="3085" max="3086" width="14.28515625" style="42" customWidth="1"/>
    <col min="3087" max="3087" width="0" style="42" hidden="1" customWidth="1"/>
    <col min="3088" max="3088" width="18.85546875" style="42" customWidth="1"/>
    <col min="3089" max="3101" width="8" style="42" customWidth="1"/>
    <col min="3102" max="3105" width="9.28515625" style="42" customWidth="1"/>
    <col min="3106" max="3133" width="8.85546875" style="42"/>
    <col min="3134" max="3134" width="64" style="42" customWidth="1"/>
    <col min="3135" max="3135" width="97.85546875" style="42" customWidth="1"/>
    <col min="3136" max="3329" width="8.85546875" style="42"/>
    <col min="3330" max="3330" width="1.28515625" style="42" customWidth="1"/>
    <col min="3331" max="3331" width="44.85546875" style="42" customWidth="1"/>
    <col min="3332" max="3332" width="47.28515625" style="42" customWidth="1"/>
    <col min="3333" max="3333" width="8.140625" style="42" customWidth="1"/>
    <col min="3334" max="3334" width="8.28515625" style="42" customWidth="1"/>
    <col min="3335" max="3335" width="5.42578125" style="42" customWidth="1"/>
    <col min="3336" max="3336" width="8.42578125" style="42" customWidth="1"/>
    <col min="3337" max="3337" width="13.7109375" style="42" customWidth="1"/>
    <col min="3338" max="3338" width="15.7109375" style="42" customWidth="1"/>
    <col min="3339" max="3339" width="14.7109375" style="42" customWidth="1"/>
    <col min="3340" max="3340" width="15" style="42" customWidth="1"/>
    <col min="3341" max="3342" width="14.28515625" style="42" customWidth="1"/>
    <col min="3343" max="3343" width="0" style="42" hidden="1" customWidth="1"/>
    <col min="3344" max="3344" width="18.85546875" style="42" customWidth="1"/>
    <col min="3345" max="3357" width="8" style="42" customWidth="1"/>
    <col min="3358" max="3361" width="9.28515625" style="42" customWidth="1"/>
    <col min="3362" max="3389" width="8.85546875" style="42"/>
    <col min="3390" max="3390" width="64" style="42" customWidth="1"/>
    <col min="3391" max="3391" width="97.85546875" style="42" customWidth="1"/>
    <col min="3392" max="3585" width="8.85546875" style="42"/>
    <col min="3586" max="3586" width="1.28515625" style="42" customWidth="1"/>
    <col min="3587" max="3587" width="44.85546875" style="42" customWidth="1"/>
    <col min="3588" max="3588" width="47.28515625" style="42" customWidth="1"/>
    <col min="3589" max="3589" width="8.140625" style="42" customWidth="1"/>
    <col min="3590" max="3590" width="8.28515625" style="42" customWidth="1"/>
    <col min="3591" max="3591" width="5.42578125" style="42" customWidth="1"/>
    <col min="3592" max="3592" width="8.42578125" style="42" customWidth="1"/>
    <col min="3593" max="3593" width="13.7109375" style="42" customWidth="1"/>
    <col min="3594" max="3594" width="15.7109375" style="42" customWidth="1"/>
    <col min="3595" max="3595" width="14.7109375" style="42" customWidth="1"/>
    <col min="3596" max="3596" width="15" style="42" customWidth="1"/>
    <col min="3597" max="3598" width="14.28515625" style="42" customWidth="1"/>
    <col min="3599" max="3599" width="0" style="42" hidden="1" customWidth="1"/>
    <col min="3600" max="3600" width="18.85546875" style="42" customWidth="1"/>
    <col min="3601" max="3613" width="8" style="42" customWidth="1"/>
    <col min="3614" max="3617" width="9.28515625" style="42" customWidth="1"/>
    <col min="3618" max="3645" width="8.85546875" style="42"/>
    <col min="3646" max="3646" width="64" style="42" customWidth="1"/>
    <col min="3647" max="3647" width="97.85546875" style="42" customWidth="1"/>
    <col min="3648" max="3841" width="8.85546875" style="42"/>
    <col min="3842" max="3842" width="1.28515625" style="42" customWidth="1"/>
    <col min="3843" max="3843" width="44.85546875" style="42" customWidth="1"/>
    <col min="3844" max="3844" width="47.28515625" style="42" customWidth="1"/>
    <col min="3845" max="3845" width="8.140625" style="42" customWidth="1"/>
    <col min="3846" max="3846" width="8.28515625" style="42" customWidth="1"/>
    <col min="3847" max="3847" width="5.42578125" style="42" customWidth="1"/>
    <col min="3848" max="3848" width="8.42578125" style="42" customWidth="1"/>
    <col min="3849" max="3849" width="13.7109375" style="42" customWidth="1"/>
    <col min="3850" max="3850" width="15.7109375" style="42" customWidth="1"/>
    <col min="3851" max="3851" width="14.7109375" style="42" customWidth="1"/>
    <col min="3852" max="3852" width="15" style="42" customWidth="1"/>
    <col min="3853" max="3854" width="14.28515625" style="42" customWidth="1"/>
    <col min="3855" max="3855" width="0" style="42" hidden="1" customWidth="1"/>
    <col min="3856" max="3856" width="18.85546875" style="42" customWidth="1"/>
    <col min="3857" max="3869" width="8" style="42" customWidth="1"/>
    <col min="3870" max="3873" width="9.28515625" style="42" customWidth="1"/>
    <col min="3874" max="3901" width="8.85546875" style="42"/>
    <col min="3902" max="3902" width="64" style="42" customWidth="1"/>
    <col min="3903" max="3903" width="97.85546875" style="42" customWidth="1"/>
    <col min="3904" max="4097" width="8.85546875" style="42"/>
    <col min="4098" max="4098" width="1.28515625" style="42" customWidth="1"/>
    <col min="4099" max="4099" width="44.85546875" style="42" customWidth="1"/>
    <col min="4100" max="4100" width="47.28515625" style="42" customWidth="1"/>
    <col min="4101" max="4101" width="8.140625" style="42" customWidth="1"/>
    <col min="4102" max="4102" width="8.28515625" style="42" customWidth="1"/>
    <col min="4103" max="4103" width="5.42578125" style="42" customWidth="1"/>
    <col min="4104" max="4104" width="8.42578125" style="42" customWidth="1"/>
    <col min="4105" max="4105" width="13.7109375" style="42" customWidth="1"/>
    <col min="4106" max="4106" width="15.7109375" style="42" customWidth="1"/>
    <col min="4107" max="4107" width="14.7109375" style="42" customWidth="1"/>
    <col min="4108" max="4108" width="15" style="42" customWidth="1"/>
    <col min="4109" max="4110" width="14.28515625" style="42" customWidth="1"/>
    <col min="4111" max="4111" width="0" style="42" hidden="1" customWidth="1"/>
    <col min="4112" max="4112" width="18.85546875" style="42" customWidth="1"/>
    <col min="4113" max="4125" width="8" style="42" customWidth="1"/>
    <col min="4126" max="4129" width="9.28515625" style="42" customWidth="1"/>
    <col min="4130" max="4157" width="8.85546875" style="42"/>
    <col min="4158" max="4158" width="64" style="42" customWidth="1"/>
    <col min="4159" max="4159" width="97.85546875" style="42" customWidth="1"/>
    <col min="4160" max="4353" width="8.85546875" style="42"/>
    <col min="4354" max="4354" width="1.28515625" style="42" customWidth="1"/>
    <col min="4355" max="4355" width="44.85546875" style="42" customWidth="1"/>
    <col min="4356" max="4356" width="47.28515625" style="42" customWidth="1"/>
    <col min="4357" max="4357" width="8.140625" style="42" customWidth="1"/>
    <col min="4358" max="4358" width="8.28515625" style="42" customWidth="1"/>
    <col min="4359" max="4359" width="5.42578125" style="42" customWidth="1"/>
    <col min="4360" max="4360" width="8.42578125" style="42" customWidth="1"/>
    <col min="4361" max="4361" width="13.7109375" style="42" customWidth="1"/>
    <col min="4362" max="4362" width="15.7109375" style="42" customWidth="1"/>
    <col min="4363" max="4363" width="14.7109375" style="42" customWidth="1"/>
    <col min="4364" max="4364" width="15" style="42" customWidth="1"/>
    <col min="4365" max="4366" width="14.28515625" style="42" customWidth="1"/>
    <col min="4367" max="4367" width="0" style="42" hidden="1" customWidth="1"/>
    <col min="4368" max="4368" width="18.85546875" style="42" customWidth="1"/>
    <col min="4369" max="4381" width="8" style="42" customWidth="1"/>
    <col min="4382" max="4385" width="9.28515625" style="42" customWidth="1"/>
    <col min="4386" max="4413" width="8.85546875" style="42"/>
    <col min="4414" max="4414" width="64" style="42" customWidth="1"/>
    <col min="4415" max="4415" width="97.85546875" style="42" customWidth="1"/>
    <col min="4416" max="4609" width="8.85546875" style="42"/>
    <col min="4610" max="4610" width="1.28515625" style="42" customWidth="1"/>
    <col min="4611" max="4611" width="44.85546875" style="42" customWidth="1"/>
    <col min="4612" max="4612" width="47.28515625" style="42" customWidth="1"/>
    <col min="4613" max="4613" width="8.140625" style="42" customWidth="1"/>
    <col min="4614" max="4614" width="8.28515625" style="42" customWidth="1"/>
    <col min="4615" max="4615" width="5.42578125" style="42" customWidth="1"/>
    <col min="4616" max="4616" width="8.42578125" style="42" customWidth="1"/>
    <col min="4617" max="4617" width="13.7109375" style="42" customWidth="1"/>
    <col min="4618" max="4618" width="15.7109375" style="42" customWidth="1"/>
    <col min="4619" max="4619" width="14.7109375" style="42" customWidth="1"/>
    <col min="4620" max="4620" width="15" style="42" customWidth="1"/>
    <col min="4621" max="4622" width="14.28515625" style="42" customWidth="1"/>
    <col min="4623" max="4623" width="0" style="42" hidden="1" customWidth="1"/>
    <col min="4624" max="4624" width="18.85546875" style="42" customWidth="1"/>
    <col min="4625" max="4637" width="8" style="42" customWidth="1"/>
    <col min="4638" max="4641" width="9.28515625" style="42" customWidth="1"/>
    <col min="4642" max="4669" width="8.85546875" style="42"/>
    <col min="4670" max="4670" width="64" style="42" customWidth="1"/>
    <col min="4671" max="4671" width="97.85546875" style="42" customWidth="1"/>
    <col min="4672" max="4865" width="8.85546875" style="42"/>
    <col min="4866" max="4866" width="1.28515625" style="42" customWidth="1"/>
    <col min="4867" max="4867" width="44.85546875" style="42" customWidth="1"/>
    <col min="4868" max="4868" width="47.28515625" style="42" customWidth="1"/>
    <col min="4869" max="4869" width="8.140625" style="42" customWidth="1"/>
    <col min="4870" max="4870" width="8.28515625" style="42" customWidth="1"/>
    <col min="4871" max="4871" width="5.42578125" style="42" customWidth="1"/>
    <col min="4872" max="4872" width="8.42578125" style="42" customWidth="1"/>
    <col min="4873" max="4873" width="13.7109375" style="42" customWidth="1"/>
    <col min="4874" max="4874" width="15.7109375" style="42" customWidth="1"/>
    <col min="4875" max="4875" width="14.7109375" style="42" customWidth="1"/>
    <col min="4876" max="4876" width="15" style="42" customWidth="1"/>
    <col min="4877" max="4878" width="14.28515625" style="42" customWidth="1"/>
    <col min="4879" max="4879" width="0" style="42" hidden="1" customWidth="1"/>
    <col min="4880" max="4880" width="18.85546875" style="42" customWidth="1"/>
    <col min="4881" max="4893" width="8" style="42" customWidth="1"/>
    <col min="4894" max="4897" width="9.28515625" style="42" customWidth="1"/>
    <col min="4898" max="4925" width="8.85546875" style="42"/>
    <col min="4926" max="4926" width="64" style="42" customWidth="1"/>
    <col min="4927" max="4927" width="97.85546875" style="42" customWidth="1"/>
    <col min="4928" max="5121" width="8.85546875" style="42"/>
    <col min="5122" max="5122" width="1.28515625" style="42" customWidth="1"/>
    <col min="5123" max="5123" width="44.85546875" style="42" customWidth="1"/>
    <col min="5124" max="5124" width="47.28515625" style="42" customWidth="1"/>
    <col min="5125" max="5125" width="8.140625" style="42" customWidth="1"/>
    <col min="5126" max="5126" width="8.28515625" style="42" customWidth="1"/>
    <col min="5127" max="5127" width="5.42578125" style="42" customWidth="1"/>
    <col min="5128" max="5128" width="8.42578125" style="42" customWidth="1"/>
    <col min="5129" max="5129" width="13.7109375" style="42" customWidth="1"/>
    <col min="5130" max="5130" width="15.7109375" style="42" customWidth="1"/>
    <col min="5131" max="5131" width="14.7109375" style="42" customWidth="1"/>
    <col min="5132" max="5132" width="15" style="42" customWidth="1"/>
    <col min="5133" max="5134" width="14.28515625" style="42" customWidth="1"/>
    <col min="5135" max="5135" width="0" style="42" hidden="1" customWidth="1"/>
    <col min="5136" max="5136" width="18.85546875" style="42" customWidth="1"/>
    <col min="5137" max="5149" width="8" style="42" customWidth="1"/>
    <col min="5150" max="5153" width="9.28515625" style="42" customWidth="1"/>
    <col min="5154" max="5181" width="8.85546875" style="42"/>
    <col min="5182" max="5182" width="64" style="42" customWidth="1"/>
    <col min="5183" max="5183" width="97.85546875" style="42" customWidth="1"/>
    <col min="5184" max="5377" width="8.85546875" style="42"/>
    <col min="5378" max="5378" width="1.28515625" style="42" customWidth="1"/>
    <col min="5379" max="5379" width="44.85546875" style="42" customWidth="1"/>
    <col min="5380" max="5380" width="47.28515625" style="42" customWidth="1"/>
    <col min="5381" max="5381" width="8.140625" style="42" customWidth="1"/>
    <col min="5382" max="5382" width="8.28515625" style="42" customWidth="1"/>
    <col min="5383" max="5383" width="5.42578125" style="42" customWidth="1"/>
    <col min="5384" max="5384" width="8.42578125" style="42" customWidth="1"/>
    <col min="5385" max="5385" width="13.7109375" style="42" customWidth="1"/>
    <col min="5386" max="5386" width="15.7109375" style="42" customWidth="1"/>
    <col min="5387" max="5387" width="14.7109375" style="42" customWidth="1"/>
    <col min="5388" max="5388" width="15" style="42" customWidth="1"/>
    <col min="5389" max="5390" width="14.28515625" style="42" customWidth="1"/>
    <col min="5391" max="5391" width="0" style="42" hidden="1" customWidth="1"/>
    <col min="5392" max="5392" width="18.85546875" style="42" customWidth="1"/>
    <col min="5393" max="5405" width="8" style="42" customWidth="1"/>
    <col min="5406" max="5409" width="9.28515625" style="42" customWidth="1"/>
    <col min="5410" max="5437" width="8.85546875" style="42"/>
    <col min="5438" max="5438" width="64" style="42" customWidth="1"/>
    <col min="5439" max="5439" width="97.85546875" style="42" customWidth="1"/>
    <col min="5440" max="5633" width="8.85546875" style="42"/>
    <col min="5634" max="5634" width="1.28515625" style="42" customWidth="1"/>
    <col min="5635" max="5635" width="44.85546875" style="42" customWidth="1"/>
    <col min="5636" max="5636" width="47.28515625" style="42" customWidth="1"/>
    <col min="5637" max="5637" width="8.140625" style="42" customWidth="1"/>
    <col min="5638" max="5638" width="8.28515625" style="42" customWidth="1"/>
    <col min="5639" max="5639" width="5.42578125" style="42" customWidth="1"/>
    <col min="5640" max="5640" width="8.42578125" style="42" customWidth="1"/>
    <col min="5641" max="5641" width="13.7109375" style="42" customWidth="1"/>
    <col min="5642" max="5642" width="15.7109375" style="42" customWidth="1"/>
    <col min="5643" max="5643" width="14.7109375" style="42" customWidth="1"/>
    <col min="5644" max="5644" width="15" style="42" customWidth="1"/>
    <col min="5645" max="5646" width="14.28515625" style="42" customWidth="1"/>
    <col min="5647" max="5647" width="0" style="42" hidden="1" customWidth="1"/>
    <col min="5648" max="5648" width="18.85546875" style="42" customWidth="1"/>
    <col min="5649" max="5661" width="8" style="42" customWidth="1"/>
    <col min="5662" max="5665" width="9.28515625" style="42" customWidth="1"/>
    <col min="5666" max="5693" width="8.85546875" style="42"/>
    <col min="5694" max="5694" width="64" style="42" customWidth="1"/>
    <col min="5695" max="5695" width="97.85546875" style="42" customWidth="1"/>
    <col min="5696" max="5889" width="8.85546875" style="42"/>
    <col min="5890" max="5890" width="1.28515625" style="42" customWidth="1"/>
    <col min="5891" max="5891" width="44.85546875" style="42" customWidth="1"/>
    <col min="5892" max="5892" width="47.28515625" style="42" customWidth="1"/>
    <col min="5893" max="5893" width="8.140625" style="42" customWidth="1"/>
    <col min="5894" max="5894" width="8.28515625" style="42" customWidth="1"/>
    <col min="5895" max="5895" width="5.42578125" style="42" customWidth="1"/>
    <col min="5896" max="5896" width="8.42578125" style="42" customWidth="1"/>
    <col min="5897" max="5897" width="13.7109375" style="42" customWidth="1"/>
    <col min="5898" max="5898" width="15.7109375" style="42" customWidth="1"/>
    <col min="5899" max="5899" width="14.7109375" style="42" customWidth="1"/>
    <col min="5900" max="5900" width="15" style="42" customWidth="1"/>
    <col min="5901" max="5902" width="14.28515625" style="42" customWidth="1"/>
    <col min="5903" max="5903" width="0" style="42" hidden="1" customWidth="1"/>
    <col min="5904" max="5904" width="18.85546875" style="42" customWidth="1"/>
    <col min="5905" max="5917" width="8" style="42" customWidth="1"/>
    <col min="5918" max="5921" width="9.28515625" style="42" customWidth="1"/>
    <col min="5922" max="5949" width="8.85546875" style="42"/>
    <col min="5950" max="5950" width="64" style="42" customWidth="1"/>
    <col min="5951" max="5951" width="97.85546875" style="42" customWidth="1"/>
    <col min="5952" max="6145" width="8.85546875" style="42"/>
    <col min="6146" max="6146" width="1.28515625" style="42" customWidth="1"/>
    <col min="6147" max="6147" width="44.85546875" style="42" customWidth="1"/>
    <col min="6148" max="6148" width="47.28515625" style="42" customWidth="1"/>
    <col min="6149" max="6149" width="8.140625" style="42" customWidth="1"/>
    <col min="6150" max="6150" width="8.28515625" style="42" customWidth="1"/>
    <col min="6151" max="6151" width="5.42578125" style="42" customWidth="1"/>
    <col min="6152" max="6152" width="8.42578125" style="42" customWidth="1"/>
    <col min="6153" max="6153" width="13.7109375" style="42" customWidth="1"/>
    <col min="6154" max="6154" width="15.7109375" style="42" customWidth="1"/>
    <col min="6155" max="6155" width="14.7109375" style="42" customWidth="1"/>
    <col min="6156" max="6156" width="15" style="42" customWidth="1"/>
    <col min="6157" max="6158" width="14.28515625" style="42" customWidth="1"/>
    <col min="6159" max="6159" width="0" style="42" hidden="1" customWidth="1"/>
    <col min="6160" max="6160" width="18.85546875" style="42" customWidth="1"/>
    <col min="6161" max="6173" width="8" style="42" customWidth="1"/>
    <col min="6174" max="6177" width="9.28515625" style="42" customWidth="1"/>
    <col min="6178" max="6205" width="8.85546875" style="42"/>
    <col min="6206" max="6206" width="64" style="42" customWidth="1"/>
    <col min="6207" max="6207" width="97.85546875" style="42" customWidth="1"/>
    <col min="6208" max="6401" width="8.85546875" style="42"/>
    <col min="6402" max="6402" width="1.28515625" style="42" customWidth="1"/>
    <col min="6403" max="6403" width="44.85546875" style="42" customWidth="1"/>
    <col min="6404" max="6404" width="47.28515625" style="42" customWidth="1"/>
    <col min="6405" max="6405" width="8.140625" style="42" customWidth="1"/>
    <col min="6406" max="6406" width="8.28515625" style="42" customWidth="1"/>
    <col min="6407" max="6407" width="5.42578125" style="42" customWidth="1"/>
    <col min="6408" max="6408" width="8.42578125" style="42" customWidth="1"/>
    <col min="6409" max="6409" width="13.7109375" style="42" customWidth="1"/>
    <col min="6410" max="6410" width="15.7109375" style="42" customWidth="1"/>
    <col min="6411" max="6411" width="14.7109375" style="42" customWidth="1"/>
    <col min="6412" max="6412" width="15" style="42" customWidth="1"/>
    <col min="6413" max="6414" width="14.28515625" style="42" customWidth="1"/>
    <col min="6415" max="6415" width="0" style="42" hidden="1" customWidth="1"/>
    <col min="6416" max="6416" width="18.85546875" style="42" customWidth="1"/>
    <col min="6417" max="6429" width="8" style="42" customWidth="1"/>
    <col min="6430" max="6433" width="9.28515625" style="42" customWidth="1"/>
    <col min="6434" max="6461" width="8.85546875" style="42"/>
    <col min="6462" max="6462" width="64" style="42" customWidth="1"/>
    <col min="6463" max="6463" width="97.85546875" style="42" customWidth="1"/>
    <col min="6464" max="6657" width="8.85546875" style="42"/>
    <col min="6658" max="6658" width="1.28515625" style="42" customWidth="1"/>
    <col min="6659" max="6659" width="44.85546875" style="42" customWidth="1"/>
    <col min="6660" max="6660" width="47.28515625" style="42" customWidth="1"/>
    <col min="6661" max="6661" width="8.140625" style="42" customWidth="1"/>
    <col min="6662" max="6662" width="8.28515625" style="42" customWidth="1"/>
    <col min="6663" max="6663" width="5.42578125" style="42" customWidth="1"/>
    <col min="6664" max="6664" width="8.42578125" style="42" customWidth="1"/>
    <col min="6665" max="6665" width="13.7109375" style="42" customWidth="1"/>
    <col min="6666" max="6666" width="15.7109375" style="42" customWidth="1"/>
    <col min="6667" max="6667" width="14.7109375" style="42" customWidth="1"/>
    <col min="6668" max="6668" width="15" style="42" customWidth="1"/>
    <col min="6669" max="6670" width="14.28515625" style="42" customWidth="1"/>
    <col min="6671" max="6671" width="0" style="42" hidden="1" customWidth="1"/>
    <col min="6672" max="6672" width="18.85546875" style="42" customWidth="1"/>
    <col min="6673" max="6685" width="8" style="42" customWidth="1"/>
    <col min="6686" max="6689" width="9.28515625" style="42" customWidth="1"/>
    <col min="6690" max="6717" width="8.85546875" style="42"/>
    <col min="6718" max="6718" width="64" style="42" customWidth="1"/>
    <col min="6719" max="6719" width="97.85546875" style="42" customWidth="1"/>
    <col min="6720" max="6913" width="8.85546875" style="42"/>
    <col min="6914" max="6914" width="1.28515625" style="42" customWidth="1"/>
    <col min="6915" max="6915" width="44.85546875" style="42" customWidth="1"/>
    <col min="6916" max="6916" width="47.28515625" style="42" customWidth="1"/>
    <col min="6917" max="6917" width="8.140625" style="42" customWidth="1"/>
    <col min="6918" max="6918" width="8.28515625" style="42" customWidth="1"/>
    <col min="6919" max="6919" width="5.42578125" style="42" customWidth="1"/>
    <col min="6920" max="6920" width="8.42578125" style="42" customWidth="1"/>
    <col min="6921" max="6921" width="13.7109375" style="42" customWidth="1"/>
    <col min="6922" max="6922" width="15.7109375" style="42" customWidth="1"/>
    <col min="6923" max="6923" width="14.7109375" style="42" customWidth="1"/>
    <col min="6924" max="6924" width="15" style="42" customWidth="1"/>
    <col min="6925" max="6926" width="14.28515625" style="42" customWidth="1"/>
    <col min="6927" max="6927" width="0" style="42" hidden="1" customWidth="1"/>
    <col min="6928" max="6928" width="18.85546875" style="42" customWidth="1"/>
    <col min="6929" max="6941" width="8" style="42" customWidth="1"/>
    <col min="6942" max="6945" width="9.28515625" style="42" customWidth="1"/>
    <col min="6946" max="6973" width="8.85546875" style="42"/>
    <col min="6974" max="6974" width="64" style="42" customWidth="1"/>
    <col min="6975" max="6975" width="97.85546875" style="42" customWidth="1"/>
    <col min="6976" max="7169" width="8.85546875" style="42"/>
    <col min="7170" max="7170" width="1.28515625" style="42" customWidth="1"/>
    <col min="7171" max="7171" width="44.85546875" style="42" customWidth="1"/>
    <col min="7172" max="7172" width="47.28515625" style="42" customWidth="1"/>
    <col min="7173" max="7173" width="8.140625" style="42" customWidth="1"/>
    <col min="7174" max="7174" width="8.28515625" style="42" customWidth="1"/>
    <col min="7175" max="7175" width="5.42578125" style="42" customWidth="1"/>
    <col min="7176" max="7176" width="8.42578125" style="42" customWidth="1"/>
    <col min="7177" max="7177" width="13.7109375" style="42" customWidth="1"/>
    <col min="7178" max="7178" width="15.7109375" style="42" customWidth="1"/>
    <col min="7179" max="7179" width="14.7109375" style="42" customWidth="1"/>
    <col min="7180" max="7180" width="15" style="42" customWidth="1"/>
    <col min="7181" max="7182" width="14.28515625" style="42" customWidth="1"/>
    <col min="7183" max="7183" width="0" style="42" hidden="1" customWidth="1"/>
    <col min="7184" max="7184" width="18.85546875" style="42" customWidth="1"/>
    <col min="7185" max="7197" width="8" style="42" customWidth="1"/>
    <col min="7198" max="7201" width="9.28515625" style="42" customWidth="1"/>
    <col min="7202" max="7229" width="8.85546875" style="42"/>
    <col min="7230" max="7230" width="64" style="42" customWidth="1"/>
    <col min="7231" max="7231" width="97.85546875" style="42" customWidth="1"/>
    <col min="7232" max="7425" width="8.85546875" style="42"/>
    <col min="7426" max="7426" width="1.28515625" style="42" customWidth="1"/>
    <col min="7427" max="7427" width="44.85546875" style="42" customWidth="1"/>
    <col min="7428" max="7428" width="47.28515625" style="42" customWidth="1"/>
    <col min="7429" max="7429" width="8.140625" style="42" customWidth="1"/>
    <col min="7430" max="7430" width="8.28515625" style="42" customWidth="1"/>
    <col min="7431" max="7431" width="5.42578125" style="42" customWidth="1"/>
    <col min="7432" max="7432" width="8.42578125" style="42" customWidth="1"/>
    <col min="7433" max="7433" width="13.7109375" style="42" customWidth="1"/>
    <col min="7434" max="7434" width="15.7109375" style="42" customWidth="1"/>
    <col min="7435" max="7435" width="14.7109375" style="42" customWidth="1"/>
    <col min="7436" max="7436" width="15" style="42" customWidth="1"/>
    <col min="7437" max="7438" width="14.28515625" style="42" customWidth="1"/>
    <col min="7439" max="7439" width="0" style="42" hidden="1" customWidth="1"/>
    <col min="7440" max="7440" width="18.85546875" style="42" customWidth="1"/>
    <col min="7441" max="7453" width="8" style="42" customWidth="1"/>
    <col min="7454" max="7457" width="9.28515625" style="42" customWidth="1"/>
    <col min="7458" max="7485" width="8.85546875" style="42"/>
    <col min="7486" max="7486" width="64" style="42" customWidth="1"/>
    <col min="7487" max="7487" width="97.85546875" style="42" customWidth="1"/>
    <col min="7488" max="7681" width="8.85546875" style="42"/>
    <col min="7682" max="7682" width="1.28515625" style="42" customWidth="1"/>
    <col min="7683" max="7683" width="44.85546875" style="42" customWidth="1"/>
    <col min="7684" max="7684" width="47.28515625" style="42" customWidth="1"/>
    <col min="7685" max="7685" width="8.140625" style="42" customWidth="1"/>
    <col min="7686" max="7686" width="8.28515625" style="42" customWidth="1"/>
    <col min="7687" max="7687" width="5.42578125" style="42" customWidth="1"/>
    <col min="7688" max="7688" width="8.42578125" style="42" customWidth="1"/>
    <col min="7689" max="7689" width="13.7109375" style="42" customWidth="1"/>
    <col min="7690" max="7690" width="15.7109375" style="42" customWidth="1"/>
    <col min="7691" max="7691" width="14.7109375" style="42" customWidth="1"/>
    <col min="7692" max="7692" width="15" style="42" customWidth="1"/>
    <col min="7693" max="7694" width="14.28515625" style="42" customWidth="1"/>
    <col min="7695" max="7695" width="0" style="42" hidden="1" customWidth="1"/>
    <col min="7696" max="7696" width="18.85546875" style="42" customWidth="1"/>
    <col min="7697" max="7709" width="8" style="42" customWidth="1"/>
    <col min="7710" max="7713" width="9.28515625" style="42" customWidth="1"/>
    <col min="7714" max="7741" width="8.85546875" style="42"/>
    <col min="7742" max="7742" width="64" style="42" customWidth="1"/>
    <col min="7743" max="7743" width="97.85546875" style="42" customWidth="1"/>
    <col min="7744" max="7937" width="8.85546875" style="42"/>
    <col min="7938" max="7938" width="1.28515625" style="42" customWidth="1"/>
    <col min="7939" max="7939" width="44.85546875" style="42" customWidth="1"/>
    <col min="7940" max="7940" width="47.28515625" style="42" customWidth="1"/>
    <col min="7941" max="7941" width="8.140625" style="42" customWidth="1"/>
    <col min="7942" max="7942" width="8.28515625" style="42" customWidth="1"/>
    <col min="7943" max="7943" width="5.42578125" style="42" customWidth="1"/>
    <col min="7944" max="7944" width="8.42578125" style="42" customWidth="1"/>
    <col min="7945" max="7945" width="13.7109375" style="42" customWidth="1"/>
    <col min="7946" max="7946" width="15.7109375" style="42" customWidth="1"/>
    <col min="7947" max="7947" width="14.7109375" style="42" customWidth="1"/>
    <col min="7948" max="7948" width="15" style="42" customWidth="1"/>
    <col min="7949" max="7950" width="14.28515625" style="42" customWidth="1"/>
    <col min="7951" max="7951" width="0" style="42" hidden="1" customWidth="1"/>
    <col min="7952" max="7952" width="18.85546875" style="42" customWidth="1"/>
    <col min="7953" max="7965" width="8" style="42" customWidth="1"/>
    <col min="7966" max="7969" width="9.28515625" style="42" customWidth="1"/>
    <col min="7970" max="7997" width="8.85546875" style="42"/>
    <col min="7998" max="7998" width="64" style="42" customWidth="1"/>
    <col min="7999" max="7999" width="97.85546875" style="42" customWidth="1"/>
    <col min="8000" max="8193" width="8.85546875" style="42"/>
    <col min="8194" max="8194" width="1.28515625" style="42" customWidth="1"/>
    <col min="8195" max="8195" width="44.85546875" style="42" customWidth="1"/>
    <col min="8196" max="8196" width="47.28515625" style="42" customWidth="1"/>
    <col min="8197" max="8197" width="8.140625" style="42" customWidth="1"/>
    <col min="8198" max="8198" width="8.28515625" style="42" customWidth="1"/>
    <col min="8199" max="8199" width="5.42578125" style="42" customWidth="1"/>
    <col min="8200" max="8200" width="8.42578125" style="42" customWidth="1"/>
    <col min="8201" max="8201" width="13.7109375" style="42" customWidth="1"/>
    <col min="8202" max="8202" width="15.7109375" style="42" customWidth="1"/>
    <col min="8203" max="8203" width="14.7109375" style="42" customWidth="1"/>
    <col min="8204" max="8204" width="15" style="42" customWidth="1"/>
    <col min="8205" max="8206" width="14.28515625" style="42" customWidth="1"/>
    <col min="8207" max="8207" width="0" style="42" hidden="1" customWidth="1"/>
    <col min="8208" max="8208" width="18.85546875" style="42" customWidth="1"/>
    <col min="8209" max="8221" width="8" style="42" customWidth="1"/>
    <col min="8222" max="8225" width="9.28515625" style="42" customWidth="1"/>
    <col min="8226" max="8253" width="8.85546875" style="42"/>
    <col min="8254" max="8254" width="64" style="42" customWidth="1"/>
    <col min="8255" max="8255" width="97.85546875" style="42" customWidth="1"/>
    <col min="8256" max="8449" width="8.85546875" style="42"/>
    <col min="8450" max="8450" width="1.28515625" style="42" customWidth="1"/>
    <col min="8451" max="8451" width="44.85546875" style="42" customWidth="1"/>
    <col min="8452" max="8452" width="47.28515625" style="42" customWidth="1"/>
    <col min="8453" max="8453" width="8.140625" style="42" customWidth="1"/>
    <col min="8454" max="8454" width="8.28515625" style="42" customWidth="1"/>
    <col min="8455" max="8455" width="5.42578125" style="42" customWidth="1"/>
    <col min="8456" max="8456" width="8.42578125" style="42" customWidth="1"/>
    <col min="8457" max="8457" width="13.7109375" style="42" customWidth="1"/>
    <col min="8458" max="8458" width="15.7109375" style="42" customWidth="1"/>
    <col min="8459" max="8459" width="14.7109375" style="42" customWidth="1"/>
    <col min="8460" max="8460" width="15" style="42" customWidth="1"/>
    <col min="8461" max="8462" width="14.28515625" style="42" customWidth="1"/>
    <col min="8463" max="8463" width="0" style="42" hidden="1" customWidth="1"/>
    <col min="8464" max="8464" width="18.85546875" style="42" customWidth="1"/>
    <col min="8465" max="8477" width="8" style="42" customWidth="1"/>
    <col min="8478" max="8481" width="9.28515625" style="42" customWidth="1"/>
    <col min="8482" max="8509" width="8.85546875" style="42"/>
    <col min="8510" max="8510" width="64" style="42" customWidth="1"/>
    <col min="8511" max="8511" width="97.85546875" style="42" customWidth="1"/>
    <col min="8512" max="8705" width="8.85546875" style="42"/>
    <col min="8706" max="8706" width="1.28515625" style="42" customWidth="1"/>
    <col min="8707" max="8707" width="44.85546875" style="42" customWidth="1"/>
    <col min="8708" max="8708" width="47.28515625" style="42" customWidth="1"/>
    <col min="8709" max="8709" width="8.140625" style="42" customWidth="1"/>
    <col min="8710" max="8710" width="8.28515625" style="42" customWidth="1"/>
    <col min="8711" max="8711" width="5.42578125" style="42" customWidth="1"/>
    <col min="8712" max="8712" width="8.42578125" style="42" customWidth="1"/>
    <col min="8713" max="8713" width="13.7109375" style="42" customWidth="1"/>
    <col min="8714" max="8714" width="15.7109375" style="42" customWidth="1"/>
    <col min="8715" max="8715" width="14.7109375" style="42" customWidth="1"/>
    <col min="8716" max="8716" width="15" style="42" customWidth="1"/>
    <col min="8717" max="8718" width="14.28515625" style="42" customWidth="1"/>
    <col min="8719" max="8719" width="0" style="42" hidden="1" customWidth="1"/>
    <col min="8720" max="8720" width="18.85546875" style="42" customWidth="1"/>
    <col min="8721" max="8733" width="8" style="42" customWidth="1"/>
    <col min="8734" max="8737" width="9.28515625" style="42" customWidth="1"/>
    <col min="8738" max="8765" width="8.85546875" style="42"/>
    <col min="8766" max="8766" width="64" style="42" customWidth="1"/>
    <col min="8767" max="8767" width="97.85546875" style="42" customWidth="1"/>
    <col min="8768" max="8961" width="8.85546875" style="42"/>
    <col min="8962" max="8962" width="1.28515625" style="42" customWidth="1"/>
    <col min="8963" max="8963" width="44.85546875" style="42" customWidth="1"/>
    <col min="8964" max="8964" width="47.28515625" style="42" customWidth="1"/>
    <col min="8965" max="8965" width="8.140625" style="42" customWidth="1"/>
    <col min="8966" max="8966" width="8.28515625" style="42" customWidth="1"/>
    <col min="8967" max="8967" width="5.42578125" style="42" customWidth="1"/>
    <col min="8968" max="8968" width="8.42578125" style="42" customWidth="1"/>
    <col min="8969" max="8969" width="13.7109375" style="42" customWidth="1"/>
    <col min="8970" max="8970" width="15.7109375" style="42" customWidth="1"/>
    <col min="8971" max="8971" width="14.7109375" style="42" customWidth="1"/>
    <col min="8972" max="8972" width="15" style="42" customWidth="1"/>
    <col min="8973" max="8974" width="14.28515625" style="42" customWidth="1"/>
    <col min="8975" max="8975" width="0" style="42" hidden="1" customWidth="1"/>
    <col min="8976" max="8976" width="18.85546875" style="42" customWidth="1"/>
    <col min="8977" max="8989" width="8" style="42" customWidth="1"/>
    <col min="8990" max="8993" width="9.28515625" style="42" customWidth="1"/>
    <col min="8994" max="9021" width="8.85546875" style="42"/>
    <col min="9022" max="9022" width="64" style="42" customWidth="1"/>
    <col min="9023" max="9023" width="97.85546875" style="42" customWidth="1"/>
    <col min="9024" max="9217" width="8.85546875" style="42"/>
    <col min="9218" max="9218" width="1.28515625" style="42" customWidth="1"/>
    <col min="9219" max="9219" width="44.85546875" style="42" customWidth="1"/>
    <col min="9220" max="9220" width="47.28515625" style="42" customWidth="1"/>
    <col min="9221" max="9221" width="8.140625" style="42" customWidth="1"/>
    <col min="9222" max="9222" width="8.28515625" style="42" customWidth="1"/>
    <col min="9223" max="9223" width="5.42578125" style="42" customWidth="1"/>
    <col min="9224" max="9224" width="8.42578125" style="42" customWidth="1"/>
    <col min="9225" max="9225" width="13.7109375" style="42" customWidth="1"/>
    <col min="9226" max="9226" width="15.7109375" style="42" customWidth="1"/>
    <col min="9227" max="9227" width="14.7109375" style="42" customWidth="1"/>
    <col min="9228" max="9228" width="15" style="42" customWidth="1"/>
    <col min="9229" max="9230" width="14.28515625" style="42" customWidth="1"/>
    <col min="9231" max="9231" width="0" style="42" hidden="1" customWidth="1"/>
    <col min="9232" max="9232" width="18.85546875" style="42" customWidth="1"/>
    <col min="9233" max="9245" width="8" style="42" customWidth="1"/>
    <col min="9246" max="9249" width="9.28515625" style="42" customWidth="1"/>
    <col min="9250" max="9277" width="8.85546875" style="42"/>
    <col min="9278" max="9278" width="64" style="42" customWidth="1"/>
    <col min="9279" max="9279" width="97.85546875" style="42" customWidth="1"/>
    <col min="9280" max="9473" width="8.85546875" style="42"/>
    <col min="9474" max="9474" width="1.28515625" style="42" customWidth="1"/>
    <col min="9475" max="9475" width="44.85546875" style="42" customWidth="1"/>
    <col min="9476" max="9476" width="47.28515625" style="42" customWidth="1"/>
    <col min="9477" max="9477" width="8.140625" style="42" customWidth="1"/>
    <col min="9478" max="9478" width="8.28515625" style="42" customWidth="1"/>
    <col min="9479" max="9479" width="5.42578125" style="42" customWidth="1"/>
    <col min="9480" max="9480" width="8.42578125" style="42" customWidth="1"/>
    <col min="9481" max="9481" width="13.7109375" style="42" customWidth="1"/>
    <col min="9482" max="9482" width="15.7109375" style="42" customWidth="1"/>
    <col min="9483" max="9483" width="14.7109375" style="42" customWidth="1"/>
    <col min="9484" max="9484" width="15" style="42" customWidth="1"/>
    <col min="9485" max="9486" width="14.28515625" style="42" customWidth="1"/>
    <col min="9487" max="9487" width="0" style="42" hidden="1" customWidth="1"/>
    <col min="9488" max="9488" width="18.85546875" style="42" customWidth="1"/>
    <col min="9489" max="9501" width="8" style="42" customWidth="1"/>
    <col min="9502" max="9505" width="9.28515625" style="42" customWidth="1"/>
    <col min="9506" max="9533" width="8.85546875" style="42"/>
    <col min="9534" max="9534" width="64" style="42" customWidth="1"/>
    <col min="9535" max="9535" width="97.85546875" style="42" customWidth="1"/>
    <col min="9536" max="9729" width="8.85546875" style="42"/>
    <col min="9730" max="9730" width="1.28515625" style="42" customWidth="1"/>
    <col min="9731" max="9731" width="44.85546875" style="42" customWidth="1"/>
    <col min="9732" max="9732" width="47.28515625" style="42" customWidth="1"/>
    <col min="9733" max="9733" width="8.140625" style="42" customWidth="1"/>
    <col min="9734" max="9734" width="8.28515625" style="42" customWidth="1"/>
    <col min="9735" max="9735" width="5.42578125" style="42" customWidth="1"/>
    <col min="9736" max="9736" width="8.42578125" style="42" customWidth="1"/>
    <col min="9737" max="9737" width="13.7109375" style="42" customWidth="1"/>
    <col min="9738" max="9738" width="15.7109375" style="42" customWidth="1"/>
    <col min="9739" max="9739" width="14.7109375" style="42" customWidth="1"/>
    <col min="9740" max="9740" width="15" style="42" customWidth="1"/>
    <col min="9741" max="9742" width="14.28515625" style="42" customWidth="1"/>
    <col min="9743" max="9743" width="0" style="42" hidden="1" customWidth="1"/>
    <col min="9744" max="9744" width="18.85546875" style="42" customWidth="1"/>
    <col min="9745" max="9757" width="8" style="42" customWidth="1"/>
    <col min="9758" max="9761" width="9.28515625" style="42" customWidth="1"/>
    <col min="9762" max="9789" width="8.85546875" style="42"/>
    <col min="9790" max="9790" width="64" style="42" customWidth="1"/>
    <col min="9791" max="9791" width="97.85546875" style="42" customWidth="1"/>
    <col min="9792" max="9985" width="8.85546875" style="42"/>
    <col min="9986" max="9986" width="1.28515625" style="42" customWidth="1"/>
    <col min="9987" max="9987" width="44.85546875" style="42" customWidth="1"/>
    <col min="9988" max="9988" width="47.28515625" style="42" customWidth="1"/>
    <col min="9989" max="9989" width="8.140625" style="42" customWidth="1"/>
    <col min="9990" max="9990" width="8.28515625" style="42" customWidth="1"/>
    <col min="9991" max="9991" width="5.42578125" style="42" customWidth="1"/>
    <col min="9992" max="9992" width="8.42578125" style="42" customWidth="1"/>
    <col min="9993" max="9993" width="13.7109375" style="42" customWidth="1"/>
    <col min="9994" max="9994" width="15.7109375" style="42" customWidth="1"/>
    <col min="9995" max="9995" width="14.7109375" style="42" customWidth="1"/>
    <col min="9996" max="9996" width="15" style="42" customWidth="1"/>
    <col min="9997" max="9998" width="14.28515625" style="42" customWidth="1"/>
    <col min="9999" max="9999" width="0" style="42" hidden="1" customWidth="1"/>
    <col min="10000" max="10000" width="18.85546875" style="42" customWidth="1"/>
    <col min="10001" max="10013" width="8" style="42" customWidth="1"/>
    <col min="10014" max="10017" width="9.28515625" style="42" customWidth="1"/>
    <col min="10018" max="10045" width="8.85546875" style="42"/>
    <col min="10046" max="10046" width="64" style="42" customWidth="1"/>
    <col min="10047" max="10047" width="97.85546875" style="42" customWidth="1"/>
    <col min="10048" max="10241" width="8.85546875" style="42"/>
    <col min="10242" max="10242" width="1.28515625" style="42" customWidth="1"/>
    <col min="10243" max="10243" width="44.85546875" style="42" customWidth="1"/>
    <col min="10244" max="10244" width="47.28515625" style="42" customWidth="1"/>
    <col min="10245" max="10245" width="8.140625" style="42" customWidth="1"/>
    <col min="10246" max="10246" width="8.28515625" style="42" customWidth="1"/>
    <col min="10247" max="10247" width="5.42578125" style="42" customWidth="1"/>
    <col min="10248" max="10248" width="8.42578125" style="42" customWidth="1"/>
    <col min="10249" max="10249" width="13.7109375" style="42" customWidth="1"/>
    <col min="10250" max="10250" width="15.7109375" style="42" customWidth="1"/>
    <col min="10251" max="10251" width="14.7109375" style="42" customWidth="1"/>
    <col min="10252" max="10252" width="15" style="42" customWidth="1"/>
    <col min="10253" max="10254" width="14.28515625" style="42" customWidth="1"/>
    <col min="10255" max="10255" width="0" style="42" hidden="1" customWidth="1"/>
    <col min="10256" max="10256" width="18.85546875" style="42" customWidth="1"/>
    <col min="10257" max="10269" width="8" style="42" customWidth="1"/>
    <col min="10270" max="10273" width="9.28515625" style="42" customWidth="1"/>
    <col min="10274" max="10301" width="8.85546875" style="42"/>
    <col min="10302" max="10302" width="64" style="42" customWidth="1"/>
    <col min="10303" max="10303" width="97.85546875" style="42" customWidth="1"/>
    <col min="10304" max="10497" width="8.85546875" style="42"/>
    <col min="10498" max="10498" width="1.28515625" style="42" customWidth="1"/>
    <col min="10499" max="10499" width="44.85546875" style="42" customWidth="1"/>
    <col min="10500" max="10500" width="47.28515625" style="42" customWidth="1"/>
    <col min="10501" max="10501" width="8.140625" style="42" customWidth="1"/>
    <col min="10502" max="10502" width="8.28515625" style="42" customWidth="1"/>
    <col min="10503" max="10503" width="5.42578125" style="42" customWidth="1"/>
    <col min="10504" max="10504" width="8.42578125" style="42" customWidth="1"/>
    <col min="10505" max="10505" width="13.7109375" style="42" customWidth="1"/>
    <col min="10506" max="10506" width="15.7109375" style="42" customWidth="1"/>
    <col min="10507" max="10507" width="14.7109375" style="42" customWidth="1"/>
    <col min="10508" max="10508" width="15" style="42" customWidth="1"/>
    <col min="10509" max="10510" width="14.28515625" style="42" customWidth="1"/>
    <col min="10511" max="10511" width="0" style="42" hidden="1" customWidth="1"/>
    <col min="10512" max="10512" width="18.85546875" style="42" customWidth="1"/>
    <col min="10513" max="10525" width="8" style="42" customWidth="1"/>
    <col min="10526" max="10529" width="9.28515625" style="42" customWidth="1"/>
    <col min="10530" max="10557" width="8.85546875" style="42"/>
    <col min="10558" max="10558" width="64" style="42" customWidth="1"/>
    <col min="10559" max="10559" width="97.85546875" style="42" customWidth="1"/>
    <col min="10560" max="10753" width="8.85546875" style="42"/>
    <col min="10754" max="10754" width="1.28515625" style="42" customWidth="1"/>
    <col min="10755" max="10755" width="44.85546875" style="42" customWidth="1"/>
    <col min="10756" max="10756" width="47.28515625" style="42" customWidth="1"/>
    <col min="10757" max="10757" width="8.140625" style="42" customWidth="1"/>
    <col min="10758" max="10758" width="8.28515625" style="42" customWidth="1"/>
    <col min="10759" max="10759" width="5.42578125" style="42" customWidth="1"/>
    <col min="10760" max="10760" width="8.42578125" style="42" customWidth="1"/>
    <col min="10761" max="10761" width="13.7109375" style="42" customWidth="1"/>
    <col min="10762" max="10762" width="15.7109375" style="42" customWidth="1"/>
    <col min="10763" max="10763" width="14.7109375" style="42" customWidth="1"/>
    <col min="10764" max="10764" width="15" style="42" customWidth="1"/>
    <col min="10765" max="10766" width="14.28515625" style="42" customWidth="1"/>
    <col min="10767" max="10767" width="0" style="42" hidden="1" customWidth="1"/>
    <col min="10768" max="10768" width="18.85546875" style="42" customWidth="1"/>
    <col min="10769" max="10781" width="8" style="42" customWidth="1"/>
    <col min="10782" max="10785" width="9.28515625" style="42" customWidth="1"/>
    <col min="10786" max="10813" width="8.85546875" style="42"/>
    <col min="10814" max="10814" width="64" style="42" customWidth="1"/>
    <col min="10815" max="10815" width="97.85546875" style="42" customWidth="1"/>
    <col min="10816" max="11009" width="8.85546875" style="42"/>
    <col min="11010" max="11010" width="1.28515625" style="42" customWidth="1"/>
    <col min="11011" max="11011" width="44.85546875" style="42" customWidth="1"/>
    <col min="11012" max="11012" width="47.28515625" style="42" customWidth="1"/>
    <col min="11013" max="11013" width="8.140625" style="42" customWidth="1"/>
    <col min="11014" max="11014" width="8.28515625" style="42" customWidth="1"/>
    <col min="11015" max="11015" width="5.42578125" style="42" customWidth="1"/>
    <col min="11016" max="11016" width="8.42578125" style="42" customWidth="1"/>
    <col min="11017" max="11017" width="13.7109375" style="42" customWidth="1"/>
    <col min="11018" max="11018" width="15.7109375" style="42" customWidth="1"/>
    <col min="11019" max="11019" width="14.7109375" style="42" customWidth="1"/>
    <col min="11020" max="11020" width="15" style="42" customWidth="1"/>
    <col min="11021" max="11022" width="14.28515625" style="42" customWidth="1"/>
    <col min="11023" max="11023" width="0" style="42" hidden="1" customWidth="1"/>
    <col min="11024" max="11024" width="18.85546875" style="42" customWidth="1"/>
    <col min="11025" max="11037" width="8" style="42" customWidth="1"/>
    <col min="11038" max="11041" width="9.28515625" style="42" customWidth="1"/>
    <col min="11042" max="11069" width="8.85546875" style="42"/>
    <col min="11070" max="11070" width="64" style="42" customWidth="1"/>
    <col min="11071" max="11071" width="97.85546875" style="42" customWidth="1"/>
    <col min="11072" max="11265" width="8.85546875" style="42"/>
    <col min="11266" max="11266" width="1.28515625" style="42" customWidth="1"/>
    <col min="11267" max="11267" width="44.85546875" style="42" customWidth="1"/>
    <col min="11268" max="11268" width="47.28515625" style="42" customWidth="1"/>
    <col min="11269" max="11269" width="8.140625" style="42" customWidth="1"/>
    <col min="11270" max="11270" width="8.28515625" style="42" customWidth="1"/>
    <col min="11271" max="11271" width="5.42578125" style="42" customWidth="1"/>
    <col min="11272" max="11272" width="8.42578125" style="42" customWidth="1"/>
    <col min="11273" max="11273" width="13.7109375" style="42" customWidth="1"/>
    <col min="11274" max="11274" width="15.7109375" style="42" customWidth="1"/>
    <col min="11275" max="11275" width="14.7109375" style="42" customWidth="1"/>
    <col min="11276" max="11276" width="15" style="42" customWidth="1"/>
    <col min="11277" max="11278" width="14.28515625" style="42" customWidth="1"/>
    <col min="11279" max="11279" width="0" style="42" hidden="1" customWidth="1"/>
    <col min="11280" max="11280" width="18.85546875" style="42" customWidth="1"/>
    <col min="11281" max="11293" width="8" style="42" customWidth="1"/>
    <col min="11294" max="11297" width="9.28515625" style="42" customWidth="1"/>
    <col min="11298" max="11325" width="8.85546875" style="42"/>
    <col min="11326" max="11326" width="64" style="42" customWidth="1"/>
    <col min="11327" max="11327" width="97.85546875" style="42" customWidth="1"/>
    <col min="11328" max="11521" width="8.85546875" style="42"/>
    <col min="11522" max="11522" width="1.28515625" style="42" customWidth="1"/>
    <col min="11523" max="11523" width="44.85546875" style="42" customWidth="1"/>
    <col min="11524" max="11524" width="47.28515625" style="42" customWidth="1"/>
    <col min="11525" max="11525" width="8.140625" style="42" customWidth="1"/>
    <col min="11526" max="11526" width="8.28515625" style="42" customWidth="1"/>
    <col min="11527" max="11527" width="5.42578125" style="42" customWidth="1"/>
    <col min="11528" max="11528" width="8.42578125" style="42" customWidth="1"/>
    <col min="11529" max="11529" width="13.7109375" style="42" customWidth="1"/>
    <col min="11530" max="11530" width="15.7109375" style="42" customWidth="1"/>
    <col min="11531" max="11531" width="14.7109375" style="42" customWidth="1"/>
    <col min="11532" max="11532" width="15" style="42" customWidth="1"/>
    <col min="11533" max="11534" width="14.28515625" style="42" customWidth="1"/>
    <col min="11535" max="11535" width="0" style="42" hidden="1" customWidth="1"/>
    <col min="11536" max="11536" width="18.85546875" style="42" customWidth="1"/>
    <col min="11537" max="11549" width="8" style="42" customWidth="1"/>
    <col min="11550" max="11553" width="9.28515625" style="42" customWidth="1"/>
    <col min="11554" max="11581" width="8.85546875" style="42"/>
    <col min="11582" max="11582" width="64" style="42" customWidth="1"/>
    <col min="11583" max="11583" width="97.85546875" style="42" customWidth="1"/>
    <col min="11584" max="11777" width="8.85546875" style="42"/>
    <col min="11778" max="11778" width="1.28515625" style="42" customWidth="1"/>
    <col min="11779" max="11779" width="44.85546875" style="42" customWidth="1"/>
    <col min="11780" max="11780" width="47.28515625" style="42" customWidth="1"/>
    <col min="11781" max="11781" width="8.140625" style="42" customWidth="1"/>
    <col min="11782" max="11782" width="8.28515625" style="42" customWidth="1"/>
    <col min="11783" max="11783" width="5.42578125" style="42" customWidth="1"/>
    <col min="11784" max="11784" width="8.42578125" style="42" customWidth="1"/>
    <col min="11785" max="11785" width="13.7109375" style="42" customWidth="1"/>
    <col min="11786" max="11786" width="15.7109375" style="42" customWidth="1"/>
    <col min="11787" max="11787" width="14.7109375" style="42" customWidth="1"/>
    <col min="11788" max="11788" width="15" style="42" customWidth="1"/>
    <col min="11789" max="11790" width="14.28515625" style="42" customWidth="1"/>
    <col min="11791" max="11791" width="0" style="42" hidden="1" customWidth="1"/>
    <col min="11792" max="11792" width="18.85546875" style="42" customWidth="1"/>
    <col min="11793" max="11805" width="8" style="42" customWidth="1"/>
    <col min="11806" max="11809" width="9.28515625" style="42" customWidth="1"/>
    <col min="11810" max="11837" width="8.85546875" style="42"/>
    <col min="11838" max="11838" width="64" style="42" customWidth="1"/>
    <col min="11839" max="11839" width="97.85546875" style="42" customWidth="1"/>
    <col min="11840" max="12033" width="8.85546875" style="42"/>
    <col min="12034" max="12034" width="1.28515625" style="42" customWidth="1"/>
    <col min="12035" max="12035" width="44.85546875" style="42" customWidth="1"/>
    <col min="12036" max="12036" width="47.28515625" style="42" customWidth="1"/>
    <col min="12037" max="12037" width="8.140625" style="42" customWidth="1"/>
    <col min="12038" max="12038" width="8.28515625" style="42" customWidth="1"/>
    <col min="12039" max="12039" width="5.42578125" style="42" customWidth="1"/>
    <col min="12040" max="12040" width="8.42578125" style="42" customWidth="1"/>
    <col min="12041" max="12041" width="13.7109375" style="42" customWidth="1"/>
    <col min="12042" max="12042" width="15.7109375" style="42" customWidth="1"/>
    <col min="12043" max="12043" width="14.7109375" style="42" customWidth="1"/>
    <col min="12044" max="12044" width="15" style="42" customWidth="1"/>
    <col min="12045" max="12046" width="14.28515625" style="42" customWidth="1"/>
    <col min="12047" max="12047" width="0" style="42" hidden="1" customWidth="1"/>
    <col min="12048" max="12048" width="18.85546875" style="42" customWidth="1"/>
    <col min="12049" max="12061" width="8" style="42" customWidth="1"/>
    <col min="12062" max="12065" width="9.28515625" style="42" customWidth="1"/>
    <col min="12066" max="12093" width="8.85546875" style="42"/>
    <col min="12094" max="12094" width="64" style="42" customWidth="1"/>
    <col min="12095" max="12095" width="97.85546875" style="42" customWidth="1"/>
    <col min="12096" max="12289" width="8.85546875" style="42"/>
    <col min="12290" max="12290" width="1.28515625" style="42" customWidth="1"/>
    <col min="12291" max="12291" width="44.85546875" style="42" customWidth="1"/>
    <col min="12292" max="12292" width="47.28515625" style="42" customWidth="1"/>
    <col min="12293" max="12293" width="8.140625" style="42" customWidth="1"/>
    <col min="12294" max="12294" width="8.28515625" style="42" customWidth="1"/>
    <col min="12295" max="12295" width="5.42578125" style="42" customWidth="1"/>
    <col min="12296" max="12296" width="8.42578125" style="42" customWidth="1"/>
    <col min="12297" max="12297" width="13.7109375" style="42" customWidth="1"/>
    <col min="12298" max="12298" width="15.7109375" style="42" customWidth="1"/>
    <col min="12299" max="12299" width="14.7109375" style="42" customWidth="1"/>
    <col min="12300" max="12300" width="15" style="42" customWidth="1"/>
    <col min="12301" max="12302" width="14.28515625" style="42" customWidth="1"/>
    <col min="12303" max="12303" width="0" style="42" hidden="1" customWidth="1"/>
    <col min="12304" max="12304" width="18.85546875" style="42" customWidth="1"/>
    <col min="12305" max="12317" width="8" style="42" customWidth="1"/>
    <col min="12318" max="12321" width="9.28515625" style="42" customWidth="1"/>
    <col min="12322" max="12349" width="8.85546875" style="42"/>
    <col min="12350" max="12350" width="64" style="42" customWidth="1"/>
    <col min="12351" max="12351" width="97.85546875" style="42" customWidth="1"/>
    <col min="12352" max="12545" width="8.85546875" style="42"/>
    <col min="12546" max="12546" width="1.28515625" style="42" customWidth="1"/>
    <col min="12547" max="12547" width="44.85546875" style="42" customWidth="1"/>
    <col min="12548" max="12548" width="47.28515625" style="42" customWidth="1"/>
    <col min="12549" max="12549" width="8.140625" style="42" customWidth="1"/>
    <col min="12550" max="12550" width="8.28515625" style="42" customWidth="1"/>
    <col min="12551" max="12551" width="5.42578125" style="42" customWidth="1"/>
    <col min="12552" max="12552" width="8.42578125" style="42" customWidth="1"/>
    <col min="12553" max="12553" width="13.7109375" style="42" customWidth="1"/>
    <col min="12554" max="12554" width="15.7109375" style="42" customWidth="1"/>
    <col min="12555" max="12555" width="14.7109375" style="42" customWidth="1"/>
    <col min="12556" max="12556" width="15" style="42" customWidth="1"/>
    <col min="12557" max="12558" width="14.28515625" style="42" customWidth="1"/>
    <col min="12559" max="12559" width="0" style="42" hidden="1" customWidth="1"/>
    <col min="12560" max="12560" width="18.85546875" style="42" customWidth="1"/>
    <col min="12561" max="12573" width="8" style="42" customWidth="1"/>
    <col min="12574" max="12577" width="9.28515625" style="42" customWidth="1"/>
    <col min="12578" max="12605" width="8.85546875" style="42"/>
    <col min="12606" max="12606" width="64" style="42" customWidth="1"/>
    <col min="12607" max="12607" width="97.85546875" style="42" customWidth="1"/>
    <col min="12608" max="12801" width="8.85546875" style="42"/>
    <col min="12802" max="12802" width="1.28515625" style="42" customWidth="1"/>
    <col min="12803" max="12803" width="44.85546875" style="42" customWidth="1"/>
    <col min="12804" max="12804" width="47.28515625" style="42" customWidth="1"/>
    <col min="12805" max="12805" width="8.140625" style="42" customWidth="1"/>
    <col min="12806" max="12806" width="8.28515625" style="42" customWidth="1"/>
    <col min="12807" max="12807" width="5.42578125" style="42" customWidth="1"/>
    <col min="12808" max="12808" width="8.42578125" style="42" customWidth="1"/>
    <col min="12809" max="12809" width="13.7109375" style="42" customWidth="1"/>
    <col min="12810" max="12810" width="15.7109375" style="42" customWidth="1"/>
    <col min="12811" max="12811" width="14.7109375" style="42" customWidth="1"/>
    <col min="12812" max="12812" width="15" style="42" customWidth="1"/>
    <col min="12813" max="12814" width="14.28515625" style="42" customWidth="1"/>
    <col min="12815" max="12815" width="0" style="42" hidden="1" customWidth="1"/>
    <col min="12816" max="12816" width="18.85546875" style="42" customWidth="1"/>
    <col min="12817" max="12829" width="8" style="42" customWidth="1"/>
    <col min="12830" max="12833" width="9.28515625" style="42" customWidth="1"/>
    <col min="12834" max="12861" width="8.85546875" style="42"/>
    <col min="12862" max="12862" width="64" style="42" customWidth="1"/>
    <col min="12863" max="12863" width="97.85546875" style="42" customWidth="1"/>
    <col min="12864" max="13057" width="8.85546875" style="42"/>
    <col min="13058" max="13058" width="1.28515625" style="42" customWidth="1"/>
    <col min="13059" max="13059" width="44.85546875" style="42" customWidth="1"/>
    <col min="13060" max="13060" width="47.28515625" style="42" customWidth="1"/>
    <col min="13061" max="13061" width="8.140625" style="42" customWidth="1"/>
    <col min="13062" max="13062" width="8.28515625" style="42" customWidth="1"/>
    <col min="13063" max="13063" width="5.42578125" style="42" customWidth="1"/>
    <col min="13064" max="13064" width="8.42578125" style="42" customWidth="1"/>
    <col min="13065" max="13065" width="13.7109375" style="42" customWidth="1"/>
    <col min="13066" max="13066" width="15.7109375" style="42" customWidth="1"/>
    <col min="13067" max="13067" width="14.7109375" style="42" customWidth="1"/>
    <col min="13068" max="13068" width="15" style="42" customWidth="1"/>
    <col min="13069" max="13070" width="14.28515625" style="42" customWidth="1"/>
    <col min="13071" max="13071" width="0" style="42" hidden="1" customWidth="1"/>
    <col min="13072" max="13072" width="18.85546875" style="42" customWidth="1"/>
    <col min="13073" max="13085" width="8" style="42" customWidth="1"/>
    <col min="13086" max="13089" width="9.28515625" style="42" customWidth="1"/>
    <col min="13090" max="13117" width="8.85546875" style="42"/>
    <col min="13118" max="13118" width="64" style="42" customWidth="1"/>
    <col min="13119" max="13119" width="97.85546875" style="42" customWidth="1"/>
    <col min="13120" max="13313" width="8.85546875" style="42"/>
    <col min="13314" max="13314" width="1.28515625" style="42" customWidth="1"/>
    <col min="13315" max="13315" width="44.85546875" style="42" customWidth="1"/>
    <col min="13316" max="13316" width="47.28515625" style="42" customWidth="1"/>
    <col min="13317" max="13317" width="8.140625" style="42" customWidth="1"/>
    <col min="13318" max="13318" width="8.28515625" style="42" customWidth="1"/>
    <col min="13319" max="13319" width="5.42578125" style="42" customWidth="1"/>
    <col min="13320" max="13320" width="8.42578125" style="42" customWidth="1"/>
    <col min="13321" max="13321" width="13.7109375" style="42" customWidth="1"/>
    <col min="13322" max="13322" width="15.7109375" style="42" customWidth="1"/>
    <col min="13323" max="13323" width="14.7109375" style="42" customWidth="1"/>
    <col min="13324" max="13324" width="15" style="42" customWidth="1"/>
    <col min="13325" max="13326" width="14.28515625" style="42" customWidth="1"/>
    <col min="13327" max="13327" width="0" style="42" hidden="1" customWidth="1"/>
    <col min="13328" max="13328" width="18.85546875" style="42" customWidth="1"/>
    <col min="13329" max="13341" width="8" style="42" customWidth="1"/>
    <col min="13342" max="13345" width="9.28515625" style="42" customWidth="1"/>
    <col min="13346" max="13373" width="8.85546875" style="42"/>
    <col min="13374" max="13374" width="64" style="42" customWidth="1"/>
    <col min="13375" max="13375" width="97.85546875" style="42" customWidth="1"/>
    <col min="13376" max="13569" width="8.85546875" style="42"/>
    <col min="13570" max="13570" width="1.28515625" style="42" customWidth="1"/>
    <col min="13571" max="13571" width="44.85546875" style="42" customWidth="1"/>
    <col min="13572" max="13572" width="47.28515625" style="42" customWidth="1"/>
    <col min="13573" max="13573" width="8.140625" style="42" customWidth="1"/>
    <col min="13574" max="13574" width="8.28515625" style="42" customWidth="1"/>
    <col min="13575" max="13575" width="5.42578125" style="42" customWidth="1"/>
    <col min="13576" max="13576" width="8.42578125" style="42" customWidth="1"/>
    <col min="13577" max="13577" width="13.7109375" style="42" customWidth="1"/>
    <col min="13578" max="13578" width="15.7109375" style="42" customWidth="1"/>
    <col min="13579" max="13579" width="14.7109375" style="42" customWidth="1"/>
    <col min="13580" max="13580" width="15" style="42" customWidth="1"/>
    <col min="13581" max="13582" width="14.28515625" style="42" customWidth="1"/>
    <col min="13583" max="13583" width="0" style="42" hidden="1" customWidth="1"/>
    <col min="13584" max="13584" width="18.85546875" style="42" customWidth="1"/>
    <col min="13585" max="13597" width="8" style="42" customWidth="1"/>
    <col min="13598" max="13601" width="9.28515625" style="42" customWidth="1"/>
    <col min="13602" max="13629" width="8.85546875" style="42"/>
    <col min="13630" max="13630" width="64" style="42" customWidth="1"/>
    <col min="13631" max="13631" width="97.85546875" style="42" customWidth="1"/>
    <col min="13632" max="13825" width="8.85546875" style="42"/>
    <col min="13826" max="13826" width="1.28515625" style="42" customWidth="1"/>
    <col min="13827" max="13827" width="44.85546875" style="42" customWidth="1"/>
    <col min="13828" max="13828" width="47.28515625" style="42" customWidth="1"/>
    <col min="13829" max="13829" width="8.140625" style="42" customWidth="1"/>
    <col min="13830" max="13830" width="8.28515625" style="42" customWidth="1"/>
    <col min="13831" max="13831" width="5.42578125" style="42" customWidth="1"/>
    <col min="13832" max="13832" width="8.42578125" style="42" customWidth="1"/>
    <col min="13833" max="13833" width="13.7109375" style="42" customWidth="1"/>
    <col min="13834" max="13834" width="15.7109375" style="42" customWidth="1"/>
    <col min="13835" max="13835" width="14.7109375" style="42" customWidth="1"/>
    <col min="13836" max="13836" width="15" style="42" customWidth="1"/>
    <col min="13837" max="13838" width="14.28515625" style="42" customWidth="1"/>
    <col min="13839" max="13839" width="0" style="42" hidden="1" customWidth="1"/>
    <col min="13840" max="13840" width="18.85546875" style="42" customWidth="1"/>
    <col min="13841" max="13853" width="8" style="42" customWidth="1"/>
    <col min="13854" max="13857" width="9.28515625" style="42" customWidth="1"/>
    <col min="13858" max="13885" width="8.85546875" style="42"/>
    <col min="13886" max="13886" width="64" style="42" customWidth="1"/>
    <col min="13887" max="13887" width="97.85546875" style="42" customWidth="1"/>
    <col min="13888" max="14081" width="8.85546875" style="42"/>
    <col min="14082" max="14082" width="1.28515625" style="42" customWidth="1"/>
    <col min="14083" max="14083" width="44.85546875" style="42" customWidth="1"/>
    <col min="14084" max="14084" width="47.28515625" style="42" customWidth="1"/>
    <col min="14085" max="14085" width="8.140625" style="42" customWidth="1"/>
    <col min="14086" max="14086" width="8.28515625" style="42" customWidth="1"/>
    <col min="14087" max="14087" width="5.42578125" style="42" customWidth="1"/>
    <col min="14088" max="14088" width="8.42578125" style="42" customWidth="1"/>
    <col min="14089" max="14089" width="13.7109375" style="42" customWidth="1"/>
    <col min="14090" max="14090" width="15.7109375" style="42" customWidth="1"/>
    <col min="14091" max="14091" width="14.7109375" style="42" customWidth="1"/>
    <col min="14092" max="14092" width="15" style="42" customWidth="1"/>
    <col min="14093" max="14094" width="14.28515625" style="42" customWidth="1"/>
    <col min="14095" max="14095" width="0" style="42" hidden="1" customWidth="1"/>
    <col min="14096" max="14096" width="18.85546875" style="42" customWidth="1"/>
    <col min="14097" max="14109" width="8" style="42" customWidth="1"/>
    <col min="14110" max="14113" width="9.28515625" style="42" customWidth="1"/>
    <col min="14114" max="14141" width="8.85546875" style="42"/>
    <col min="14142" max="14142" width="64" style="42" customWidth="1"/>
    <col min="14143" max="14143" width="97.85546875" style="42" customWidth="1"/>
    <col min="14144" max="14337" width="8.85546875" style="42"/>
    <col min="14338" max="14338" width="1.28515625" style="42" customWidth="1"/>
    <col min="14339" max="14339" width="44.85546875" style="42" customWidth="1"/>
    <col min="14340" max="14340" width="47.28515625" style="42" customWidth="1"/>
    <col min="14341" max="14341" width="8.140625" style="42" customWidth="1"/>
    <col min="14342" max="14342" width="8.28515625" style="42" customWidth="1"/>
    <col min="14343" max="14343" width="5.42578125" style="42" customWidth="1"/>
    <col min="14344" max="14344" width="8.42578125" style="42" customWidth="1"/>
    <col min="14345" max="14345" width="13.7109375" style="42" customWidth="1"/>
    <col min="14346" max="14346" width="15.7109375" style="42" customWidth="1"/>
    <col min="14347" max="14347" width="14.7109375" style="42" customWidth="1"/>
    <col min="14348" max="14348" width="15" style="42" customWidth="1"/>
    <col min="14349" max="14350" width="14.28515625" style="42" customWidth="1"/>
    <col min="14351" max="14351" width="0" style="42" hidden="1" customWidth="1"/>
    <col min="14352" max="14352" width="18.85546875" style="42" customWidth="1"/>
    <col min="14353" max="14365" width="8" style="42" customWidth="1"/>
    <col min="14366" max="14369" width="9.28515625" style="42" customWidth="1"/>
    <col min="14370" max="14397" width="8.85546875" style="42"/>
    <col min="14398" max="14398" width="64" style="42" customWidth="1"/>
    <col min="14399" max="14399" width="97.85546875" style="42" customWidth="1"/>
    <col min="14400" max="14593" width="8.85546875" style="42"/>
    <col min="14594" max="14594" width="1.28515625" style="42" customWidth="1"/>
    <col min="14595" max="14595" width="44.85546875" style="42" customWidth="1"/>
    <col min="14596" max="14596" width="47.28515625" style="42" customWidth="1"/>
    <col min="14597" max="14597" width="8.140625" style="42" customWidth="1"/>
    <col min="14598" max="14598" width="8.28515625" style="42" customWidth="1"/>
    <col min="14599" max="14599" width="5.42578125" style="42" customWidth="1"/>
    <col min="14600" max="14600" width="8.42578125" style="42" customWidth="1"/>
    <col min="14601" max="14601" width="13.7109375" style="42" customWidth="1"/>
    <col min="14602" max="14602" width="15.7109375" style="42" customWidth="1"/>
    <col min="14603" max="14603" width="14.7109375" style="42" customWidth="1"/>
    <col min="14604" max="14604" width="15" style="42" customWidth="1"/>
    <col min="14605" max="14606" width="14.28515625" style="42" customWidth="1"/>
    <col min="14607" max="14607" width="0" style="42" hidden="1" customWidth="1"/>
    <col min="14608" max="14608" width="18.85546875" style="42" customWidth="1"/>
    <col min="14609" max="14621" width="8" style="42" customWidth="1"/>
    <col min="14622" max="14625" width="9.28515625" style="42" customWidth="1"/>
    <col min="14626" max="14653" width="8.85546875" style="42"/>
    <col min="14654" max="14654" width="64" style="42" customWidth="1"/>
    <col min="14655" max="14655" width="97.85546875" style="42" customWidth="1"/>
    <col min="14656" max="14849" width="8.85546875" style="42"/>
    <col min="14850" max="14850" width="1.28515625" style="42" customWidth="1"/>
    <col min="14851" max="14851" width="44.85546875" style="42" customWidth="1"/>
    <col min="14852" max="14852" width="47.28515625" style="42" customWidth="1"/>
    <col min="14853" max="14853" width="8.140625" style="42" customWidth="1"/>
    <col min="14854" max="14854" width="8.28515625" style="42" customWidth="1"/>
    <col min="14855" max="14855" width="5.42578125" style="42" customWidth="1"/>
    <col min="14856" max="14856" width="8.42578125" style="42" customWidth="1"/>
    <col min="14857" max="14857" width="13.7109375" style="42" customWidth="1"/>
    <col min="14858" max="14858" width="15.7109375" style="42" customWidth="1"/>
    <col min="14859" max="14859" width="14.7109375" style="42" customWidth="1"/>
    <col min="14860" max="14860" width="15" style="42" customWidth="1"/>
    <col min="14861" max="14862" width="14.28515625" style="42" customWidth="1"/>
    <col min="14863" max="14863" width="0" style="42" hidden="1" customWidth="1"/>
    <col min="14864" max="14864" width="18.85546875" style="42" customWidth="1"/>
    <col min="14865" max="14877" width="8" style="42" customWidth="1"/>
    <col min="14878" max="14881" width="9.28515625" style="42" customWidth="1"/>
    <col min="14882" max="14909" width="8.85546875" style="42"/>
    <col min="14910" max="14910" width="64" style="42" customWidth="1"/>
    <col min="14911" max="14911" width="97.85546875" style="42" customWidth="1"/>
    <col min="14912" max="15105" width="8.85546875" style="42"/>
    <col min="15106" max="15106" width="1.28515625" style="42" customWidth="1"/>
    <col min="15107" max="15107" width="44.85546875" style="42" customWidth="1"/>
    <col min="15108" max="15108" width="47.28515625" style="42" customWidth="1"/>
    <col min="15109" max="15109" width="8.140625" style="42" customWidth="1"/>
    <col min="15110" max="15110" width="8.28515625" style="42" customWidth="1"/>
    <col min="15111" max="15111" width="5.42578125" style="42" customWidth="1"/>
    <col min="15112" max="15112" width="8.42578125" style="42" customWidth="1"/>
    <col min="15113" max="15113" width="13.7109375" style="42" customWidth="1"/>
    <col min="15114" max="15114" width="15.7109375" style="42" customWidth="1"/>
    <col min="15115" max="15115" width="14.7109375" style="42" customWidth="1"/>
    <col min="15116" max="15116" width="15" style="42" customWidth="1"/>
    <col min="15117" max="15118" width="14.28515625" style="42" customWidth="1"/>
    <col min="15119" max="15119" width="0" style="42" hidden="1" customWidth="1"/>
    <col min="15120" max="15120" width="18.85546875" style="42" customWidth="1"/>
    <col min="15121" max="15133" width="8" style="42" customWidth="1"/>
    <col min="15134" max="15137" width="9.28515625" style="42" customWidth="1"/>
    <col min="15138" max="15165" width="8.85546875" style="42"/>
    <col min="15166" max="15166" width="64" style="42" customWidth="1"/>
    <col min="15167" max="15167" width="97.85546875" style="42" customWidth="1"/>
    <col min="15168" max="15361" width="8.85546875" style="42"/>
    <col min="15362" max="15362" width="1.28515625" style="42" customWidth="1"/>
    <col min="15363" max="15363" width="44.85546875" style="42" customWidth="1"/>
    <col min="15364" max="15364" width="47.28515625" style="42" customWidth="1"/>
    <col min="15365" max="15365" width="8.140625" style="42" customWidth="1"/>
    <col min="15366" max="15366" width="8.28515625" style="42" customWidth="1"/>
    <col min="15367" max="15367" width="5.42578125" style="42" customWidth="1"/>
    <col min="15368" max="15368" width="8.42578125" style="42" customWidth="1"/>
    <col min="15369" max="15369" width="13.7109375" style="42" customWidth="1"/>
    <col min="15370" max="15370" width="15.7109375" style="42" customWidth="1"/>
    <col min="15371" max="15371" width="14.7109375" style="42" customWidth="1"/>
    <col min="15372" max="15372" width="15" style="42" customWidth="1"/>
    <col min="15373" max="15374" width="14.28515625" style="42" customWidth="1"/>
    <col min="15375" max="15375" width="0" style="42" hidden="1" customWidth="1"/>
    <col min="15376" max="15376" width="18.85546875" style="42" customWidth="1"/>
    <col min="15377" max="15389" width="8" style="42" customWidth="1"/>
    <col min="15390" max="15393" width="9.28515625" style="42" customWidth="1"/>
    <col min="15394" max="15421" width="8.85546875" style="42"/>
    <col min="15422" max="15422" width="64" style="42" customWidth="1"/>
    <col min="15423" max="15423" width="97.85546875" style="42" customWidth="1"/>
    <col min="15424" max="15617" width="8.85546875" style="42"/>
    <col min="15618" max="15618" width="1.28515625" style="42" customWidth="1"/>
    <col min="15619" max="15619" width="44.85546875" style="42" customWidth="1"/>
    <col min="15620" max="15620" width="47.28515625" style="42" customWidth="1"/>
    <col min="15621" max="15621" width="8.140625" style="42" customWidth="1"/>
    <col min="15622" max="15622" width="8.28515625" style="42" customWidth="1"/>
    <col min="15623" max="15623" width="5.42578125" style="42" customWidth="1"/>
    <col min="15624" max="15624" width="8.42578125" style="42" customWidth="1"/>
    <col min="15625" max="15625" width="13.7109375" style="42" customWidth="1"/>
    <col min="15626" max="15626" width="15.7109375" style="42" customWidth="1"/>
    <col min="15627" max="15627" width="14.7109375" style="42" customWidth="1"/>
    <col min="15628" max="15628" width="15" style="42" customWidth="1"/>
    <col min="15629" max="15630" width="14.28515625" style="42" customWidth="1"/>
    <col min="15631" max="15631" width="0" style="42" hidden="1" customWidth="1"/>
    <col min="15632" max="15632" width="18.85546875" style="42" customWidth="1"/>
    <col min="15633" max="15645" width="8" style="42" customWidth="1"/>
    <col min="15646" max="15649" width="9.28515625" style="42" customWidth="1"/>
    <col min="15650" max="15677" width="8.85546875" style="42"/>
    <col min="15678" max="15678" width="64" style="42" customWidth="1"/>
    <col min="15679" max="15679" width="97.85546875" style="42" customWidth="1"/>
    <col min="15680" max="15873" width="8.85546875" style="42"/>
    <col min="15874" max="15874" width="1.28515625" style="42" customWidth="1"/>
    <col min="15875" max="15875" width="44.85546875" style="42" customWidth="1"/>
    <col min="15876" max="15876" width="47.28515625" style="42" customWidth="1"/>
    <col min="15877" max="15877" width="8.140625" style="42" customWidth="1"/>
    <col min="15878" max="15878" width="8.28515625" style="42" customWidth="1"/>
    <col min="15879" max="15879" width="5.42578125" style="42" customWidth="1"/>
    <col min="15880" max="15880" width="8.42578125" style="42" customWidth="1"/>
    <col min="15881" max="15881" width="13.7109375" style="42" customWidth="1"/>
    <col min="15882" max="15882" width="15.7109375" style="42" customWidth="1"/>
    <col min="15883" max="15883" width="14.7109375" style="42" customWidth="1"/>
    <col min="15884" max="15884" width="15" style="42" customWidth="1"/>
    <col min="15885" max="15886" width="14.28515625" style="42" customWidth="1"/>
    <col min="15887" max="15887" width="0" style="42" hidden="1" customWidth="1"/>
    <col min="15888" max="15888" width="18.85546875" style="42" customWidth="1"/>
    <col min="15889" max="15901" width="8" style="42" customWidth="1"/>
    <col min="15902" max="15905" width="9.28515625" style="42" customWidth="1"/>
    <col min="15906" max="15933" width="8.85546875" style="42"/>
    <col min="15934" max="15934" width="64" style="42" customWidth="1"/>
    <col min="15935" max="15935" width="97.85546875" style="42" customWidth="1"/>
    <col min="15936" max="16129" width="8.85546875" style="42"/>
    <col min="16130" max="16130" width="1.28515625" style="42" customWidth="1"/>
    <col min="16131" max="16131" width="44.85546875" style="42" customWidth="1"/>
    <col min="16132" max="16132" width="47.28515625" style="42" customWidth="1"/>
    <col min="16133" max="16133" width="8.140625" style="42" customWidth="1"/>
    <col min="16134" max="16134" width="8.28515625" style="42" customWidth="1"/>
    <col min="16135" max="16135" width="5.42578125" style="42" customWidth="1"/>
    <col min="16136" max="16136" width="8.42578125" style="42" customWidth="1"/>
    <col min="16137" max="16137" width="13.7109375" style="42" customWidth="1"/>
    <col min="16138" max="16138" width="15.7109375" style="42" customWidth="1"/>
    <col min="16139" max="16139" width="14.7109375" style="42" customWidth="1"/>
    <col min="16140" max="16140" width="15" style="42" customWidth="1"/>
    <col min="16141" max="16142" width="14.28515625" style="42" customWidth="1"/>
    <col min="16143" max="16143" width="0" style="42" hidden="1" customWidth="1"/>
    <col min="16144" max="16144" width="18.85546875" style="42" customWidth="1"/>
    <col min="16145" max="16157" width="8" style="42" customWidth="1"/>
    <col min="16158" max="16161" width="9.28515625" style="42" customWidth="1"/>
    <col min="16162" max="16189" width="8.85546875" style="42"/>
    <col min="16190" max="16190" width="64" style="42" customWidth="1"/>
    <col min="16191" max="16191" width="97.85546875" style="42" customWidth="1"/>
    <col min="16192" max="16384" width="8.85546875" style="42"/>
  </cols>
  <sheetData>
    <row r="1" spans="1:63" ht="42.75" customHeight="1" thickBot="1" x14ac:dyDescent="0.3">
      <c r="A1" s="40"/>
      <c r="B1" s="339"/>
      <c r="C1" s="340"/>
      <c r="D1" s="341"/>
      <c r="E1" s="341"/>
      <c r="F1" s="341"/>
      <c r="G1" s="342"/>
      <c r="H1" s="342"/>
      <c r="I1" s="342"/>
      <c r="J1" s="342"/>
      <c r="K1" s="342"/>
      <c r="L1" s="342"/>
      <c r="M1" s="342"/>
      <c r="N1" s="343"/>
      <c r="O1" s="41"/>
      <c r="BJ1" s="43" t="s">
        <v>186</v>
      </c>
      <c r="BK1" s="44" t="s">
        <v>187</v>
      </c>
    </row>
    <row r="2" spans="1:63" ht="42.75" customHeight="1" thickTop="1" thickBot="1" x14ac:dyDescent="0.3">
      <c r="A2" s="40"/>
      <c r="B2" s="344" t="s">
        <v>188</v>
      </c>
      <c r="C2" s="564" t="str">
        <f>[4]Elenco!C1</f>
        <v>GOLFO ARANCI</v>
      </c>
      <c r="D2" s="564"/>
      <c r="E2" s="564"/>
      <c r="F2" s="564"/>
      <c r="G2" s="564"/>
      <c r="H2" s="564"/>
      <c r="I2" s="564"/>
      <c r="J2" s="564"/>
      <c r="K2" s="40"/>
      <c r="L2" s="45" t="s">
        <v>189</v>
      </c>
      <c r="M2" s="345">
        <v>2021</v>
      </c>
      <c r="N2" s="346"/>
      <c r="O2" s="46"/>
      <c r="BJ2" s="47" t="s">
        <v>190</v>
      </c>
      <c r="BK2" s="48" t="s">
        <v>191</v>
      </c>
    </row>
    <row r="3" spans="1:63" ht="42.75" customHeight="1" thickTop="1" thickBot="1" x14ac:dyDescent="0.3">
      <c r="A3" s="40"/>
      <c r="B3" s="344" t="s">
        <v>192</v>
      </c>
      <c r="C3" s="564" t="str">
        <f>[4]Elenco!F2</f>
        <v>SERVIZIO 1</v>
      </c>
      <c r="D3" s="564"/>
      <c r="E3" s="564"/>
      <c r="F3" s="564"/>
      <c r="G3" s="564"/>
      <c r="H3" s="564"/>
      <c r="I3" s="564"/>
      <c r="J3" s="564"/>
      <c r="K3" s="40"/>
      <c r="L3" s="40"/>
      <c r="M3" s="40"/>
      <c r="N3" s="346"/>
      <c r="O3" s="46"/>
      <c r="BJ3" s="49" t="s">
        <v>193</v>
      </c>
      <c r="BK3" s="50" t="s">
        <v>194</v>
      </c>
    </row>
    <row r="4" spans="1:63" ht="42.75" customHeight="1" thickTop="1" thickBot="1" x14ac:dyDescent="0.3">
      <c r="A4" s="40"/>
      <c r="B4" s="344" t="s">
        <v>195</v>
      </c>
      <c r="C4" s="564" t="s">
        <v>524</v>
      </c>
      <c r="D4" s="564"/>
      <c r="E4" s="564"/>
      <c r="F4" s="564"/>
      <c r="G4" s="564"/>
      <c r="H4" s="564"/>
      <c r="I4" s="564"/>
      <c r="J4" s="564"/>
      <c r="K4" s="40"/>
      <c r="L4" s="40"/>
      <c r="M4" s="40"/>
      <c r="N4" s="346"/>
      <c r="O4" s="46"/>
      <c r="BJ4" s="49" t="s">
        <v>196</v>
      </c>
      <c r="BK4" s="50" t="s">
        <v>197</v>
      </c>
    </row>
    <row r="5" spans="1:63" ht="42.75" customHeight="1" thickTop="1" thickBot="1" x14ac:dyDescent="0.3">
      <c r="A5" s="40"/>
      <c r="B5" s="347"/>
      <c r="C5" s="51"/>
      <c r="D5" s="52"/>
      <c r="E5" s="51"/>
      <c r="F5" s="52"/>
      <c r="G5" s="40"/>
      <c r="H5" s="40"/>
      <c r="I5" s="40"/>
      <c r="J5" s="40"/>
      <c r="K5" s="40"/>
      <c r="L5" s="40"/>
      <c r="M5" s="40"/>
      <c r="N5" s="346"/>
      <c r="O5" s="46"/>
      <c r="BJ5" s="49" t="s">
        <v>198</v>
      </c>
      <c r="BK5" s="50" t="s">
        <v>199</v>
      </c>
    </row>
    <row r="6" spans="1:63" ht="42.75" customHeight="1" thickTop="1" x14ac:dyDescent="0.25">
      <c r="A6" s="40"/>
      <c r="B6" s="565" t="s">
        <v>200</v>
      </c>
      <c r="C6" s="566"/>
      <c r="D6" s="566"/>
      <c r="E6" s="566"/>
      <c r="F6" s="566"/>
      <c r="G6" s="566"/>
      <c r="H6" s="566"/>
      <c r="I6" s="566"/>
      <c r="J6" s="566"/>
      <c r="K6" s="566"/>
      <c r="L6" s="566"/>
      <c r="M6" s="566"/>
      <c r="N6" s="567"/>
      <c r="O6" s="46"/>
      <c r="BJ6" s="49" t="s">
        <v>201</v>
      </c>
      <c r="BK6" s="50" t="s">
        <v>202</v>
      </c>
    </row>
    <row r="7" spans="1:63" ht="42.75" customHeight="1" x14ac:dyDescent="0.25">
      <c r="A7" s="40"/>
      <c r="B7" s="568"/>
      <c r="C7" s="569"/>
      <c r="D7" s="569"/>
      <c r="E7" s="569"/>
      <c r="F7" s="569"/>
      <c r="G7" s="569"/>
      <c r="H7" s="569"/>
      <c r="I7" s="569"/>
      <c r="J7" s="569"/>
      <c r="K7" s="569"/>
      <c r="L7" s="569"/>
      <c r="M7" s="569"/>
      <c r="N7" s="570"/>
      <c r="O7" s="46"/>
      <c r="BJ7" s="49" t="s">
        <v>203</v>
      </c>
      <c r="BK7" s="50" t="s">
        <v>204</v>
      </c>
    </row>
    <row r="8" spans="1:63" ht="42.75" customHeight="1" x14ac:dyDescent="0.25">
      <c r="A8" s="40"/>
      <c r="B8" s="568"/>
      <c r="C8" s="569"/>
      <c r="D8" s="569"/>
      <c r="E8" s="569"/>
      <c r="F8" s="569"/>
      <c r="G8" s="569"/>
      <c r="H8" s="569"/>
      <c r="I8" s="569"/>
      <c r="J8" s="569"/>
      <c r="K8" s="569"/>
      <c r="L8" s="569"/>
      <c r="M8" s="569"/>
      <c r="N8" s="570"/>
      <c r="O8" s="46"/>
      <c r="BJ8" s="49" t="s">
        <v>205</v>
      </c>
      <c r="BK8" s="50" t="s">
        <v>206</v>
      </c>
    </row>
    <row r="9" spans="1:63" ht="42.75" customHeight="1" thickBot="1" x14ac:dyDescent="0.3">
      <c r="A9" s="40"/>
      <c r="B9" s="571"/>
      <c r="C9" s="572"/>
      <c r="D9" s="572"/>
      <c r="E9" s="572"/>
      <c r="F9" s="572"/>
      <c r="G9" s="572"/>
      <c r="H9" s="572"/>
      <c r="I9" s="572"/>
      <c r="J9" s="572"/>
      <c r="K9" s="572"/>
      <c r="L9" s="572"/>
      <c r="M9" s="572"/>
      <c r="N9" s="573"/>
      <c r="O9" s="46"/>
      <c r="BJ9" s="49" t="s">
        <v>207</v>
      </c>
      <c r="BK9" s="50" t="s">
        <v>208</v>
      </c>
    </row>
    <row r="10" spans="1:63" ht="42.75" customHeight="1" thickTop="1" x14ac:dyDescent="0.25">
      <c r="A10" s="40"/>
      <c r="B10" s="574" t="s">
        <v>209</v>
      </c>
      <c r="C10" s="575"/>
      <c r="D10" s="578" t="s">
        <v>210</v>
      </c>
      <c r="E10" s="579"/>
      <c r="F10" s="579"/>
      <c r="G10" s="579"/>
      <c r="H10" s="579"/>
      <c r="I10" s="348"/>
      <c r="J10" s="579" t="s">
        <v>211</v>
      </c>
      <c r="K10" s="348"/>
      <c r="L10" s="584"/>
      <c r="M10" s="584"/>
      <c r="N10" s="575"/>
      <c r="O10" s="46"/>
      <c r="BJ10" s="49"/>
      <c r="BK10" s="50"/>
    </row>
    <row r="11" spans="1:63" ht="42.75" customHeight="1" thickBot="1" x14ac:dyDescent="0.3">
      <c r="A11" s="40"/>
      <c r="B11" s="576"/>
      <c r="C11" s="577"/>
      <c r="D11" s="580"/>
      <c r="E11" s="581"/>
      <c r="F11" s="581"/>
      <c r="G11" s="581"/>
      <c r="H11" s="581"/>
      <c r="I11" s="349"/>
      <c r="J11" s="581"/>
      <c r="K11" s="349" t="s">
        <v>525</v>
      </c>
      <c r="L11" s="585"/>
      <c r="M11" s="585"/>
      <c r="N11" s="586"/>
      <c r="O11" s="46"/>
      <c r="BJ11" s="49"/>
      <c r="BK11" s="50"/>
    </row>
    <row r="12" spans="1:63" ht="42.75" customHeight="1" thickTop="1" thickBot="1" x14ac:dyDescent="0.3">
      <c r="A12" s="40"/>
      <c r="B12" s="588" t="s">
        <v>212</v>
      </c>
      <c r="C12" s="588" t="s">
        <v>213</v>
      </c>
      <c r="D12" s="582"/>
      <c r="E12" s="583"/>
      <c r="F12" s="583"/>
      <c r="G12" s="583"/>
      <c r="H12" s="583"/>
      <c r="I12" s="350"/>
      <c r="J12" s="583"/>
      <c r="K12" s="350"/>
      <c r="L12" s="587"/>
      <c r="M12" s="587"/>
      <c r="N12" s="577"/>
      <c r="O12" s="53"/>
      <c r="BJ12" s="49"/>
      <c r="BK12" s="50"/>
    </row>
    <row r="13" spans="1:63" ht="42.75" customHeight="1" thickTop="1" thickBot="1" x14ac:dyDescent="0.3">
      <c r="A13" s="40"/>
      <c r="B13" s="588"/>
      <c r="C13" s="588"/>
      <c r="D13" s="562" t="s">
        <v>214</v>
      </c>
      <c r="E13" s="562"/>
      <c r="F13" s="562"/>
      <c r="G13" s="562"/>
      <c r="H13" s="562"/>
      <c r="I13" s="563"/>
      <c r="J13" s="563"/>
      <c r="K13" s="563"/>
      <c r="L13" s="562"/>
      <c r="M13" s="562"/>
      <c r="N13" s="562"/>
      <c r="O13" s="351"/>
      <c r="BJ13" s="49" t="s">
        <v>215</v>
      </c>
      <c r="BK13" s="50" t="s">
        <v>216</v>
      </c>
    </row>
    <row r="14" spans="1:63" ht="42.75" customHeight="1" thickTop="1" thickBot="1" x14ac:dyDescent="0.3">
      <c r="A14" s="40"/>
      <c r="B14" s="352" t="str">
        <f>[4]Elenco!D2</f>
        <v>Garantire il controllo effettivo da parte della stazione appaltante sull’esecuzione delle prestazioni in attuazione dell’art. 31 c. 12 del D.Lgs 50/2016</v>
      </c>
      <c r="C14" s="352" t="s">
        <v>526</v>
      </c>
      <c r="D14" s="559"/>
      <c r="E14" s="560"/>
      <c r="F14" s="560"/>
      <c r="G14" s="560"/>
      <c r="H14" s="560"/>
      <c r="I14" s="560"/>
      <c r="J14" s="560"/>
      <c r="K14" s="560"/>
      <c r="L14" s="560"/>
      <c r="M14" s="560"/>
      <c r="N14" s="561"/>
      <c r="O14" s="46"/>
      <c r="P14" s="56"/>
      <c r="Q14" s="57"/>
      <c r="R14" s="57"/>
      <c r="S14" s="56"/>
      <c r="T14" s="56"/>
      <c r="U14" s="56"/>
      <c r="V14" s="56"/>
      <c r="W14" s="56"/>
      <c r="X14" s="56"/>
      <c r="Y14" s="56"/>
      <c r="Z14" s="56"/>
      <c r="AA14" s="56"/>
      <c r="AB14" s="56"/>
      <c r="AC14" s="56"/>
      <c r="AD14" s="56"/>
      <c r="AE14" s="56"/>
      <c r="AF14" s="56"/>
      <c r="AG14" s="56"/>
      <c r="AH14" s="56"/>
      <c r="AI14" s="56"/>
      <c r="AJ14" s="56"/>
      <c r="AK14" s="56"/>
      <c r="AL14" s="56"/>
      <c r="AM14" s="56"/>
      <c r="AN14" s="56"/>
      <c r="AO14" s="58"/>
      <c r="BJ14" s="49" t="s">
        <v>217</v>
      </c>
      <c r="BK14" s="50" t="s">
        <v>218</v>
      </c>
    </row>
    <row r="15" spans="1:63" ht="42.75" customHeight="1" thickTop="1" thickBot="1" x14ac:dyDescent="0.3">
      <c r="A15" s="40"/>
      <c r="B15" s="352" t="str">
        <f>[4]Elenco!D3</f>
        <v>Inserimento nel programma di Stato Civile degli Atti di Matrimonio dall'anno 1948 al 1958</v>
      </c>
      <c r="C15" s="352" t="s">
        <v>527</v>
      </c>
      <c r="D15" s="559"/>
      <c r="E15" s="560"/>
      <c r="F15" s="560"/>
      <c r="G15" s="560"/>
      <c r="H15" s="560"/>
      <c r="I15" s="560"/>
      <c r="J15" s="560"/>
      <c r="K15" s="560"/>
      <c r="L15" s="560"/>
      <c r="M15" s="560"/>
      <c r="N15" s="561"/>
      <c r="O15" s="46"/>
      <c r="P15" s="56"/>
      <c r="Q15" s="57"/>
      <c r="R15" s="57"/>
      <c r="S15" s="56"/>
      <c r="T15" s="56"/>
      <c r="U15" s="56"/>
      <c r="V15" s="56"/>
      <c r="W15" s="56"/>
      <c r="X15" s="56"/>
      <c r="Y15" s="56"/>
      <c r="Z15" s="56"/>
      <c r="AA15" s="56"/>
      <c r="AB15" s="56"/>
      <c r="AC15" s="56"/>
      <c r="AD15" s="56"/>
      <c r="AE15" s="56"/>
      <c r="AF15" s="56"/>
      <c r="AG15" s="56"/>
      <c r="AH15" s="56"/>
      <c r="AI15" s="56"/>
      <c r="AJ15" s="56"/>
      <c r="AK15" s="56"/>
      <c r="AL15" s="56"/>
      <c r="AM15" s="56"/>
      <c r="AN15" s="56"/>
      <c r="AO15" s="58"/>
      <c r="BJ15" s="49" t="s">
        <v>217</v>
      </c>
      <c r="BK15" s="50" t="s">
        <v>218</v>
      </c>
    </row>
    <row r="16" spans="1:63" ht="42.75" customHeight="1" thickTop="1" thickBot="1" x14ac:dyDescent="0.3">
      <c r="B16" s="352" t="str">
        <f>[4]Elenco!D4</f>
        <v>Avviare un progetto intergenerazionale, con incontri da parte di figure specifiche mirati a tutte le età: informazioni alle famiglie e ai minori sull'impatto Covid-19 riferito alla DAD e alla quotidianità familiare, informazioni di carattere sanitario rivolte alla terza età , informazioni ai giovani/adulti sulle malattie sociali.</v>
      </c>
      <c r="C16" s="352" t="s">
        <v>528</v>
      </c>
      <c r="D16" s="559"/>
      <c r="E16" s="560"/>
      <c r="F16" s="560"/>
      <c r="G16" s="560"/>
      <c r="H16" s="560"/>
      <c r="I16" s="560"/>
      <c r="J16" s="560"/>
      <c r="K16" s="560"/>
      <c r="L16" s="560"/>
      <c r="M16" s="560"/>
      <c r="N16" s="561"/>
    </row>
    <row r="17" spans="2:14" s="42" customFormat="1" ht="42.75" customHeight="1" thickTop="1" thickBot="1" x14ac:dyDescent="0.3">
      <c r="B17" s="353"/>
      <c r="C17" s="353"/>
      <c r="D17" s="559"/>
      <c r="E17" s="560"/>
      <c r="F17" s="560"/>
      <c r="G17" s="560"/>
      <c r="H17" s="560"/>
      <c r="I17" s="560"/>
      <c r="J17" s="560"/>
      <c r="K17" s="560"/>
      <c r="L17" s="560"/>
      <c r="M17" s="560"/>
      <c r="N17" s="561"/>
    </row>
    <row r="18" spans="2:14" s="42" customFormat="1" ht="42.75" customHeight="1" thickTop="1" thickBot="1" x14ac:dyDescent="0.3">
      <c r="B18" s="353"/>
      <c r="C18" s="353"/>
      <c r="D18" s="559"/>
      <c r="E18" s="560"/>
      <c r="F18" s="560"/>
      <c r="G18" s="560"/>
      <c r="H18" s="560"/>
      <c r="I18" s="560"/>
      <c r="J18" s="560"/>
      <c r="K18" s="560"/>
      <c r="L18" s="560"/>
      <c r="M18" s="560"/>
      <c r="N18" s="561"/>
    </row>
    <row r="19" spans="2:14" s="42" customFormat="1" ht="42.75" customHeight="1" thickTop="1" thickBot="1" x14ac:dyDescent="0.3">
      <c r="B19" s="353"/>
      <c r="C19" s="353"/>
      <c r="D19" s="559"/>
      <c r="E19" s="560"/>
      <c r="F19" s="560"/>
      <c r="G19" s="560"/>
      <c r="H19" s="560"/>
      <c r="I19" s="560"/>
      <c r="J19" s="560"/>
      <c r="K19" s="560"/>
      <c r="L19" s="560"/>
      <c r="M19" s="560"/>
      <c r="N19" s="561"/>
    </row>
    <row r="20" spans="2:14" s="42" customFormat="1" ht="42.75" customHeight="1" thickTop="1" thickBot="1" x14ac:dyDescent="0.3">
      <c r="B20" s="353"/>
      <c r="C20" s="353"/>
      <c r="D20" s="559"/>
      <c r="E20" s="560"/>
      <c r="F20" s="560"/>
      <c r="G20" s="560"/>
      <c r="H20" s="560"/>
      <c r="I20" s="560"/>
      <c r="J20" s="560"/>
      <c r="K20" s="560"/>
      <c r="L20" s="560"/>
      <c r="M20" s="560"/>
      <c r="N20" s="561"/>
    </row>
    <row r="21" spans="2:14" s="42" customFormat="1" ht="42.75" customHeight="1" thickTop="1" thickBot="1" x14ac:dyDescent="0.3">
      <c r="B21" s="353"/>
      <c r="C21" s="353"/>
      <c r="D21" s="559"/>
      <c r="E21" s="560"/>
      <c r="F21" s="560"/>
      <c r="G21" s="560"/>
      <c r="H21" s="560"/>
      <c r="I21" s="560"/>
      <c r="J21" s="560"/>
      <c r="K21" s="560"/>
      <c r="L21" s="560"/>
      <c r="M21" s="560"/>
      <c r="N21" s="561"/>
    </row>
    <row r="22" spans="2:14" s="42" customFormat="1" ht="42.75" customHeight="1" thickTop="1" thickBot="1" x14ac:dyDescent="0.3">
      <c r="B22" s="353"/>
      <c r="C22" s="353"/>
      <c r="D22" s="559"/>
      <c r="E22" s="560"/>
      <c r="F22" s="560"/>
      <c r="G22" s="560"/>
      <c r="H22" s="560"/>
      <c r="I22" s="560"/>
      <c r="J22" s="560"/>
      <c r="K22" s="560"/>
      <c r="L22" s="560"/>
      <c r="M22" s="560"/>
      <c r="N22" s="561"/>
    </row>
    <row r="23" spans="2:14" s="42" customFormat="1" ht="42.75" customHeight="1" thickTop="1" thickBot="1" x14ac:dyDescent="0.3">
      <c r="B23" s="353"/>
      <c r="C23" s="353"/>
      <c r="D23" s="559"/>
      <c r="E23" s="560"/>
      <c r="F23" s="560"/>
      <c r="G23" s="560"/>
      <c r="H23" s="560"/>
      <c r="I23" s="560"/>
      <c r="J23" s="560"/>
      <c r="K23" s="560"/>
      <c r="L23" s="560"/>
      <c r="M23" s="560"/>
      <c r="N23" s="561"/>
    </row>
    <row r="24" spans="2:14" s="42" customFormat="1" ht="42.75" customHeight="1" thickTop="1" thickBot="1" x14ac:dyDescent="0.3">
      <c r="B24" s="353"/>
      <c r="C24" s="353"/>
      <c r="D24" s="559"/>
      <c r="E24" s="560"/>
      <c r="F24" s="560"/>
      <c r="G24" s="560"/>
      <c r="H24" s="560"/>
      <c r="I24" s="560"/>
      <c r="J24" s="560"/>
      <c r="K24" s="560"/>
      <c r="L24" s="560"/>
      <c r="M24" s="560"/>
      <c r="N24" s="561"/>
    </row>
    <row r="25" spans="2:14" s="42" customFormat="1" ht="42.75" customHeight="1" thickTop="1" thickBot="1" x14ac:dyDescent="0.3">
      <c r="B25" s="353"/>
      <c r="C25" s="353"/>
      <c r="D25" s="559"/>
      <c r="E25" s="560"/>
      <c r="F25" s="560"/>
      <c r="G25" s="560"/>
      <c r="H25" s="560"/>
      <c r="I25" s="560"/>
      <c r="J25" s="560"/>
      <c r="K25" s="560"/>
      <c r="L25" s="560"/>
      <c r="M25" s="560"/>
      <c r="N25" s="561"/>
    </row>
    <row r="26" spans="2:14" s="42" customFormat="1" ht="42.75" customHeight="1" thickTop="1" thickBot="1" x14ac:dyDescent="0.3">
      <c r="B26" s="353"/>
      <c r="C26" s="353"/>
      <c r="D26" s="559"/>
      <c r="E26" s="560"/>
      <c r="F26" s="560"/>
      <c r="G26" s="560"/>
      <c r="H26" s="560"/>
      <c r="I26" s="560"/>
      <c r="J26" s="560"/>
      <c r="K26" s="560"/>
      <c r="L26" s="560"/>
      <c r="M26" s="560"/>
      <c r="N26" s="561"/>
    </row>
    <row r="27" spans="2:14" s="42" customFormat="1" ht="42.75" customHeight="1" thickTop="1" thickBot="1" x14ac:dyDescent="0.3">
      <c r="B27" s="353"/>
      <c r="C27" s="353"/>
      <c r="D27" s="559"/>
      <c r="E27" s="560"/>
      <c r="F27" s="560"/>
      <c r="G27" s="560"/>
      <c r="H27" s="560"/>
      <c r="I27" s="560"/>
      <c r="J27" s="560"/>
      <c r="K27" s="560"/>
      <c r="L27" s="560"/>
      <c r="M27" s="560"/>
      <c r="N27" s="561"/>
    </row>
    <row r="28" spans="2:14" s="42" customFormat="1" ht="42.75" customHeight="1" thickTop="1" thickBot="1" x14ac:dyDescent="0.3">
      <c r="B28" s="353"/>
      <c r="C28" s="353"/>
      <c r="D28" s="559"/>
      <c r="E28" s="560"/>
      <c r="F28" s="560"/>
      <c r="G28" s="560"/>
      <c r="H28" s="560"/>
      <c r="I28" s="560"/>
      <c r="J28" s="560"/>
      <c r="K28" s="560"/>
      <c r="L28" s="560"/>
      <c r="M28" s="560"/>
      <c r="N28" s="561"/>
    </row>
    <row r="29" spans="2:14" s="42" customFormat="1" ht="42.75" customHeight="1" thickTop="1" thickBot="1" x14ac:dyDescent="0.3">
      <c r="B29" s="353"/>
      <c r="C29" s="353"/>
      <c r="D29" s="559"/>
      <c r="E29" s="560"/>
      <c r="F29" s="560"/>
      <c r="G29" s="560"/>
      <c r="H29" s="560"/>
      <c r="I29" s="560"/>
      <c r="J29" s="560"/>
      <c r="K29" s="560"/>
      <c r="L29" s="560"/>
      <c r="M29" s="560"/>
      <c r="N29" s="561"/>
    </row>
    <row r="30" spans="2:14" s="42" customFormat="1" ht="42.75" customHeight="1" thickTop="1" thickBot="1" x14ac:dyDescent="0.3">
      <c r="B30" s="353"/>
      <c r="C30" s="353"/>
      <c r="D30" s="559"/>
      <c r="E30" s="560"/>
      <c r="F30" s="560"/>
      <c r="G30" s="560"/>
      <c r="H30" s="560"/>
      <c r="I30" s="560"/>
      <c r="J30" s="560"/>
      <c r="K30" s="560"/>
      <c r="L30" s="560"/>
      <c r="M30" s="560"/>
      <c r="N30" s="561"/>
    </row>
    <row r="31" spans="2:14" s="42" customFormat="1" ht="42.75" customHeight="1" thickTop="1" thickBot="1" x14ac:dyDescent="0.3">
      <c r="B31" s="353"/>
      <c r="C31" s="353"/>
      <c r="D31" s="559"/>
      <c r="E31" s="560"/>
      <c r="F31" s="560"/>
      <c r="G31" s="560"/>
      <c r="H31" s="560"/>
      <c r="I31" s="560"/>
      <c r="J31" s="560"/>
      <c r="K31" s="560"/>
      <c r="L31" s="560"/>
      <c r="M31" s="560"/>
      <c r="N31" s="561"/>
    </row>
    <row r="32" spans="2:14" s="42" customFormat="1" ht="42.75" customHeight="1" thickTop="1" thickBot="1" x14ac:dyDescent="0.3">
      <c r="B32" s="353"/>
      <c r="C32" s="353"/>
      <c r="D32" s="559"/>
      <c r="E32" s="560"/>
      <c r="F32" s="560"/>
      <c r="G32" s="560"/>
      <c r="H32" s="560"/>
      <c r="I32" s="560"/>
      <c r="J32" s="560"/>
      <c r="K32" s="560"/>
      <c r="L32" s="560"/>
      <c r="M32" s="560"/>
      <c r="N32" s="561"/>
    </row>
    <row r="33" spans="2:14" s="42" customFormat="1" ht="42.75" customHeight="1" thickTop="1" thickBot="1" x14ac:dyDescent="0.3">
      <c r="B33" s="353"/>
      <c r="C33" s="353"/>
      <c r="D33" s="559"/>
      <c r="E33" s="560"/>
      <c r="F33" s="560"/>
      <c r="G33" s="560"/>
      <c r="H33" s="560"/>
      <c r="I33" s="560"/>
      <c r="J33" s="560"/>
      <c r="K33" s="560"/>
      <c r="L33" s="560"/>
      <c r="M33" s="560"/>
      <c r="N33" s="561"/>
    </row>
    <row r="34" spans="2:14" s="42" customFormat="1" ht="42.75" customHeight="1" thickTop="1" x14ac:dyDescent="0.25">
      <c r="D34" s="60"/>
      <c r="E34" s="60"/>
      <c r="F34" s="60"/>
      <c r="G34" s="61"/>
    </row>
  </sheetData>
  <mergeCells count="31">
    <mergeCell ref="C2:J2"/>
    <mergeCell ref="C3:J3"/>
    <mergeCell ref="C4:J4"/>
    <mergeCell ref="B6:N9"/>
    <mergeCell ref="B10:C11"/>
    <mergeCell ref="D10:H12"/>
    <mergeCell ref="J10:J12"/>
    <mergeCell ref="L10:N12"/>
    <mergeCell ref="B12:B13"/>
    <mergeCell ref="C12:C13"/>
    <mergeCell ref="D24:N24"/>
    <mergeCell ref="D13:N13"/>
    <mergeCell ref="D14:N14"/>
    <mergeCell ref="D15:N15"/>
    <mergeCell ref="D16:N16"/>
    <mergeCell ref="D17:N17"/>
    <mergeCell ref="D18:N18"/>
    <mergeCell ref="D19:N19"/>
    <mergeCell ref="D20:N20"/>
    <mergeCell ref="D21:N21"/>
    <mergeCell ref="D22:N22"/>
    <mergeCell ref="D23:N23"/>
    <mergeCell ref="D31:N31"/>
    <mergeCell ref="D32:N32"/>
    <mergeCell ref="D33:N33"/>
    <mergeCell ref="D25:N25"/>
    <mergeCell ref="D26:N26"/>
    <mergeCell ref="D27:N27"/>
    <mergeCell ref="D28:N28"/>
    <mergeCell ref="D29:N29"/>
    <mergeCell ref="D30:N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H317"/>
  <sheetViews>
    <sheetView view="pageBreakPreview" topLeftCell="A16" zoomScale="80" zoomScaleNormal="80" zoomScaleSheetLayoutView="80" workbookViewId="0">
      <selection activeCell="A37" sqref="A37:W37"/>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5">
      <c r="A1" s="451"/>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3"/>
      <c r="AH1" s="1"/>
      <c r="AI1" s="1"/>
      <c r="AJ1" s="1"/>
      <c r="AK1" s="1"/>
    </row>
    <row r="2" spans="1:60" ht="30" customHeight="1" thickTop="1" thickBot="1" x14ac:dyDescent="0.35">
      <c r="A2" s="414" t="s">
        <v>223</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1"/>
      <c r="AK2" s="1"/>
    </row>
    <row r="3" spans="1:60" s="5" customFormat="1" ht="35.25" customHeight="1" thickTop="1" thickBot="1" x14ac:dyDescent="0.35">
      <c r="A3" s="419" t="s">
        <v>3</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1"/>
      <c r="AH3" s="3" t="s">
        <v>4</v>
      </c>
      <c r="AI3" s="3" t="str">
        <f>'Elenco P.O.'!B10</f>
        <v>Obiettivo Operativo: giunta</v>
      </c>
      <c r="AJ3" s="4"/>
      <c r="AK3" s="4"/>
    </row>
    <row r="4" spans="1:60" s="5" customFormat="1" ht="33" customHeight="1" thickTop="1" thickBot="1" x14ac:dyDescent="0.35">
      <c r="A4" s="454" t="s">
        <v>5</v>
      </c>
      <c r="B4" s="454"/>
      <c r="C4" s="454"/>
      <c r="D4" s="454"/>
      <c r="E4" s="454"/>
      <c r="F4" s="454"/>
      <c r="G4" s="454"/>
      <c r="H4" s="454"/>
      <c r="I4" s="454"/>
      <c r="J4" s="454"/>
      <c r="K4" s="454"/>
      <c r="L4" s="454"/>
      <c r="M4" s="454"/>
      <c r="N4" s="454"/>
      <c r="O4" s="454"/>
      <c r="P4" s="454"/>
      <c r="Q4" s="454"/>
      <c r="R4" s="454"/>
      <c r="S4" s="454">
        <f>'Elenco P.O.'!C1</f>
        <v>0</v>
      </c>
      <c r="T4" s="454"/>
      <c r="U4" s="454"/>
      <c r="V4" s="454"/>
      <c r="W4" s="454"/>
      <c r="X4" s="454"/>
      <c r="Y4" s="454"/>
      <c r="Z4" s="454"/>
      <c r="AA4" s="454"/>
      <c r="AB4" s="454"/>
      <c r="AC4" s="454"/>
      <c r="AD4" s="454"/>
      <c r="AE4" s="454"/>
      <c r="AF4" s="454"/>
      <c r="AG4" s="454"/>
      <c r="AH4" s="454"/>
      <c r="AI4" s="454"/>
      <c r="AJ4" s="4"/>
      <c r="AK4" s="4"/>
    </row>
    <row r="5" spans="1:60" s="7" customFormat="1" ht="35.25" customHeight="1" thickTop="1" thickBot="1" x14ac:dyDescent="0.35">
      <c r="A5" s="414" t="s">
        <v>6</v>
      </c>
      <c r="B5" s="414"/>
      <c r="C5" s="414"/>
      <c r="D5" s="414"/>
      <c r="E5" s="457" t="s">
        <v>7</v>
      </c>
      <c r="F5" s="457"/>
      <c r="G5" s="457"/>
      <c r="H5" s="457"/>
      <c r="I5" s="457"/>
      <c r="J5" s="457"/>
      <c r="K5" s="414" t="s">
        <v>8</v>
      </c>
      <c r="L5" s="414"/>
      <c r="M5" s="414"/>
      <c r="N5" s="414"/>
      <c r="O5" s="414"/>
      <c r="P5" s="457"/>
      <c r="Q5" s="457"/>
      <c r="R5" s="457"/>
      <c r="S5" s="457"/>
      <c r="T5" s="457"/>
      <c r="U5" s="457"/>
      <c r="V5" s="457"/>
      <c r="W5" s="457"/>
      <c r="X5" s="414" t="s">
        <v>9</v>
      </c>
      <c r="Y5" s="414"/>
      <c r="Z5" s="414"/>
      <c r="AA5" s="414"/>
      <c r="AB5" s="414"/>
      <c r="AC5" s="457" t="s">
        <v>10</v>
      </c>
      <c r="AD5" s="457"/>
      <c r="AE5" s="457"/>
      <c r="AF5" s="457"/>
      <c r="AG5" s="457"/>
      <c r="AH5" s="457"/>
      <c r="AI5" s="457"/>
      <c r="AJ5" s="6"/>
      <c r="AK5" s="6"/>
      <c r="BA5" s="455" t="s">
        <v>11</v>
      </c>
      <c r="BB5" s="455"/>
      <c r="BC5" s="455"/>
      <c r="BD5" s="455"/>
      <c r="BE5" s="455"/>
      <c r="BF5" s="455"/>
      <c r="BG5" s="455"/>
      <c r="BH5" s="455"/>
    </row>
    <row r="6" spans="1:60" s="5" customFormat="1" ht="33" customHeight="1" thickTop="1" thickBot="1" x14ac:dyDescent="0.35">
      <c r="A6" s="414" t="s">
        <v>12</v>
      </c>
      <c r="B6" s="414"/>
      <c r="C6" s="414"/>
      <c r="D6" s="414"/>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59"/>
      <c r="AI6" s="459"/>
      <c r="AJ6" s="4"/>
      <c r="AK6" s="4"/>
    </row>
    <row r="7" spans="1:60" s="5" customFormat="1" ht="33.75" customHeight="1" thickTop="1" thickBot="1" x14ac:dyDescent="0.35">
      <c r="A7" s="414" t="s">
        <v>13</v>
      </c>
      <c r="B7" s="414"/>
      <c r="C7" s="414"/>
      <c r="D7" s="414"/>
      <c r="E7" s="458"/>
      <c r="F7" s="458"/>
      <c r="G7" s="458"/>
      <c r="H7" s="458"/>
      <c r="I7" s="458"/>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
      <c r="AK7" s="4"/>
    </row>
    <row r="8" spans="1:60" s="5" customFormat="1" ht="33.75" customHeight="1" thickTop="1" thickBot="1" x14ac:dyDescent="0.35">
      <c r="A8" s="414" t="s">
        <v>14</v>
      </c>
      <c r="B8" s="414"/>
      <c r="C8" s="414"/>
      <c r="D8" s="414"/>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58"/>
      <c r="AH8" s="458"/>
      <c r="AI8" s="458"/>
      <c r="AJ8" s="4"/>
      <c r="AK8" s="4"/>
    </row>
    <row r="9" spans="1:60" s="5" customFormat="1" ht="15" customHeight="1" thickTop="1" x14ac:dyDescent="0.25">
      <c r="A9" s="440" t="s">
        <v>15</v>
      </c>
      <c r="B9" s="441"/>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41"/>
      <c r="AG9" s="441"/>
      <c r="AH9" s="441"/>
      <c r="AI9" s="456"/>
      <c r="AJ9" s="4"/>
      <c r="AK9" s="4"/>
    </row>
    <row r="10" spans="1:60" s="5" customFormat="1" ht="17.25" customHeight="1" thickBot="1" x14ac:dyDescent="0.3">
      <c r="A10" s="445"/>
      <c r="B10" s="446"/>
      <c r="C10" s="446"/>
      <c r="D10" s="446"/>
      <c r="E10" s="446"/>
      <c r="F10" s="446"/>
      <c r="G10" s="446"/>
      <c r="H10" s="446"/>
      <c r="I10" s="446"/>
      <c r="J10" s="446"/>
      <c r="K10" s="446"/>
      <c r="L10" s="446"/>
      <c r="M10" s="446"/>
      <c r="N10" s="446"/>
      <c r="O10" s="446"/>
      <c r="P10" s="446"/>
      <c r="Q10" s="446"/>
      <c r="R10" s="446"/>
      <c r="S10" s="446"/>
      <c r="T10" s="446"/>
      <c r="U10" s="446"/>
      <c r="V10" s="446"/>
      <c r="W10" s="446"/>
      <c r="X10" s="446"/>
      <c r="Y10" s="446"/>
      <c r="Z10" s="446"/>
      <c r="AA10" s="446"/>
      <c r="AB10" s="446"/>
      <c r="AC10" s="446"/>
      <c r="AD10" s="446"/>
      <c r="AE10" s="446"/>
      <c r="AF10" s="446"/>
      <c r="AG10" s="446"/>
      <c r="AH10" s="446"/>
      <c r="AI10" s="447"/>
      <c r="AJ10" s="4"/>
      <c r="AK10" s="4"/>
    </row>
    <row r="11" spans="1:60" s="5" customFormat="1" ht="45" customHeight="1" thickTop="1" thickBot="1" x14ac:dyDescent="0.35">
      <c r="A11" s="425"/>
      <c r="B11" s="426"/>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7"/>
      <c r="AJ11" s="4"/>
      <c r="AK11" s="4"/>
    </row>
    <row r="12" spans="1:60" s="5" customFormat="1" ht="21" customHeight="1" thickTop="1" thickBot="1" x14ac:dyDescent="0.35">
      <c r="A12" s="419" t="s">
        <v>16</v>
      </c>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1"/>
      <c r="AJ12" s="8"/>
      <c r="AK12" s="8"/>
    </row>
    <row r="13" spans="1:60" s="5" customFormat="1" ht="43.5" customHeight="1" thickTop="1" thickBot="1" x14ac:dyDescent="0.35">
      <c r="A13" s="419" t="s">
        <v>17</v>
      </c>
      <c r="B13" s="420"/>
      <c r="C13" s="420"/>
      <c r="D13" s="421"/>
      <c r="E13" s="440" t="str">
        <f>'Elenco P.O.'!D10</f>
        <v>Descrizione</v>
      </c>
      <c r="F13" s="441"/>
      <c r="G13" s="441"/>
      <c r="H13" s="441"/>
      <c r="I13" s="441"/>
      <c r="J13" s="441"/>
      <c r="K13" s="441"/>
      <c r="L13" s="441"/>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56"/>
      <c r="AJ13" s="4"/>
      <c r="AK13" s="4"/>
    </row>
    <row r="14" spans="1:60" s="5" customFormat="1" ht="16.5" thickTop="1" x14ac:dyDescent="0.25">
      <c r="A14" s="440" t="s">
        <v>18</v>
      </c>
      <c r="B14" s="441"/>
      <c r="C14" s="441"/>
      <c r="D14" s="441"/>
      <c r="E14" s="448" t="s">
        <v>219</v>
      </c>
      <c r="F14" s="450"/>
      <c r="G14" s="450"/>
      <c r="H14" s="450"/>
      <c r="I14" s="450"/>
      <c r="J14" s="450"/>
      <c r="K14" s="450"/>
      <c r="L14" s="450"/>
      <c r="M14" s="448" t="s">
        <v>220</v>
      </c>
      <c r="N14" s="450"/>
      <c r="O14" s="450"/>
      <c r="P14" s="450"/>
      <c r="Q14" s="450"/>
      <c r="R14" s="450"/>
      <c r="S14" s="450"/>
      <c r="T14" s="450"/>
      <c r="U14" s="448" t="s">
        <v>221</v>
      </c>
      <c r="V14" s="450"/>
      <c r="W14" s="450"/>
      <c r="X14" s="450"/>
      <c r="Y14" s="450"/>
      <c r="Z14" s="450"/>
      <c r="AA14" s="450"/>
      <c r="AB14" s="450"/>
      <c r="AC14" s="448" t="s">
        <v>222</v>
      </c>
      <c r="AD14" s="450"/>
      <c r="AE14" s="449"/>
      <c r="AF14" s="448">
        <v>2018</v>
      </c>
      <c r="AG14" s="449"/>
      <c r="AH14" s="448">
        <v>2017</v>
      </c>
      <c r="AI14" s="449"/>
      <c r="AJ14" s="4"/>
      <c r="AK14" s="4"/>
      <c r="AV14" s="4"/>
      <c r="AW14" s="4"/>
      <c r="AX14" s="4"/>
    </row>
    <row r="15" spans="1:60" s="5" customFormat="1" ht="15.75" x14ac:dyDescent="0.25">
      <c r="A15" s="442"/>
      <c r="B15" s="443"/>
      <c r="C15" s="443"/>
      <c r="D15" s="444"/>
      <c r="E15" s="428"/>
      <c r="F15" s="439"/>
      <c r="G15" s="439"/>
      <c r="H15" s="439"/>
      <c r="I15" s="439"/>
      <c r="J15" s="439"/>
      <c r="K15" s="439"/>
      <c r="L15" s="439"/>
      <c r="M15" s="428"/>
      <c r="N15" s="439"/>
      <c r="O15" s="439"/>
      <c r="P15" s="439"/>
      <c r="Q15" s="439"/>
      <c r="R15" s="439"/>
      <c r="S15" s="439"/>
      <c r="T15" s="439"/>
      <c r="U15" s="428"/>
      <c r="V15" s="439"/>
      <c r="W15" s="439"/>
      <c r="X15" s="439"/>
      <c r="Y15" s="439"/>
      <c r="Z15" s="439"/>
      <c r="AA15" s="439"/>
      <c r="AB15" s="439"/>
      <c r="AC15" s="428"/>
      <c r="AD15" s="439"/>
      <c r="AE15" s="429"/>
      <c r="AF15" s="428"/>
      <c r="AG15" s="429"/>
      <c r="AH15" s="428"/>
      <c r="AI15" s="429"/>
      <c r="AJ15" s="4"/>
      <c r="AK15" s="4"/>
      <c r="AV15" s="4"/>
      <c r="AW15" s="4"/>
      <c r="AX15" s="4"/>
    </row>
    <row r="16" spans="1:60" s="5" customFormat="1" ht="15.75" x14ac:dyDescent="0.25">
      <c r="A16" s="442"/>
      <c r="B16" s="443"/>
      <c r="C16" s="443"/>
      <c r="D16" s="444"/>
      <c r="E16" s="428"/>
      <c r="F16" s="439"/>
      <c r="G16" s="439"/>
      <c r="H16" s="439"/>
      <c r="I16" s="439"/>
      <c r="J16" s="439"/>
      <c r="K16" s="439"/>
      <c r="L16" s="439"/>
      <c r="M16" s="428"/>
      <c r="N16" s="439"/>
      <c r="O16" s="439"/>
      <c r="P16" s="439"/>
      <c r="Q16" s="439"/>
      <c r="R16" s="439"/>
      <c r="S16" s="439"/>
      <c r="T16" s="439"/>
      <c r="U16" s="428"/>
      <c r="V16" s="439"/>
      <c r="W16" s="439"/>
      <c r="X16" s="439"/>
      <c r="Y16" s="439"/>
      <c r="Z16" s="439"/>
      <c r="AA16" s="439"/>
      <c r="AB16" s="439"/>
      <c r="AC16" s="428"/>
      <c r="AD16" s="439"/>
      <c r="AE16" s="429"/>
      <c r="AF16" s="428"/>
      <c r="AG16" s="429"/>
      <c r="AH16" s="428"/>
      <c r="AI16" s="429"/>
      <c r="AJ16" s="4"/>
      <c r="AK16" s="4"/>
      <c r="AV16" s="4"/>
      <c r="AW16" s="4"/>
      <c r="AX16" s="4"/>
    </row>
    <row r="17" spans="1:50" s="5" customFormat="1" ht="15.75" x14ac:dyDescent="0.25">
      <c r="A17" s="442"/>
      <c r="B17" s="443"/>
      <c r="C17" s="443"/>
      <c r="D17" s="444"/>
      <c r="E17" s="428"/>
      <c r="F17" s="439"/>
      <c r="G17" s="439"/>
      <c r="H17" s="439"/>
      <c r="I17" s="439"/>
      <c r="J17" s="439"/>
      <c r="K17" s="439"/>
      <c r="L17" s="439"/>
      <c r="M17" s="428"/>
      <c r="N17" s="439"/>
      <c r="O17" s="439"/>
      <c r="P17" s="439"/>
      <c r="Q17" s="439"/>
      <c r="R17" s="439"/>
      <c r="S17" s="439"/>
      <c r="T17" s="439"/>
      <c r="U17" s="428"/>
      <c r="V17" s="439"/>
      <c r="W17" s="439"/>
      <c r="X17" s="439"/>
      <c r="Y17" s="439"/>
      <c r="Z17" s="439"/>
      <c r="AA17" s="439"/>
      <c r="AB17" s="439"/>
      <c r="AC17" s="428"/>
      <c r="AD17" s="439"/>
      <c r="AE17" s="429"/>
      <c r="AF17" s="428"/>
      <c r="AG17" s="429"/>
      <c r="AH17" s="428"/>
      <c r="AI17" s="429"/>
      <c r="AJ17" s="4"/>
      <c r="AK17" s="4"/>
      <c r="AV17" s="4"/>
      <c r="AW17" s="4"/>
      <c r="AX17" s="4"/>
    </row>
    <row r="18" spans="1:50" s="5" customFormat="1" ht="15.75" x14ac:dyDescent="0.25">
      <c r="A18" s="442"/>
      <c r="B18" s="443"/>
      <c r="C18" s="443"/>
      <c r="D18" s="444"/>
      <c r="E18" s="428"/>
      <c r="F18" s="439"/>
      <c r="G18" s="439"/>
      <c r="H18" s="439"/>
      <c r="I18" s="439"/>
      <c r="J18" s="439"/>
      <c r="K18" s="439"/>
      <c r="L18" s="439"/>
      <c r="M18" s="428"/>
      <c r="N18" s="439"/>
      <c r="O18" s="439"/>
      <c r="P18" s="439"/>
      <c r="Q18" s="439"/>
      <c r="R18" s="439"/>
      <c r="S18" s="439"/>
      <c r="T18" s="439"/>
      <c r="U18" s="428"/>
      <c r="V18" s="439"/>
      <c r="W18" s="439"/>
      <c r="X18" s="439"/>
      <c r="Y18" s="439"/>
      <c r="Z18" s="439"/>
      <c r="AA18" s="439"/>
      <c r="AB18" s="439"/>
      <c r="AC18" s="428"/>
      <c r="AD18" s="439"/>
      <c r="AE18" s="429"/>
      <c r="AF18" s="428"/>
      <c r="AG18" s="429"/>
      <c r="AH18" s="428"/>
      <c r="AI18" s="429"/>
      <c r="AJ18" s="4"/>
      <c r="AK18" s="4"/>
      <c r="AV18" s="4"/>
      <c r="AW18" s="4"/>
      <c r="AX18" s="4"/>
    </row>
    <row r="19" spans="1:50" s="5" customFormat="1" ht="15.75" x14ac:dyDescent="0.25">
      <c r="A19" s="442"/>
      <c r="B19" s="443"/>
      <c r="C19" s="443"/>
      <c r="D19" s="444"/>
      <c r="E19" s="428"/>
      <c r="F19" s="439"/>
      <c r="G19" s="439"/>
      <c r="H19" s="439"/>
      <c r="I19" s="439"/>
      <c r="J19" s="439"/>
      <c r="K19" s="439"/>
      <c r="L19" s="439"/>
      <c r="M19" s="428"/>
      <c r="N19" s="439"/>
      <c r="O19" s="439"/>
      <c r="P19" s="439"/>
      <c r="Q19" s="439"/>
      <c r="R19" s="439"/>
      <c r="S19" s="439"/>
      <c r="T19" s="439"/>
      <c r="U19" s="428"/>
      <c r="V19" s="439"/>
      <c r="W19" s="439"/>
      <c r="X19" s="439"/>
      <c r="Y19" s="439"/>
      <c r="Z19" s="439"/>
      <c r="AA19" s="439"/>
      <c r="AB19" s="439"/>
      <c r="AC19" s="428"/>
      <c r="AD19" s="439"/>
      <c r="AE19" s="429"/>
      <c r="AF19" s="428"/>
      <c r="AG19" s="429"/>
      <c r="AH19" s="428"/>
      <c r="AI19" s="429"/>
      <c r="AJ19" s="4"/>
      <c r="AK19" s="4"/>
      <c r="AV19" s="4"/>
      <c r="AW19" s="4"/>
      <c r="AX19" s="4"/>
    </row>
    <row r="20" spans="1:50" s="5" customFormat="1" ht="15.75" x14ac:dyDescent="0.25">
      <c r="A20" s="442"/>
      <c r="B20" s="443"/>
      <c r="C20" s="443"/>
      <c r="D20" s="444"/>
      <c r="E20" s="428"/>
      <c r="F20" s="439"/>
      <c r="G20" s="439"/>
      <c r="H20" s="439"/>
      <c r="I20" s="439"/>
      <c r="J20" s="439"/>
      <c r="K20" s="439"/>
      <c r="L20" s="439"/>
      <c r="M20" s="428"/>
      <c r="N20" s="439"/>
      <c r="O20" s="439"/>
      <c r="P20" s="439"/>
      <c r="Q20" s="439"/>
      <c r="R20" s="439"/>
      <c r="S20" s="439"/>
      <c r="T20" s="439"/>
      <c r="U20" s="428"/>
      <c r="V20" s="439"/>
      <c r="W20" s="439"/>
      <c r="X20" s="439"/>
      <c r="Y20" s="439"/>
      <c r="Z20" s="439"/>
      <c r="AA20" s="439"/>
      <c r="AB20" s="439"/>
      <c r="AC20" s="428"/>
      <c r="AD20" s="439"/>
      <c r="AE20" s="429"/>
      <c r="AF20" s="428"/>
      <c r="AG20" s="429"/>
      <c r="AH20" s="428"/>
      <c r="AI20" s="429"/>
      <c r="AJ20" s="4"/>
      <c r="AK20" s="4"/>
      <c r="AV20" s="4"/>
      <c r="AW20" s="4"/>
      <c r="AX20" s="4"/>
    </row>
    <row r="21" spans="1:50" s="5" customFormat="1" ht="15.75" x14ac:dyDescent="0.25">
      <c r="A21" s="442"/>
      <c r="B21" s="443"/>
      <c r="C21" s="443"/>
      <c r="D21" s="444"/>
      <c r="E21" s="428"/>
      <c r="F21" s="439"/>
      <c r="G21" s="439"/>
      <c r="H21" s="439"/>
      <c r="I21" s="439"/>
      <c r="J21" s="439"/>
      <c r="K21" s="439"/>
      <c r="L21" s="439"/>
      <c r="M21" s="428"/>
      <c r="N21" s="439"/>
      <c r="O21" s="439"/>
      <c r="P21" s="439"/>
      <c r="Q21" s="439"/>
      <c r="R21" s="439"/>
      <c r="S21" s="439"/>
      <c r="T21" s="439"/>
      <c r="U21" s="428"/>
      <c r="V21" s="439"/>
      <c r="W21" s="439"/>
      <c r="X21" s="439"/>
      <c r="Y21" s="439"/>
      <c r="Z21" s="439"/>
      <c r="AA21" s="439"/>
      <c r="AB21" s="439"/>
      <c r="AC21" s="428"/>
      <c r="AD21" s="439"/>
      <c r="AE21" s="429"/>
      <c r="AF21" s="428"/>
      <c r="AG21" s="429"/>
      <c r="AH21" s="428"/>
      <c r="AI21" s="429"/>
      <c r="AJ21" s="4"/>
      <c r="AK21" s="4"/>
      <c r="AV21" s="4"/>
      <c r="AW21" s="4"/>
      <c r="AX21" s="4"/>
    </row>
    <row r="22" spans="1:50" s="5" customFormat="1" ht="15.75" x14ac:dyDescent="0.25">
      <c r="A22" s="442"/>
      <c r="B22" s="443"/>
      <c r="C22" s="443"/>
      <c r="D22" s="444"/>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42"/>
      <c r="B23" s="443"/>
      <c r="C23" s="443"/>
      <c r="D23" s="444"/>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42"/>
      <c r="B24" s="443"/>
      <c r="C24" s="443"/>
      <c r="D24" s="444"/>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42"/>
      <c r="B25" s="443"/>
      <c r="C25" s="443"/>
      <c r="D25" s="444"/>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42"/>
      <c r="B26" s="443"/>
      <c r="C26" s="443"/>
      <c r="D26" s="444"/>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42"/>
      <c r="B27" s="443"/>
      <c r="C27" s="443"/>
      <c r="D27" s="444"/>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45"/>
      <c r="B28" s="446"/>
      <c r="C28" s="446"/>
      <c r="D28" s="447"/>
      <c r="E28" s="428"/>
      <c r="F28" s="439"/>
      <c r="G28" s="439"/>
      <c r="H28" s="439"/>
      <c r="I28" s="439"/>
      <c r="J28" s="439"/>
      <c r="K28" s="439"/>
      <c r="L28" s="439"/>
      <c r="M28" s="428"/>
      <c r="N28" s="439"/>
      <c r="O28" s="439"/>
      <c r="P28" s="439"/>
      <c r="Q28" s="439"/>
      <c r="R28" s="439"/>
      <c r="S28" s="439"/>
      <c r="T28" s="439"/>
      <c r="U28" s="428"/>
      <c r="V28" s="439"/>
      <c r="W28" s="439"/>
      <c r="X28" s="439"/>
      <c r="Y28" s="439"/>
      <c r="Z28" s="439"/>
      <c r="AA28" s="439"/>
      <c r="AB28" s="439"/>
      <c r="AC28" s="428"/>
      <c r="AD28" s="439"/>
      <c r="AE28" s="429"/>
      <c r="AF28" s="428"/>
      <c r="AG28" s="429"/>
      <c r="AH28" s="428"/>
      <c r="AI28" s="429"/>
      <c r="AJ28" s="4"/>
      <c r="AK28" s="4"/>
      <c r="AV28" s="4"/>
      <c r="AW28" s="4"/>
      <c r="AX28" s="4"/>
    </row>
    <row r="29" spans="1:50" s="5" customFormat="1" ht="15.75" customHeight="1" thickTop="1" thickBot="1" x14ac:dyDescent="0.3">
      <c r="A29" s="414" t="s">
        <v>19</v>
      </c>
      <c r="B29" s="414"/>
      <c r="C29" s="414"/>
      <c r="D29" s="414"/>
      <c r="E29" s="414" t="s">
        <v>20</v>
      </c>
      <c r="F29" s="414"/>
      <c r="G29" s="414"/>
      <c r="H29" s="414"/>
      <c r="I29" s="419" t="s">
        <v>21</v>
      </c>
      <c r="J29" s="420"/>
      <c r="K29" s="420"/>
      <c r="L29" s="420"/>
      <c r="M29" s="420"/>
      <c r="N29" s="420"/>
      <c r="O29" s="420"/>
      <c r="P29" s="420"/>
      <c r="Q29" s="420"/>
      <c r="R29" s="420"/>
      <c r="S29" s="420"/>
      <c r="T29" s="420"/>
      <c r="U29" s="420"/>
      <c r="V29" s="420"/>
      <c r="W29" s="421"/>
      <c r="X29" s="414" t="s">
        <v>22</v>
      </c>
      <c r="Y29" s="414"/>
      <c r="Z29" s="414"/>
      <c r="AA29" s="414"/>
      <c r="AB29" s="414"/>
      <c r="AC29" s="414"/>
      <c r="AD29" s="414"/>
      <c r="AE29" s="414"/>
      <c r="AF29" s="414"/>
      <c r="AG29" s="414"/>
      <c r="AH29" s="414"/>
      <c r="AI29" s="414"/>
      <c r="AJ29" s="4"/>
      <c r="AK29" s="4"/>
    </row>
    <row r="30" spans="1:50" s="5" customFormat="1" ht="15.75" customHeight="1" thickTop="1" thickBot="1" x14ac:dyDescent="0.3">
      <c r="A30" s="414"/>
      <c r="B30" s="414"/>
      <c r="C30" s="414"/>
      <c r="D30" s="414"/>
      <c r="E30" s="414"/>
      <c r="F30" s="414"/>
      <c r="G30" s="414"/>
      <c r="H30" s="414"/>
      <c r="I30" s="419" t="s">
        <v>23</v>
      </c>
      <c r="J30" s="420"/>
      <c r="K30" s="420"/>
      <c r="L30" s="420"/>
      <c r="M30" s="421"/>
      <c r="N30" s="419" t="s">
        <v>24</v>
      </c>
      <c r="O30" s="420"/>
      <c r="P30" s="420"/>
      <c r="Q30" s="420"/>
      <c r="R30" s="421"/>
      <c r="S30" s="419" t="s">
        <v>25</v>
      </c>
      <c r="T30" s="420"/>
      <c r="U30" s="420"/>
      <c r="V30" s="420"/>
      <c r="W30" s="421"/>
      <c r="X30" s="430">
        <f>IF(I31="X",5)+IF(I32="X",5)+IF(I33="X",5)+IF(I34="X",1)+IF(N31="X",3)+IF(N32="X",3)+IF(N33="X",3)+IF(N34="X",3)+IF(S31="X",1)+IF(S32="X",1)+IF(S33="X",1)+IF(S34="X",5)</f>
        <v>0</v>
      </c>
      <c r="Y30" s="431"/>
      <c r="Z30" s="431"/>
      <c r="AA30" s="431"/>
      <c r="AB30" s="431"/>
      <c r="AC30" s="431"/>
      <c r="AD30" s="431"/>
      <c r="AE30" s="431"/>
      <c r="AF30" s="431"/>
      <c r="AG30" s="431"/>
      <c r="AH30" s="431"/>
      <c r="AI30" s="432"/>
      <c r="AJ30" s="4"/>
      <c r="AK30" s="4"/>
    </row>
    <row r="31" spans="1:50" s="5" customFormat="1" ht="18.75" customHeight="1" thickTop="1" thickBot="1" x14ac:dyDescent="0.3">
      <c r="A31" s="414"/>
      <c r="B31" s="414"/>
      <c r="C31" s="414"/>
      <c r="D31" s="414"/>
      <c r="E31" s="414" t="s">
        <v>26</v>
      </c>
      <c r="F31" s="414"/>
      <c r="G31" s="414"/>
      <c r="H31" s="414"/>
      <c r="I31" s="425"/>
      <c r="J31" s="426"/>
      <c r="K31" s="426"/>
      <c r="L31" s="426"/>
      <c r="M31" s="427"/>
      <c r="N31" s="425"/>
      <c r="O31" s="426"/>
      <c r="P31" s="426"/>
      <c r="Q31" s="426"/>
      <c r="R31" s="427"/>
      <c r="S31" s="425"/>
      <c r="T31" s="426"/>
      <c r="U31" s="426"/>
      <c r="V31" s="426"/>
      <c r="W31" s="427"/>
      <c r="X31" s="433"/>
      <c r="Y31" s="434"/>
      <c r="Z31" s="434"/>
      <c r="AA31" s="434"/>
      <c r="AB31" s="434"/>
      <c r="AC31" s="434"/>
      <c r="AD31" s="434"/>
      <c r="AE31" s="434"/>
      <c r="AF31" s="434"/>
      <c r="AG31" s="434"/>
      <c r="AH31" s="434"/>
      <c r="AI31" s="435"/>
      <c r="AJ31" s="4"/>
      <c r="AK31" s="4"/>
    </row>
    <row r="32" spans="1:50" s="5" customFormat="1" ht="17.25" customHeight="1" thickTop="1" thickBot="1" x14ac:dyDescent="0.3">
      <c r="A32" s="414"/>
      <c r="B32" s="414"/>
      <c r="C32" s="414"/>
      <c r="D32" s="414"/>
      <c r="E32" s="414" t="s">
        <v>27</v>
      </c>
      <c r="F32" s="414"/>
      <c r="G32" s="414"/>
      <c r="H32" s="414"/>
      <c r="I32" s="425"/>
      <c r="J32" s="426"/>
      <c r="K32" s="426"/>
      <c r="L32" s="426"/>
      <c r="M32" s="427"/>
      <c r="N32" s="425"/>
      <c r="O32" s="426"/>
      <c r="P32" s="426"/>
      <c r="Q32" s="426"/>
      <c r="R32" s="427"/>
      <c r="S32" s="425"/>
      <c r="T32" s="426"/>
      <c r="U32" s="426"/>
      <c r="V32" s="426"/>
      <c r="W32" s="427"/>
      <c r="X32" s="433"/>
      <c r="Y32" s="434"/>
      <c r="Z32" s="434"/>
      <c r="AA32" s="434"/>
      <c r="AB32" s="434"/>
      <c r="AC32" s="434"/>
      <c r="AD32" s="434"/>
      <c r="AE32" s="434"/>
      <c r="AF32" s="434"/>
      <c r="AG32" s="434"/>
      <c r="AH32" s="434"/>
      <c r="AI32" s="435"/>
      <c r="AJ32" s="4"/>
      <c r="AK32" s="4"/>
    </row>
    <row r="33" spans="1:37" s="5" customFormat="1" ht="20.25" customHeight="1" thickTop="1" thickBot="1" x14ac:dyDescent="0.3">
      <c r="A33" s="414"/>
      <c r="B33" s="414"/>
      <c r="C33" s="414"/>
      <c r="D33" s="414"/>
      <c r="E33" s="414" t="s">
        <v>28</v>
      </c>
      <c r="F33" s="414"/>
      <c r="G33" s="414"/>
      <c r="H33" s="414"/>
      <c r="I33" s="425"/>
      <c r="J33" s="426"/>
      <c r="K33" s="426"/>
      <c r="L33" s="426"/>
      <c r="M33" s="427"/>
      <c r="N33" s="425"/>
      <c r="O33" s="426"/>
      <c r="P33" s="426"/>
      <c r="Q33" s="426"/>
      <c r="R33" s="427"/>
      <c r="S33" s="425"/>
      <c r="T33" s="426"/>
      <c r="U33" s="426"/>
      <c r="V33" s="426"/>
      <c r="W33" s="427"/>
      <c r="X33" s="433"/>
      <c r="Y33" s="434"/>
      <c r="Z33" s="434"/>
      <c r="AA33" s="434"/>
      <c r="AB33" s="434"/>
      <c r="AC33" s="434"/>
      <c r="AD33" s="434"/>
      <c r="AE33" s="434"/>
      <c r="AF33" s="434"/>
      <c r="AG33" s="434"/>
      <c r="AH33" s="434"/>
      <c r="AI33" s="435"/>
      <c r="AJ33" s="4"/>
      <c r="AK33" s="4"/>
    </row>
    <row r="34" spans="1:37" s="5" customFormat="1" ht="17.25" customHeight="1" thickTop="1" thickBot="1" x14ac:dyDescent="0.3">
      <c r="A34" s="414"/>
      <c r="B34" s="414"/>
      <c r="C34" s="414"/>
      <c r="D34" s="414"/>
      <c r="E34" s="414" t="s">
        <v>29</v>
      </c>
      <c r="F34" s="414"/>
      <c r="G34" s="414"/>
      <c r="H34" s="414"/>
      <c r="I34" s="425"/>
      <c r="J34" s="426"/>
      <c r="K34" s="426"/>
      <c r="L34" s="426"/>
      <c r="M34" s="427"/>
      <c r="N34" s="425"/>
      <c r="O34" s="426"/>
      <c r="P34" s="426"/>
      <c r="Q34" s="426"/>
      <c r="R34" s="427"/>
      <c r="S34" s="425"/>
      <c r="T34" s="426"/>
      <c r="U34" s="426"/>
      <c r="V34" s="426"/>
      <c r="W34" s="427"/>
      <c r="X34" s="436"/>
      <c r="Y34" s="437"/>
      <c r="Z34" s="437"/>
      <c r="AA34" s="437"/>
      <c r="AB34" s="437"/>
      <c r="AC34" s="437"/>
      <c r="AD34" s="437"/>
      <c r="AE34" s="437"/>
      <c r="AF34" s="437"/>
      <c r="AG34" s="437"/>
      <c r="AH34" s="437"/>
      <c r="AI34" s="438"/>
      <c r="AJ34" s="4"/>
      <c r="AK34" s="4"/>
    </row>
    <row r="35" spans="1:37" s="9" customFormat="1" ht="45.75" customHeight="1" thickTop="1" thickBot="1" x14ac:dyDescent="0.35">
      <c r="A35" s="422" t="s">
        <v>30</v>
      </c>
      <c r="B35" s="422"/>
      <c r="C35" s="422"/>
      <c r="D35" s="422"/>
      <c r="E35" s="423">
        <v>100</v>
      </c>
      <c r="F35" s="423"/>
      <c r="G35" s="423"/>
      <c r="H35" s="423"/>
      <c r="I35" s="423"/>
      <c r="J35" s="423"/>
      <c r="K35" s="423"/>
      <c r="L35" s="423"/>
      <c r="M35" s="423"/>
      <c r="N35" s="422" t="s">
        <v>31</v>
      </c>
      <c r="O35" s="422"/>
      <c r="P35" s="422"/>
      <c r="Q35" s="422"/>
      <c r="R35" s="422"/>
      <c r="S35" s="423">
        <v>100</v>
      </c>
      <c r="T35" s="423"/>
      <c r="U35" s="423"/>
      <c r="V35" s="423"/>
      <c r="W35" s="423"/>
      <c r="X35" s="422" t="s">
        <v>32</v>
      </c>
      <c r="Y35" s="422"/>
      <c r="Z35" s="422"/>
      <c r="AA35" s="422"/>
      <c r="AB35" s="422"/>
      <c r="AC35" s="422"/>
      <c r="AD35" s="422"/>
      <c r="AE35" s="422"/>
      <c r="AF35" s="424">
        <f>S35/E35</f>
        <v>1</v>
      </c>
      <c r="AG35" s="424"/>
      <c r="AH35" s="424"/>
      <c r="AI35" s="424"/>
    </row>
    <row r="36" spans="1:37" ht="22.5" customHeight="1" thickTop="1" thickBot="1" x14ac:dyDescent="0.35">
      <c r="A36" s="414" t="s">
        <v>33</v>
      </c>
      <c r="B36" s="414"/>
      <c r="C36" s="414"/>
      <c r="D36" s="414"/>
      <c r="E36" s="414"/>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K36" s="1"/>
    </row>
    <row r="37" spans="1:37" ht="30" customHeight="1" thickTop="1" thickBot="1" x14ac:dyDescent="0.35">
      <c r="A37" s="419" t="s">
        <v>34</v>
      </c>
      <c r="B37" s="420"/>
      <c r="C37" s="420"/>
      <c r="D37" s="420"/>
      <c r="E37" s="420"/>
      <c r="F37" s="420"/>
      <c r="G37" s="420"/>
      <c r="H37" s="420"/>
      <c r="I37" s="420"/>
      <c r="J37" s="420"/>
      <c r="K37" s="420"/>
      <c r="L37" s="420"/>
      <c r="M37" s="420"/>
      <c r="N37" s="420"/>
      <c r="O37" s="420"/>
      <c r="P37" s="420"/>
      <c r="Q37" s="420"/>
      <c r="R37" s="420"/>
      <c r="S37" s="420"/>
      <c r="T37" s="420"/>
      <c r="U37" s="420"/>
      <c r="V37" s="420"/>
      <c r="W37" s="421"/>
      <c r="X37" s="419" t="s">
        <v>35</v>
      </c>
      <c r="Y37" s="420"/>
      <c r="Z37" s="420"/>
      <c r="AA37" s="420"/>
      <c r="AB37" s="420"/>
      <c r="AC37" s="420"/>
      <c r="AD37" s="420"/>
      <c r="AE37" s="420"/>
      <c r="AF37" s="419" t="s">
        <v>36</v>
      </c>
      <c r="AG37" s="420"/>
      <c r="AH37" s="420"/>
      <c r="AI37" s="421"/>
      <c r="AJ37" s="1"/>
      <c r="AK37" s="1"/>
    </row>
    <row r="38" spans="1:37" ht="31.5" customHeight="1" thickTop="1" thickBot="1" x14ac:dyDescent="0.3">
      <c r="A38" s="414" t="s">
        <v>37</v>
      </c>
      <c r="B38" s="414"/>
      <c r="C38" s="414"/>
      <c r="D38" s="414"/>
      <c r="E38" s="414"/>
      <c r="F38" s="414" t="s">
        <v>38</v>
      </c>
      <c r="G38" s="414"/>
      <c r="H38" s="414"/>
      <c r="I38" s="414"/>
      <c r="J38" s="414" t="s">
        <v>39</v>
      </c>
      <c r="K38" s="414"/>
      <c r="L38" s="414"/>
      <c r="M38" s="414"/>
      <c r="N38" s="414" t="s">
        <v>40</v>
      </c>
      <c r="O38" s="414"/>
      <c r="P38" s="414"/>
      <c r="Q38" s="414"/>
      <c r="R38" s="414"/>
      <c r="S38" s="414"/>
      <c r="T38" s="414"/>
      <c r="U38" s="414"/>
      <c r="V38" s="414"/>
      <c r="W38" s="414"/>
      <c r="X38" s="414" t="s">
        <v>41</v>
      </c>
      <c r="Y38" s="414"/>
      <c r="Z38" s="414"/>
      <c r="AA38" s="414"/>
      <c r="AB38" s="414"/>
      <c r="AC38" s="414"/>
      <c r="AD38" s="414"/>
      <c r="AE38" s="414"/>
      <c r="AF38" s="414" t="s">
        <v>42</v>
      </c>
      <c r="AG38" s="414"/>
      <c r="AH38" s="414"/>
      <c r="AI38" s="414"/>
      <c r="AJ38" s="1"/>
      <c r="AK38" s="1"/>
    </row>
    <row r="39" spans="1:37" ht="16.5" thickTop="1" thickBot="1" x14ac:dyDescent="0.3">
      <c r="A39" s="413">
        <v>1</v>
      </c>
      <c r="B39" s="413"/>
      <c r="C39" s="413"/>
      <c r="D39" s="413"/>
      <c r="E39" s="413"/>
      <c r="F39" s="418"/>
      <c r="G39" s="418"/>
      <c r="H39" s="418"/>
      <c r="I39" s="418"/>
      <c r="J39" s="413">
        <f>F39*$X$30</f>
        <v>0</v>
      </c>
      <c r="K39" s="413"/>
      <c r="L39" s="413"/>
      <c r="M39" s="413"/>
      <c r="N39" s="413"/>
      <c r="O39" s="413"/>
      <c r="P39" s="413"/>
      <c r="Q39" s="413"/>
      <c r="R39" s="413"/>
      <c r="S39" s="413"/>
      <c r="T39" s="413"/>
      <c r="U39" s="413"/>
      <c r="V39" s="413"/>
      <c r="W39" s="413"/>
      <c r="X39" s="413"/>
      <c r="Y39" s="413"/>
      <c r="Z39" s="413"/>
      <c r="AA39" s="413"/>
      <c r="AB39" s="413"/>
      <c r="AC39" s="413"/>
      <c r="AD39" s="413"/>
      <c r="AE39" s="413"/>
      <c r="AF39" s="413"/>
      <c r="AG39" s="413"/>
      <c r="AH39" s="413"/>
      <c r="AI39" s="413"/>
      <c r="AJ39" s="1"/>
      <c r="AK39" s="1"/>
    </row>
    <row r="40" spans="1:37" ht="16.5" thickTop="1" thickBot="1" x14ac:dyDescent="0.3">
      <c r="A40" s="413"/>
      <c r="B40" s="413"/>
      <c r="C40" s="413"/>
      <c r="D40" s="413"/>
      <c r="E40" s="413"/>
      <c r="F40" s="418"/>
      <c r="G40" s="418"/>
      <c r="H40" s="418"/>
      <c r="I40" s="418"/>
      <c r="J40" s="413"/>
      <c r="K40" s="413"/>
      <c r="L40" s="413"/>
      <c r="M40" s="413"/>
      <c r="N40" s="413"/>
      <c r="O40" s="413"/>
      <c r="P40" s="413"/>
      <c r="Q40" s="413"/>
      <c r="R40" s="413"/>
      <c r="S40" s="413"/>
      <c r="T40" s="413"/>
      <c r="U40" s="413"/>
      <c r="V40" s="413"/>
      <c r="W40" s="413"/>
      <c r="X40" s="413"/>
      <c r="Y40" s="413"/>
      <c r="Z40" s="413"/>
      <c r="AA40" s="413"/>
      <c r="AB40" s="413"/>
      <c r="AC40" s="413"/>
      <c r="AD40" s="413"/>
      <c r="AE40" s="413"/>
      <c r="AF40" s="413"/>
      <c r="AG40" s="413"/>
      <c r="AH40" s="413"/>
      <c r="AI40" s="413"/>
      <c r="AJ40" s="1"/>
      <c r="AK40" s="1"/>
    </row>
    <row r="41" spans="1:37" ht="16.5" thickTop="1" thickBot="1" x14ac:dyDescent="0.3">
      <c r="A41" s="413"/>
      <c r="B41" s="413"/>
      <c r="C41" s="413"/>
      <c r="D41" s="413"/>
      <c r="E41" s="413"/>
      <c r="F41" s="418"/>
      <c r="G41" s="418"/>
      <c r="H41" s="418"/>
      <c r="I41" s="418"/>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13"/>
      <c r="AG41" s="413"/>
      <c r="AH41" s="413"/>
      <c r="AI41" s="413"/>
      <c r="AJ41" s="1"/>
      <c r="AK41" s="1"/>
    </row>
    <row r="42" spans="1:37" ht="16.5" thickTop="1" thickBot="1" x14ac:dyDescent="0.3">
      <c r="A42" s="413"/>
      <c r="B42" s="413"/>
      <c r="C42" s="413"/>
      <c r="D42" s="413"/>
      <c r="E42" s="413"/>
      <c r="F42" s="418"/>
      <c r="G42" s="418"/>
      <c r="H42" s="418"/>
      <c r="I42" s="418"/>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1"/>
      <c r="AK42" s="1"/>
    </row>
    <row r="43" spans="1:37" ht="16.5" thickTop="1" thickBot="1" x14ac:dyDescent="0.3">
      <c r="A43" s="413"/>
      <c r="B43" s="413"/>
      <c r="C43" s="413"/>
      <c r="D43" s="413"/>
      <c r="E43" s="413"/>
      <c r="F43" s="418"/>
      <c r="G43" s="418"/>
      <c r="H43" s="418"/>
      <c r="I43" s="418"/>
      <c r="J43" s="413"/>
      <c r="K43" s="413"/>
      <c r="L43" s="413"/>
      <c r="M43" s="413"/>
      <c r="N43" s="413"/>
      <c r="O43" s="413"/>
      <c r="P43" s="413"/>
      <c r="Q43" s="413"/>
      <c r="R43" s="413"/>
      <c r="S43" s="413"/>
      <c r="T43" s="413"/>
      <c r="U43" s="413"/>
      <c r="V43" s="413"/>
      <c r="W43" s="413"/>
      <c r="X43" s="413"/>
      <c r="Y43" s="413"/>
      <c r="Z43" s="413"/>
      <c r="AA43" s="413"/>
      <c r="AB43" s="413"/>
      <c r="AC43" s="413"/>
      <c r="AD43" s="413"/>
      <c r="AE43" s="413"/>
      <c r="AF43" s="413"/>
      <c r="AG43" s="413"/>
      <c r="AH43" s="413"/>
      <c r="AI43" s="413"/>
      <c r="AJ43" s="1"/>
      <c r="AK43" s="1"/>
    </row>
    <row r="44" spans="1:37" ht="31.5" customHeight="1" thickTop="1" thickBot="1" x14ac:dyDescent="0.3">
      <c r="A44" s="414" t="s">
        <v>37</v>
      </c>
      <c r="B44" s="414"/>
      <c r="C44" s="414"/>
      <c r="D44" s="414"/>
      <c r="E44" s="414"/>
      <c r="F44" s="414" t="s">
        <v>38</v>
      </c>
      <c r="G44" s="414"/>
      <c r="H44" s="414"/>
      <c r="I44" s="414"/>
      <c r="J44" s="414" t="s">
        <v>39</v>
      </c>
      <c r="K44" s="414"/>
      <c r="L44" s="414"/>
      <c r="M44" s="414"/>
      <c r="N44" s="414" t="s">
        <v>40</v>
      </c>
      <c r="O44" s="414"/>
      <c r="P44" s="414"/>
      <c r="Q44" s="414"/>
      <c r="R44" s="414"/>
      <c r="S44" s="414"/>
      <c r="T44" s="414"/>
      <c r="U44" s="414"/>
      <c r="V44" s="414"/>
      <c r="W44" s="414"/>
      <c r="X44" s="414" t="s">
        <v>41</v>
      </c>
      <c r="Y44" s="414"/>
      <c r="Z44" s="414"/>
      <c r="AA44" s="414"/>
      <c r="AB44" s="414"/>
      <c r="AC44" s="414"/>
      <c r="AD44" s="414"/>
      <c r="AE44" s="414"/>
      <c r="AF44" s="414" t="s">
        <v>42</v>
      </c>
      <c r="AG44" s="414"/>
      <c r="AH44" s="414"/>
      <c r="AI44" s="414"/>
      <c r="AJ44" s="1"/>
      <c r="AK44" s="1"/>
    </row>
    <row r="45" spans="1:37" ht="16.5" thickTop="1" thickBot="1" x14ac:dyDescent="0.3">
      <c r="A45" s="413">
        <v>2</v>
      </c>
      <c r="B45" s="413"/>
      <c r="C45" s="413"/>
      <c r="D45" s="413"/>
      <c r="E45" s="413"/>
      <c r="F45" s="418"/>
      <c r="G45" s="418"/>
      <c r="H45" s="418"/>
      <c r="I45" s="418"/>
      <c r="J45" s="413">
        <f>F45*$X$30</f>
        <v>0</v>
      </c>
      <c r="K45" s="413"/>
      <c r="L45" s="413"/>
      <c r="M45" s="413"/>
      <c r="N45" s="413"/>
      <c r="O45" s="413"/>
      <c r="P45" s="413"/>
      <c r="Q45" s="413"/>
      <c r="R45" s="413"/>
      <c r="S45" s="413"/>
      <c r="T45" s="413"/>
      <c r="U45" s="413"/>
      <c r="V45" s="413"/>
      <c r="W45" s="413"/>
      <c r="X45" s="413"/>
      <c r="Y45" s="413"/>
      <c r="Z45" s="413"/>
      <c r="AA45" s="413"/>
      <c r="AB45" s="413"/>
      <c r="AC45" s="413"/>
      <c r="AD45" s="413"/>
      <c r="AE45" s="413"/>
      <c r="AF45" s="413"/>
      <c r="AG45" s="413"/>
      <c r="AH45" s="413"/>
      <c r="AI45" s="413"/>
      <c r="AJ45" s="1"/>
      <c r="AK45" s="1"/>
    </row>
    <row r="46" spans="1:37" ht="16.5" thickTop="1" thickBot="1" x14ac:dyDescent="0.3">
      <c r="A46" s="413"/>
      <c r="B46" s="413"/>
      <c r="C46" s="413"/>
      <c r="D46" s="413"/>
      <c r="E46" s="413"/>
      <c r="F46" s="418"/>
      <c r="G46" s="418"/>
      <c r="H46" s="418"/>
      <c r="I46" s="418"/>
      <c r="J46" s="413"/>
      <c r="K46" s="413"/>
      <c r="L46" s="413"/>
      <c r="M46" s="413"/>
      <c r="N46" s="413"/>
      <c r="O46" s="413"/>
      <c r="P46" s="413"/>
      <c r="Q46" s="413"/>
      <c r="R46" s="413"/>
      <c r="S46" s="413"/>
      <c r="T46" s="413"/>
      <c r="U46" s="413"/>
      <c r="V46" s="413"/>
      <c r="W46" s="413"/>
      <c r="X46" s="413"/>
      <c r="Y46" s="413"/>
      <c r="Z46" s="413"/>
      <c r="AA46" s="413"/>
      <c r="AB46" s="413"/>
      <c r="AC46" s="413"/>
      <c r="AD46" s="413"/>
      <c r="AE46" s="413"/>
      <c r="AF46" s="413"/>
      <c r="AG46" s="413"/>
      <c r="AH46" s="413"/>
      <c r="AI46" s="413"/>
      <c r="AJ46" s="1"/>
      <c r="AK46" s="1"/>
    </row>
    <row r="47" spans="1:37" ht="16.5" thickTop="1" thickBot="1" x14ac:dyDescent="0.3">
      <c r="A47" s="413"/>
      <c r="B47" s="413"/>
      <c r="C47" s="413"/>
      <c r="D47" s="413"/>
      <c r="E47" s="413"/>
      <c r="F47" s="418"/>
      <c r="G47" s="418"/>
      <c r="H47" s="418"/>
      <c r="I47" s="418"/>
      <c r="J47" s="413"/>
      <c r="K47" s="413"/>
      <c r="L47" s="413"/>
      <c r="M47" s="413"/>
      <c r="N47" s="413"/>
      <c r="O47" s="413"/>
      <c r="P47" s="413"/>
      <c r="Q47" s="413"/>
      <c r="R47" s="413"/>
      <c r="S47" s="413"/>
      <c r="T47" s="413"/>
      <c r="U47" s="413"/>
      <c r="V47" s="413"/>
      <c r="W47" s="413"/>
      <c r="X47" s="413"/>
      <c r="Y47" s="413"/>
      <c r="Z47" s="413"/>
      <c r="AA47" s="413"/>
      <c r="AB47" s="413"/>
      <c r="AC47" s="413"/>
      <c r="AD47" s="413"/>
      <c r="AE47" s="413"/>
      <c r="AF47" s="413"/>
      <c r="AG47" s="413"/>
      <c r="AH47" s="413"/>
      <c r="AI47" s="413"/>
      <c r="AJ47" s="1"/>
      <c r="AK47" s="1"/>
    </row>
    <row r="48" spans="1:37" ht="16.5" thickTop="1" thickBot="1" x14ac:dyDescent="0.3">
      <c r="A48" s="413"/>
      <c r="B48" s="413"/>
      <c r="C48" s="413"/>
      <c r="D48" s="413"/>
      <c r="E48" s="413"/>
      <c r="F48" s="418"/>
      <c r="G48" s="418"/>
      <c r="H48" s="418"/>
      <c r="I48" s="418"/>
      <c r="J48" s="413"/>
      <c r="K48" s="413"/>
      <c r="L48" s="413"/>
      <c r="M48" s="413"/>
      <c r="N48" s="413"/>
      <c r="O48" s="413"/>
      <c r="P48" s="413"/>
      <c r="Q48" s="413"/>
      <c r="R48" s="413"/>
      <c r="S48" s="413"/>
      <c r="T48" s="413"/>
      <c r="U48" s="413"/>
      <c r="V48" s="413"/>
      <c r="W48" s="413"/>
      <c r="X48" s="413"/>
      <c r="Y48" s="413"/>
      <c r="Z48" s="413"/>
      <c r="AA48" s="413"/>
      <c r="AB48" s="413"/>
      <c r="AC48" s="413"/>
      <c r="AD48" s="413"/>
      <c r="AE48" s="413"/>
      <c r="AF48" s="413"/>
      <c r="AG48" s="413"/>
      <c r="AH48" s="413"/>
      <c r="AI48" s="413"/>
      <c r="AJ48" s="1"/>
      <c r="AK48" s="1"/>
    </row>
    <row r="49" spans="1:37" ht="16.5" thickTop="1" thickBot="1" x14ac:dyDescent="0.3">
      <c r="A49" s="413"/>
      <c r="B49" s="413"/>
      <c r="C49" s="413"/>
      <c r="D49" s="413"/>
      <c r="E49" s="413"/>
      <c r="F49" s="418"/>
      <c r="G49" s="418"/>
      <c r="H49" s="418"/>
      <c r="I49" s="418"/>
      <c r="J49" s="413"/>
      <c r="K49" s="413"/>
      <c r="L49" s="413"/>
      <c r="M49" s="413"/>
      <c r="N49" s="413"/>
      <c r="O49" s="413"/>
      <c r="P49" s="413"/>
      <c r="Q49" s="413"/>
      <c r="R49" s="413"/>
      <c r="S49" s="413"/>
      <c r="T49" s="413"/>
      <c r="U49" s="413"/>
      <c r="V49" s="413"/>
      <c r="W49" s="413"/>
      <c r="X49" s="413"/>
      <c r="Y49" s="413"/>
      <c r="Z49" s="413"/>
      <c r="AA49" s="413"/>
      <c r="AB49" s="413"/>
      <c r="AC49" s="413"/>
      <c r="AD49" s="413"/>
      <c r="AE49" s="413"/>
      <c r="AF49" s="413"/>
      <c r="AG49" s="413"/>
      <c r="AH49" s="413"/>
      <c r="AI49" s="413"/>
      <c r="AJ49" s="1"/>
      <c r="AK49" s="1"/>
    </row>
    <row r="50" spans="1:37" ht="31.5" customHeight="1" thickTop="1" thickBot="1" x14ac:dyDescent="0.3">
      <c r="A50" s="414" t="s">
        <v>37</v>
      </c>
      <c r="B50" s="414"/>
      <c r="C50" s="414"/>
      <c r="D50" s="414"/>
      <c r="E50" s="414"/>
      <c r="F50" s="414" t="s">
        <v>38</v>
      </c>
      <c r="G50" s="414"/>
      <c r="H50" s="414"/>
      <c r="I50" s="414"/>
      <c r="J50" s="414" t="s">
        <v>39</v>
      </c>
      <c r="K50" s="414"/>
      <c r="L50" s="414"/>
      <c r="M50" s="414"/>
      <c r="N50" s="414" t="s">
        <v>40</v>
      </c>
      <c r="O50" s="414"/>
      <c r="P50" s="414"/>
      <c r="Q50" s="414"/>
      <c r="R50" s="414"/>
      <c r="S50" s="414"/>
      <c r="T50" s="414"/>
      <c r="U50" s="414"/>
      <c r="V50" s="414"/>
      <c r="W50" s="414"/>
      <c r="X50" s="414" t="s">
        <v>41</v>
      </c>
      <c r="Y50" s="414"/>
      <c r="Z50" s="414"/>
      <c r="AA50" s="414"/>
      <c r="AB50" s="414"/>
      <c r="AC50" s="414"/>
      <c r="AD50" s="414"/>
      <c r="AE50" s="414"/>
      <c r="AF50" s="414" t="s">
        <v>42</v>
      </c>
      <c r="AG50" s="414"/>
      <c r="AH50" s="414"/>
      <c r="AI50" s="414"/>
      <c r="AJ50" s="1"/>
      <c r="AK50" s="1"/>
    </row>
    <row r="51" spans="1:37" ht="16.5" thickTop="1" thickBot="1" x14ac:dyDescent="0.3">
      <c r="A51" s="413">
        <v>3</v>
      </c>
      <c r="B51" s="413"/>
      <c r="C51" s="413"/>
      <c r="D51" s="413"/>
      <c r="E51" s="413"/>
      <c r="F51" s="418"/>
      <c r="G51" s="418"/>
      <c r="H51" s="418"/>
      <c r="I51" s="418"/>
      <c r="J51" s="413">
        <f>F51*$X$30</f>
        <v>0</v>
      </c>
      <c r="K51" s="413"/>
      <c r="L51" s="413"/>
      <c r="M51" s="413"/>
      <c r="N51" s="413"/>
      <c r="O51" s="413"/>
      <c r="P51" s="413"/>
      <c r="Q51" s="413"/>
      <c r="R51" s="413"/>
      <c r="S51" s="413"/>
      <c r="T51" s="413"/>
      <c r="U51" s="413"/>
      <c r="V51" s="413"/>
      <c r="W51" s="413"/>
      <c r="X51" s="413"/>
      <c r="Y51" s="413"/>
      <c r="Z51" s="413"/>
      <c r="AA51" s="413"/>
      <c r="AB51" s="413"/>
      <c r="AC51" s="413"/>
      <c r="AD51" s="413"/>
      <c r="AE51" s="413"/>
      <c r="AF51" s="413"/>
      <c r="AG51" s="413"/>
      <c r="AH51" s="413"/>
      <c r="AI51" s="413"/>
      <c r="AJ51" s="1"/>
      <c r="AK51" s="1"/>
    </row>
    <row r="52" spans="1:37" ht="16.5" thickTop="1" thickBot="1" x14ac:dyDescent="0.3">
      <c r="A52" s="413"/>
      <c r="B52" s="413"/>
      <c r="C52" s="413"/>
      <c r="D52" s="413"/>
      <c r="E52" s="413"/>
      <c r="F52" s="418"/>
      <c r="G52" s="418"/>
      <c r="H52" s="418"/>
      <c r="I52" s="418"/>
      <c r="J52" s="413"/>
      <c r="K52" s="413"/>
      <c r="L52" s="413"/>
      <c r="M52" s="413"/>
      <c r="N52" s="413"/>
      <c r="O52" s="413"/>
      <c r="P52" s="413"/>
      <c r="Q52" s="413"/>
      <c r="R52" s="413"/>
      <c r="S52" s="413"/>
      <c r="T52" s="413"/>
      <c r="U52" s="413"/>
      <c r="V52" s="413"/>
      <c r="W52" s="413"/>
      <c r="X52" s="413"/>
      <c r="Y52" s="413"/>
      <c r="Z52" s="413"/>
      <c r="AA52" s="413"/>
      <c r="AB52" s="413"/>
      <c r="AC52" s="413"/>
      <c r="AD52" s="413"/>
      <c r="AE52" s="413"/>
      <c r="AF52" s="413"/>
      <c r="AG52" s="413"/>
      <c r="AH52" s="413"/>
      <c r="AI52" s="413"/>
      <c r="AJ52" s="1"/>
      <c r="AK52" s="1"/>
    </row>
    <row r="53" spans="1:37" ht="16.5" thickTop="1" thickBot="1" x14ac:dyDescent="0.3">
      <c r="A53" s="413"/>
      <c r="B53" s="413"/>
      <c r="C53" s="413"/>
      <c r="D53" s="413"/>
      <c r="E53" s="413"/>
      <c r="F53" s="418"/>
      <c r="G53" s="418"/>
      <c r="H53" s="418"/>
      <c r="I53" s="418"/>
      <c r="J53" s="413"/>
      <c r="K53" s="413"/>
      <c r="L53" s="413"/>
      <c r="M53" s="413"/>
      <c r="N53" s="413"/>
      <c r="O53" s="413"/>
      <c r="P53" s="413"/>
      <c r="Q53" s="413"/>
      <c r="R53" s="413"/>
      <c r="S53" s="413"/>
      <c r="T53" s="413"/>
      <c r="U53" s="413"/>
      <c r="V53" s="413"/>
      <c r="W53" s="413"/>
      <c r="X53" s="413"/>
      <c r="Y53" s="413"/>
      <c r="Z53" s="413"/>
      <c r="AA53" s="413"/>
      <c r="AB53" s="413"/>
      <c r="AC53" s="413"/>
      <c r="AD53" s="413"/>
      <c r="AE53" s="413"/>
      <c r="AF53" s="413"/>
      <c r="AG53" s="413"/>
      <c r="AH53" s="413"/>
      <c r="AI53" s="413"/>
      <c r="AJ53" s="1"/>
      <c r="AK53" s="1"/>
    </row>
    <row r="54" spans="1:37" ht="16.5" thickTop="1" thickBot="1" x14ac:dyDescent="0.3">
      <c r="A54" s="413"/>
      <c r="B54" s="413"/>
      <c r="C54" s="413"/>
      <c r="D54" s="413"/>
      <c r="E54" s="413"/>
      <c r="F54" s="418"/>
      <c r="G54" s="418"/>
      <c r="H54" s="418"/>
      <c r="I54" s="418"/>
      <c r="J54" s="413"/>
      <c r="K54" s="413"/>
      <c r="L54" s="413"/>
      <c r="M54" s="413"/>
      <c r="N54" s="413"/>
      <c r="O54" s="413"/>
      <c r="P54" s="413"/>
      <c r="Q54" s="413"/>
      <c r="R54" s="413"/>
      <c r="S54" s="413"/>
      <c r="T54" s="413"/>
      <c r="U54" s="413"/>
      <c r="V54" s="413"/>
      <c r="W54" s="413"/>
      <c r="X54" s="413"/>
      <c r="Y54" s="413"/>
      <c r="Z54" s="413"/>
      <c r="AA54" s="413"/>
      <c r="AB54" s="413"/>
      <c r="AC54" s="413"/>
      <c r="AD54" s="413"/>
      <c r="AE54" s="413"/>
      <c r="AF54" s="413"/>
      <c r="AG54" s="413"/>
      <c r="AH54" s="413"/>
      <c r="AI54" s="413"/>
      <c r="AJ54" s="1"/>
      <c r="AK54" s="1"/>
    </row>
    <row r="55" spans="1:37" ht="16.5" thickTop="1" thickBot="1" x14ac:dyDescent="0.3">
      <c r="A55" s="413"/>
      <c r="B55" s="413"/>
      <c r="C55" s="413"/>
      <c r="D55" s="413"/>
      <c r="E55" s="413"/>
      <c r="F55" s="418"/>
      <c r="G55" s="418"/>
      <c r="H55" s="418"/>
      <c r="I55" s="418"/>
      <c r="J55" s="413"/>
      <c r="K55" s="413"/>
      <c r="L55" s="413"/>
      <c r="M55" s="413"/>
      <c r="N55" s="413"/>
      <c r="O55" s="413"/>
      <c r="P55" s="413"/>
      <c r="Q55" s="413"/>
      <c r="R55" s="413"/>
      <c r="S55" s="413"/>
      <c r="T55" s="413"/>
      <c r="U55" s="413"/>
      <c r="V55" s="413"/>
      <c r="W55" s="413"/>
      <c r="X55" s="413"/>
      <c r="Y55" s="413"/>
      <c r="Z55" s="413"/>
      <c r="AA55" s="413"/>
      <c r="AB55" s="413"/>
      <c r="AC55" s="413"/>
      <c r="AD55" s="413"/>
      <c r="AE55" s="413"/>
      <c r="AF55" s="413"/>
      <c r="AG55" s="413"/>
      <c r="AH55" s="413"/>
      <c r="AI55" s="413"/>
      <c r="AJ55" s="1"/>
      <c r="AK55" s="1"/>
    </row>
    <row r="56" spans="1:37" ht="31.5" customHeight="1" thickTop="1" thickBot="1" x14ac:dyDescent="0.3">
      <c r="A56" s="414" t="s">
        <v>37</v>
      </c>
      <c r="B56" s="414"/>
      <c r="C56" s="414"/>
      <c r="D56" s="414"/>
      <c r="E56" s="414"/>
      <c r="F56" s="414" t="s">
        <v>38</v>
      </c>
      <c r="G56" s="414"/>
      <c r="H56" s="414"/>
      <c r="I56" s="414"/>
      <c r="J56" s="414" t="s">
        <v>39</v>
      </c>
      <c r="K56" s="414"/>
      <c r="L56" s="414"/>
      <c r="M56" s="414"/>
      <c r="N56" s="414" t="s">
        <v>40</v>
      </c>
      <c r="O56" s="414"/>
      <c r="P56" s="414"/>
      <c r="Q56" s="414"/>
      <c r="R56" s="414"/>
      <c r="S56" s="414"/>
      <c r="T56" s="414"/>
      <c r="U56" s="414"/>
      <c r="V56" s="414"/>
      <c r="W56" s="414"/>
      <c r="X56" s="414" t="s">
        <v>41</v>
      </c>
      <c r="Y56" s="414"/>
      <c r="Z56" s="414"/>
      <c r="AA56" s="414"/>
      <c r="AB56" s="414"/>
      <c r="AC56" s="414"/>
      <c r="AD56" s="414"/>
      <c r="AE56" s="414"/>
      <c r="AF56" s="414" t="s">
        <v>42</v>
      </c>
      <c r="AG56" s="414"/>
      <c r="AH56" s="414"/>
      <c r="AI56" s="414"/>
      <c r="AJ56" s="1"/>
      <c r="AK56" s="1"/>
    </row>
    <row r="57" spans="1:37" ht="16.5" thickTop="1" thickBot="1" x14ac:dyDescent="0.3">
      <c r="A57" s="413">
        <v>4</v>
      </c>
      <c r="B57" s="413"/>
      <c r="C57" s="413"/>
      <c r="D57" s="413"/>
      <c r="E57" s="413"/>
      <c r="F57" s="418"/>
      <c r="G57" s="418"/>
      <c r="H57" s="418"/>
      <c r="I57" s="418"/>
      <c r="J57" s="413">
        <f>F57*$X$30</f>
        <v>0</v>
      </c>
      <c r="K57" s="413"/>
      <c r="L57" s="413"/>
      <c r="M57" s="413"/>
      <c r="N57" s="413"/>
      <c r="O57" s="413"/>
      <c r="P57" s="413"/>
      <c r="Q57" s="413"/>
      <c r="R57" s="413"/>
      <c r="S57" s="413"/>
      <c r="T57" s="413"/>
      <c r="U57" s="413"/>
      <c r="V57" s="413"/>
      <c r="W57" s="413"/>
      <c r="X57" s="413"/>
      <c r="Y57" s="413"/>
      <c r="Z57" s="413"/>
      <c r="AA57" s="413"/>
      <c r="AB57" s="413"/>
      <c r="AC57" s="413"/>
      <c r="AD57" s="413"/>
      <c r="AE57" s="413"/>
      <c r="AF57" s="413"/>
      <c r="AG57" s="413"/>
      <c r="AH57" s="413"/>
      <c r="AI57" s="413"/>
      <c r="AJ57" s="1"/>
      <c r="AK57" s="1"/>
    </row>
    <row r="58" spans="1:37" ht="16.5" thickTop="1" thickBot="1" x14ac:dyDescent="0.3">
      <c r="A58" s="413"/>
      <c r="B58" s="413"/>
      <c r="C58" s="413"/>
      <c r="D58" s="413"/>
      <c r="E58" s="413"/>
      <c r="F58" s="418"/>
      <c r="G58" s="418"/>
      <c r="H58" s="418"/>
      <c r="I58" s="418"/>
      <c r="J58" s="413"/>
      <c r="K58" s="413"/>
      <c r="L58" s="413"/>
      <c r="M58" s="413"/>
      <c r="N58" s="413"/>
      <c r="O58" s="413"/>
      <c r="P58" s="413"/>
      <c r="Q58" s="413"/>
      <c r="R58" s="413"/>
      <c r="S58" s="413"/>
      <c r="T58" s="413"/>
      <c r="U58" s="413"/>
      <c r="V58" s="413"/>
      <c r="W58" s="413"/>
      <c r="X58" s="413"/>
      <c r="Y58" s="413"/>
      <c r="Z58" s="413"/>
      <c r="AA58" s="413"/>
      <c r="AB58" s="413"/>
      <c r="AC58" s="413"/>
      <c r="AD58" s="413"/>
      <c r="AE58" s="413"/>
      <c r="AF58" s="413"/>
      <c r="AG58" s="413"/>
      <c r="AH58" s="413"/>
      <c r="AI58" s="413"/>
      <c r="AJ58" s="1"/>
      <c r="AK58" s="1"/>
    </row>
    <row r="59" spans="1:37" ht="16.5" thickTop="1" thickBot="1" x14ac:dyDescent="0.3">
      <c r="A59" s="413"/>
      <c r="B59" s="413"/>
      <c r="C59" s="413"/>
      <c r="D59" s="413"/>
      <c r="E59" s="413"/>
      <c r="F59" s="418"/>
      <c r="G59" s="418"/>
      <c r="H59" s="418"/>
      <c r="I59" s="418"/>
      <c r="J59" s="413"/>
      <c r="K59" s="413"/>
      <c r="L59" s="413"/>
      <c r="M59" s="413"/>
      <c r="N59" s="413"/>
      <c r="O59" s="413"/>
      <c r="P59" s="413"/>
      <c r="Q59" s="413"/>
      <c r="R59" s="413"/>
      <c r="S59" s="413"/>
      <c r="T59" s="413"/>
      <c r="U59" s="413"/>
      <c r="V59" s="413"/>
      <c r="W59" s="413"/>
      <c r="X59" s="413"/>
      <c r="Y59" s="413"/>
      <c r="Z59" s="413"/>
      <c r="AA59" s="413"/>
      <c r="AB59" s="413"/>
      <c r="AC59" s="413"/>
      <c r="AD59" s="413"/>
      <c r="AE59" s="413"/>
      <c r="AF59" s="413"/>
      <c r="AG59" s="413"/>
      <c r="AH59" s="413"/>
      <c r="AI59" s="413"/>
      <c r="AJ59" s="1"/>
      <c r="AK59" s="1"/>
    </row>
    <row r="60" spans="1:37" ht="16.5" thickTop="1" thickBot="1" x14ac:dyDescent="0.3">
      <c r="A60" s="413"/>
      <c r="B60" s="413"/>
      <c r="C60" s="413"/>
      <c r="D60" s="413"/>
      <c r="E60" s="413"/>
      <c r="F60" s="418"/>
      <c r="G60" s="418"/>
      <c r="H60" s="418"/>
      <c r="I60" s="418"/>
      <c r="J60" s="413"/>
      <c r="K60" s="413"/>
      <c r="L60" s="413"/>
      <c r="M60" s="413"/>
      <c r="N60" s="413"/>
      <c r="O60" s="413"/>
      <c r="P60" s="413"/>
      <c r="Q60" s="413"/>
      <c r="R60" s="413"/>
      <c r="S60" s="413"/>
      <c r="T60" s="413"/>
      <c r="U60" s="413"/>
      <c r="V60" s="413"/>
      <c r="W60" s="413"/>
      <c r="X60" s="413"/>
      <c r="Y60" s="413"/>
      <c r="Z60" s="413"/>
      <c r="AA60" s="413"/>
      <c r="AB60" s="413"/>
      <c r="AC60" s="413"/>
      <c r="AD60" s="413"/>
      <c r="AE60" s="413"/>
      <c r="AF60" s="413"/>
      <c r="AG60" s="413"/>
      <c r="AH60" s="413"/>
      <c r="AI60" s="413"/>
      <c r="AJ60" s="1"/>
      <c r="AK60" s="1"/>
    </row>
    <row r="61" spans="1:37" ht="16.5" thickTop="1" thickBot="1" x14ac:dyDescent="0.3">
      <c r="A61" s="413"/>
      <c r="B61" s="413"/>
      <c r="C61" s="413"/>
      <c r="D61" s="413"/>
      <c r="E61" s="413"/>
      <c r="F61" s="418"/>
      <c r="G61" s="418"/>
      <c r="H61" s="418"/>
      <c r="I61" s="418"/>
      <c r="J61" s="413"/>
      <c r="K61" s="413"/>
      <c r="L61" s="413"/>
      <c r="M61" s="413"/>
      <c r="N61" s="413"/>
      <c r="O61" s="413"/>
      <c r="P61" s="413"/>
      <c r="Q61" s="413"/>
      <c r="R61" s="413"/>
      <c r="S61" s="413"/>
      <c r="T61" s="413"/>
      <c r="U61" s="413"/>
      <c r="V61" s="413"/>
      <c r="W61" s="413"/>
      <c r="X61" s="413"/>
      <c r="Y61" s="413"/>
      <c r="Z61" s="413"/>
      <c r="AA61" s="413"/>
      <c r="AB61" s="413"/>
      <c r="AC61" s="413"/>
      <c r="AD61" s="413"/>
      <c r="AE61" s="413"/>
      <c r="AF61" s="413"/>
      <c r="AG61" s="413"/>
      <c r="AH61" s="413"/>
      <c r="AI61" s="413"/>
      <c r="AJ61" s="1"/>
      <c r="AK61" s="1"/>
    </row>
    <row r="62" spans="1:37" ht="31.5" customHeight="1" thickTop="1" thickBot="1" x14ac:dyDescent="0.3">
      <c r="A62" s="414" t="s">
        <v>37</v>
      </c>
      <c r="B62" s="414"/>
      <c r="C62" s="414"/>
      <c r="D62" s="414"/>
      <c r="E62" s="414"/>
      <c r="F62" s="414" t="s">
        <v>38</v>
      </c>
      <c r="G62" s="414"/>
      <c r="H62" s="414"/>
      <c r="I62" s="414"/>
      <c r="J62" s="414" t="s">
        <v>39</v>
      </c>
      <c r="K62" s="414"/>
      <c r="L62" s="414"/>
      <c r="M62" s="414"/>
      <c r="N62" s="414" t="s">
        <v>40</v>
      </c>
      <c r="O62" s="414"/>
      <c r="P62" s="414"/>
      <c r="Q62" s="414"/>
      <c r="R62" s="414"/>
      <c r="S62" s="414"/>
      <c r="T62" s="414"/>
      <c r="U62" s="414"/>
      <c r="V62" s="414"/>
      <c r="W62" s="414"/>
      <c r="X62" s="414" t="s">
        <v>41</v>
      </c>
      <c r="Y62" s="414"/>
      <c r="Z62" s="414"/>
      <c r="AA62" s="414"/>
      <c r="AB62" s="414"/>
      <c r="AC62" s="414"/>
      <c r="AD62" s="414"/>
      <c r="AE62" s="414"/>
      <c r="AF62" s="414" t="s">
        <v>42</v>
      </c>
      <c r="AG62" s="414"/>
      <c r="AH62" s="414"/>
      <c r="AI62" s="414"/>
      <c r="AJ62" s="1"/>
      <c r="AK62" s="1"/>
    </row>
    <row r="63" spans="1:37" ht="16.5" thickTop="1" thickBot="1" x14ac:dyDescent="0.3">
      <c r="A63" s="413">
        <v>5</v>
      </c>
      <c r="B63" s="413"/>
      <c r="C63" s="413"/>
      <c r="D63" s="413"/>
      <c r="E63" s="413"/>
      <c r="F63" s="418"/>
      <c r="G63" s="418"/>
      <c r="H63" s="418"/>
      <c r="I63" s="418"/>
      <c r="J63" s="413">
        <f>F63*$X$30</f>
        <v>0</v>
      </c>
      <c r="K63" s="413"/>
      <c r="L63" s="413"/>
      <c r="M63" s="413"/>
      <c r="N63" s="413"/>
      <c r="O63" s="413"/>
      <c r="P63" s="413"/>
      <c r="Q63" s="413"/>
      <c r="R63" s="413"/>
      <c r="S63" s="413"/>
      <c r="T63" s="413"/>
      <c r="U63" s="413"/>
      <c r="V63" s="413"/>
      <c r="W63" s="413"/>
      <c r="X63" s="413"/>
      <c r="Y63" s="413"/>
      <c r="Z63" s="413"/>
      <c r="AA63" s="413"/>
      <c r="AB63" s="413"/>
      <c r="AC63" s="413"/>
      <c r="AD63" s="413"/>
      <c r="AE63" s="413"/>
      <c r="AF63" s="413"/>
      <c r="AG63" s="413"/>
      <c r="AH63" s="413"/>
      <c r="AI63" s="413"/>
      <c r="AJ63" s="1"/>
      <c r="AK63" s="1"/>
    </row>
    <row r="64" spans="1:37" ht="16.5" thickTop="1" thickBot="1" x14ac:dyDescent="0.3">
      <c r="A64" s="413"/>
      <c r="B64" s="413"/>
      <c r="C64" s="413"/>
      <c r="D64" s="413"/>
      <c r="E64" s="413"/>
      <c r="F64" s="418"/>
      <c r="G64" s="418"/>
      <c r="H64" s="418"/>
      <c r="I64" s="418"/>
      <c r="J64" s="413"/>
      <c r="K64" s="413"/>
      <c r="L64" s="413"/>
      <c r="M64" s="413"/>
      <c r="N64" s="413"/>
      <c r="O64" s="413"/>
      <c r="P64" s="413"/>
      <c r="Q64" s="413"/>
      <c r="R64" s="413"/>
      <c r="S64" s="413"/>
      <c r="T64" s="413"/>
      <c r="U64" s="413"/>
      <c r="V64" s="413"/>
      <c r="W64" s="413"/>
      <c r="X64" s="413"/>
      <c r="Y64" s="413"/>
      <c r="Z64" s="413"/>
      <c r="AA64" s="413"/>
      <c r="AB64" s="413"/>
      <c r="AC64" s="413"/>
      <c r="AD64" s="413"/>
      <c r="AE64" s="413"/>
      <c r="AF64" s="413"/>
      <c r="AG64" s="413"/>
      <c r="AH64" s="413"/>
      <c r="AI64" s="413"/>
      <c r="AJ64" s="1"/>
      <c r="AK64" s="1"/>
    </row>
    <row r="65" spans="1:37" ht="16.5" thickTop="1" thickBot="1" x14ac:dyDescent="0.3">
      <c r="A65" s="413"/>
      <c r="B65" s="413"/>
      <c r="C65" s="413"/>
      <c r="D65" s="413"/>
      <c r="E65" s="413"/>
      <c r="F65" s="418"/>
      <c r="G65" s="418"/>
      <c r="H65" s="418"/>
      <c r="I65" s="418"/>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1"/>
      <c r="AK65" s="1"/>
    </row>
    <row r="66" spans="1:37" ht="16.5" thickTop="1" thickBot="1" x14ac:dyDescent="0.3">
      <c r="A66" s="413"/>
      <c r="B66" s="413"/>
      <c r="C66" s="413"/>
      <c r="D66" s="413"/>
      <c r="E66" s="413"/>
      <c r="F66" s="418"/>
      <c r="G66" s="418"/>
      <c r="H66" s="418"/>
      <c r="I66" s="418"/>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413"/>
      <c r="AJ66" s="1"/>
      <c r="AK66" s="1"/>
    </row>
    <row r="67" spans="1:37" ht="16.5" thickTop="1" thickBot="1" x14ac:dyDescent="0.3">
      <c r="A67" s="413"/>
      <c r="B67" s="413"/>
      <c r="C67" s="413"/>
      <c r="D67" s="413"/>
      <c r="E67" s="413"/>
      <c r="F67" s="418"/>
      <c r="G67" s="418"/>
      <c r="H67" s="418"/>
      <c r="I67" s="418"/>
      <c r="J67" s="413"/>
      <c r="K67" s="413"/>
      <c r="L67" s="413"/>
      <c r="M67" s="413"/>
      <c r="N67" s="413"/>
      <c r="O67" s="413"/>
      <c r="P67" s="413"/>
      <c r="Q67" s="413"/>
      <c r="R67" s="413"/>
      <c r="S67" s="413"/>
      <c r="T67" s="413"/>
      <c r="U67" s="413"/>
      <c r="V67" s="413"/>
      <c r="W67" s="413"/>
      <c r="X67" s="413"/>
      <c r="Y67" s="413"/>
      <c r="Z67" s="413"/>
      <c r="AA67" s="413"/>
      <c r="AB67" s="413"/>
      <c r="AC67" s="413"/>
      <c r="AD67" s="413"/>
      <c r="AE67" s="413"/>
      <c r="AF67" s="413"/>
      <c r="AG67" s="413"/>
      <c r="AH67" s="413"/>
      <c r="AI67" s="413"/>
      <c r="AJ67" s="1"/>
      <c r="AK67" s="1"/>
    </row>
    <row r="68" spans="1:37" ht="31.5" hidden="1" customHeight="1" thickTop="1" thickBot="1" x14ac:dyDescent="0.35">
      <c r="A68" s="414" t="s">
        <v>37</v>
      </c>
      <c r="B68" s="414"/>
      <c r="C68" s="414"/>
      <c r="D68" s="414"/>
      <c r="E68" s="414"/>
      <c r="F68" s="414" t="s">
        <v>38</v>
      </c>
      <c r="G68" s="414"/>
      <c r="H68" s="414"/>
      <c r="I68" s="414"/>
      <c r="J68" s="414" t="s">
        <v>39</v>
      </c>
      <c r="K68" s="414"/>
      <c r="L68" s="414"/>
      <c r="M68" s="414"/>
      <c r="N68" s="414" t="s">
        <v>40</v>
      </c>
      <c r="O68" s="414"/>
      <c r="P68" s="414"/>
      <c r="Q68" s="414"/>
      <c r="R68" s="414"/>
      <c r="S68" s="414"/>
      <c r="T68" s="414"/>
      <c r="U68" s="414"/>
      <c r="V68" s="414"/>
      <c r="W68" s="414"/>
      <c r="X68" s="414" t="s">
        <v>41</v>
      </c>
      <c r="Y68" s="414"/>
      <c r="Z68" s="414"/>
      <c r="AA68" s="414"/>
      <c r="AB68" s="414"/>
      <c r="AC68" s="414"/>
      <c r="AD68" s="414"/>
      <c r="AE68" s="414"/>
      <c r="AF68" s="414" t="s">
        <v>42</v>
      </c>
      <c r="AG68" s="414"/>
      <c r="AH68" s="414"/>
      <c r="AI68" s="414"/>
      <c r="AJ68" s="1"/>
      <c r="AK68" s="1"/>
    </row>
    <row r="69" spans="1:37" ht="16.5" hidden="1" customHeight="1" thickTop="1" thickBot="1" x14ac:dyDescent="0.35">
      <c r="A69" s="413">
        <v>6</v>
      </c>
      <c r="B69" s="413"/>
      <c r="C69" s="413"/>
      <c r="D69" s="413"/>
      <c r="E69" s="413"/>
      <c r="F69" s="418"/>
      <c r="G69" s="418"/>
      <c r="H69" s="418"/>
      <c r="I69" s="418"/>
      <c r="J69" s="413">
        <f>F69*$X$30</f>
        <v>0</v>
      </c>
      <c r="K69" s="413"/>
      <c r="L69" s="413"/>
      <c r="M69" s="413"/>
      <c r="N69" s="413"/>
      <c r="O69" s="413"/>
      <c r="P69" s="413"/>
      <c r="Q69" s="413"/>
      <c r="R69" s="413"/>
      <c r="S69" s="413"/>
      <c r="T69" s="413"/>
      <c r="U69" s="413"/>
      <c r="V69" s="413"/>
      <c r="W69" s="413"/>
      <c r="X69" s="413"/>
      <c r="Y69" s="413"/>
      <c r="Z69" s="413"/>
      <c r="AA69" s="413"/>
      <c r="AB69" s="413"/>
      <c r="AC69" s="413"/>
      <c r="AD69" s="413"/>
      <c r="AE69" s="413"/>
      <c r="AF69" s="413"/>
      <c r="AG69" s="413"/>
      <c r="AH69" s="413"/>
      <c r="AI69" s="413"/>
      <c r="AJ69" s="1"/>
      <c r="AK69" s="1"/>
    </row>
    <row r="70" spans="1:37" ht="16.5" hidden="1" customHeight="1" thickTop="1" thickBot="1" x14ac:dyDescent="0.35">
      <c r="A70" s="413"/>
      <c r="B70" s="413"/>
      <c r="C70" s="413"/>
      <c r="D70" s="413"/>
      <c r="E70" s="413"/>
      <c r="F70" s="418"/>
      <c r="G70" s="418"/>
      <c r="H70" s="418"/>
      <c r="I70" s="418"/>
      <c r="J70" s="413"/>
      <c r="K70" s="413"/>
      <c r="L70" s="413"/>
      <c r="M70" s="413"/>
      <c r="N70" s="413"/>
      <c r="O70" s="413"/>
      <c r="P70" s="413"/>
      <c r="Q70" s="413"/>
      <c r="R70" s="413"/>
      <c r="S70" s="413"/>
      <c r="T70" s="413"/>
      <c r="U70" s="413"/>
      <c r="V70" s="413"/>
      <c r="W70" s="413"/>
      <c r="X70" s="413"/>
      <c r="Y70" s="413"/>
      <c r="Z70" s="413"/>
      <c r="AA70" s="413"/>
      <c r="AB70" s="413"/>
      <c r="AC70" s="413"/>
      <c r="AD70" s="413"/>
      <c r="AE70" s="413"/>
      <c r="AF70" s="413"/>
      <c r="AG70" s="413"/>
      <c r="AH70" s="413"/>
      <c r="AI70" s="413"/>
      <c r="AJ70" s="1"/>
      <c r="AK70" s="1"/>
    </row>
    <row r="71" spans="1:37" ht="16.5" hidden="1" customHeight="1" thickTop="1" thickBot="1" x14ac:dyDescent="0.35">
      <c r="A71" s="413"/>
      <c r="B71" s="413"/>
      <c r="C71" s="413"/>
      <c r="D71" s="413"/>
      <c r="E71" s="413"/>
      <c r="F71" s="418"/>
      <c r="G71" s="418"/>
      <c r="H71" s="418"/>
      <c r="I71" s="418"/>
      <c r="J71" s="413"/>
      <c r="K71" s="413"/>
      <c r="L71" s="413"/>
      <c r="M71" s="413"/>
      <c r="N71" s="413"/>
      <c r="O71" s="413"/>
      <c r="P71" s="413"/>
      <c r="Q71" s="413"/>
      <c r="R71" s="413"/>
      <c r="S71" s="413"/>
      <c r="T71" s="413"/>
      <c r="U71" s="413"/>
      <c r="V71" s="413"/>
      <c r="W71" s="413"/>
      <c r="X71" s="413"/>
      <c r="Y71" s="413"/>
      <c r="Z71" s="413"/>
      <c r="AA71" s="413"/>
      <c r="AB71" s="413"/>
      <c r="AC71" s="413"/>
      <c r="AD71" s="413"/>
      <c r="AE71" s="413"/>
      <c r="AF71" s="413"/>
      <c r="AG71" s="413"/>
      <c r="AH71" s="413"/>
      <c r="AI71" s="413"/>
      <c r="AJ71" s="1"/>
      <c r="AK71" s="1"/>
    </row>
    <row r="72" spans="1:37" ht="16.5" hidden="1" customHeight="1" thickTop="1" thickBot="1" x14ac:dyDescent="0.35">
      <c r="A72" s="413"/>
      <c r="B72" s="413"/>
      <c r="C72" s="413"/>
      <c r="D72" s="413"/>
      <c r="E72" s="413"/>
      <c r="F72" s="418"/>
      <c r="G72" s="418"/>
      <c r="H72" s="418"/>
      <c r="I72" s="418"/>
      <c r="J72" s="413"/>
      <c r="K72" s="413"/>
      <c r="L72" s="413"/>
      <c r="M72" s="413"/>
      <c r="N72" s="413"/>
      <c r="O72" s="413"/>
      <c r="P72" s="413"/>
      <c r="Q72" s="413"/>
      <c r="R72" s="413"/>
      <c r="S72" s="413"/>
      <c r="T72" s="413"/>
      <c r="U72" s="413"/>
      <c r="V72" s="413"/>
      <c r="W72" s="413"/>
      <c r="X72" s="413"/>
      <c r="Y72" s="413"/>
      <c r="Z72" s="413"/>
      <c r="AA72" s="413"/>
      <c r="AB72" s="413"/>
      <c r="AC72" s="413"/>
      <c r="AD72" s="413"/>
      <c r="AE72" s="413"/>
      <c r="AF72" s="413"/>
      <c r="AG72" s="413"/>
      <c r="AH72" s="413"/>
      <c r="AI72" s="413"/>
      <c r="AJ72" s="1"/>
      <c r="AK72" s="1"/>
    </row>
    <row r="73" spans="1:37" ht="16.5" hidden="1" customHeight="1" thickTop="1" thickBot="1" x14ac:dyDescent="0.35">
      <c r="A73" s="413"/>
      <c r="B73" s="413"/>
      <c r="C73" s="413"/>
      <c r="D73" s="413"/>
      <c r="E73" s="413"/>
      <c r="F73" s="418"/>
      <c r="G73" s="418"/>
      <c r="H73" s="418"/>
      <c r="I73" s="418"/>
      <c r="J73" s="413"/>
      <c r="K73" s="413"/>
      <c r="L73" s="413"/>
      <c r="M73" s="413"/>
      <c r="N73" s="413"/>
      <c r="O73" s="413"/>
      <c r="P73" s="413"/>
      <c r="Q73" s="413"/>
      <c r="R73" s="413"/>
      <c r="S73" s="413"/>
      <c r="T73" s="413"/>
      <c r="U73" s="413"/>
      <c r="V73" s="413"/>
      <c r="W73" s="413"/>
      <c r="X73" s="413"/>
      <c r="Y73" s="413"/>
      <c r="Z73" s="413"/>
      <c r="AA73" s="413"/>
      <c r="AB73" s="413"/>
      <c r="AC73" s="413"/>
      <c r="AD73" s="413"/>
      <c r="AE73" s="413"/>
      <c r="AF73" s="413"/>
      <c r="AG73" s="413"/>
      <c r="AH73" s="413"/>
      <c r="AI73" s="413"/>
      <c r="AJ73" s="1"/>
      <c r="AK73" s="1"/>
    </row>
    <row r="74" spans="1:37" ht="31.5" hidden="1" customHeight="1" thickTop="1" thickBot="1" x14ac:dyDescent="0.35">
      <c r="A74" s="414" t="s">
        <v>37</v>
      </c>
      <c r="B74" s="414"/>
      <c r="C74" s="414"/>
      <c r="D74" s="414"/>
      <c r="E74" s="414"/>
      <c r="F74" s="414" t="s">
        <v>38</v>
      </c>
      <c r="G74" s="414"/>
      <c r="H74" s="414"/>
      <c r="I74" s="414"/>
      <c r="J74" s="414" t="s">
        <v>39</v>
      </c>
      <c r="K74" s="414"/>
      <c r="L74" s="414"/>
      <c r="M74" s="414"/>
      <c r="N74" s="414" t="s">
        <v>40</v>
      </c>
      <c r="O74" s="414"/>
      <c r="P74" s="414"/>
      <c r="Q74" s="414"/>
      <c r="R74" s="414"/>
      <c r="S74" s="414"/>
      <c r="T74" s="414"/>
      <c r="U74" s="414"/>
      <c r="V74" s="414"/>
      <c r="W74" s="414"/>
      <c r="X74" s="414" t="s">
        <v>41</v>
      </c>
      <c r="Y74" s="414"/>
      <c r="Z74" s="414"/>
      <c r="AA74" s="414"/>
      <c r="AB74" s="414"/>
      <c r="AC74" s="414"/>
      <c r="AD74" s="414"/>
      <c r="AE74" s="414"/>
      <c r="AF74" s="414" t="s">
        <v>42</v>
      </c>
      <c r="AG74" s="414"/>
      <c r="AH74" s="414"/>
      <c r="AI74" s="414"/>
      <c r="AJ74" s="1"/>
      <c r="AK74" s="1"/>
    </row>
    <row r="75" spans="1:37" ht="16.5" hidden="1" customHeight="1" thickTop="1" thickBot="1" x14ac:dyDescent="0.35">
      <c r="A75" s="413">
        <v>7</v>
      </c>
      <c r="B75" s="413"/>
      <c r="C75" s="413"/>
      <c r="D75" s="413"/>
      <c r="E75" s="413"/>
      <c r="F75" s="418"/>
      <c r="G75" s="418"/>
      <c r="H75" s="418"/>
      <c r="I75" s="418"/>
      <c r="J75" s="413">
        <f>F75*$X$30</f>
        <v>0</v>
      </c>
      <c r="K75" s="413"/>
      <c r="L75" s="413"/>
      <c r="M75" s="413"/>
      <c r="N75" s="413"/>
      <c r="O75" s="413"/>
      <c r="P75" s="413"/>
      <c r="Q75" s="413"/>
      <c r="R75" s="413"/>
      <c r="S75" s="413"/>
      <c r="T75" s="413"/>
      <c r="U75" s="413"/>
      <c r="V75" s="413"/>
      <c r="W75" s="413"/>
      <c r="X75" s="413"/>
      <c r="Y75" s="413"/>
      <c r="Z75" s="413"/>
      <c r="AA75" s="413"/>
      <c r="AB75" s="413"/>
      <c r="AC75" s="413"/>
      <c r="AD75" s="413"/>
      <c r="AE75" s="413"/>
      <c r="AF75" s="413"/>
      <c r="AG75" s="413"/>
      <c r="AH75" s="413"/>
      <c r="AI75" s="413"/>
      <c r="AJ75" s="1"/>
      <c r="AK75" s="1"/>
    </row>
    <row r="76" spans="1:37" ht="16.5" hidden="1" customHeight="1" thickTop="1" thickBot="1" x14ac:dyDescent="0.35">
      <c r="A76" s="413"/>
      <c r="B76" s="413"/>
      <c r="C76" s="413"/>
      <c r="D76" s="413"/>
      <c r="E76" s="413"/>
      <c r="F76" s="418"/>
      <c r="G76" s="418"/>
      <c r="H76" s="418"/>
      <c r="I76" s="418"/>
      <c r="J76" s="413"/>
      <c r="K76" s="413"/>
      <c r="L76" s="413"/>
      <c r="M76" s="413"/>
      <c r="N76" s="413"/>
      <c r="O76" s="413"/>
      <c r="P76" s="413"/>
      <c r="Q76" s="413"/>
      <c r="R76" s="413"/>
      <c r="S76" s="413"/>
      <c r="T76" s="413"/>
      <c r="U76" s="413"/>
      <c r="V76" s="413"/>
      <c r="W76" s="413"/>
      <c r="X76" s="413"/>
      <c r="Y76" s="413"/>
      <c r="Z76" s="413"/>
      <c r="AA76" s="413"/>
      <c r="AB76" s="413"/>
      <c r="AC76" s="413"/>
      <c r="AD76" s="413"/>
      <c r="AE76" s="413"/>
      <c r="AF76" s="413"/>
      <c r="AG76" s="413"/>
      <c r="AH76" s="413"/>
      <c r="AI76" s="413"/>
      <c r="AJ76" s="1"/>
      <c r="AK76" s="1"/>
    </row>
    <row r="77" spans="1:37" ht="16.5" hidden="1" customHeight="1" thickTop="1" thickBot="1" x14ac:dyDescent="0.35">
      <c r="A77" s="413"/>
      <c r="B77" s="413"/>
      <c r="C77" s="413"/>
      <c r="D77" s="413"/>
      <c r="E77" s="413"/>
      <c r="F77" s="418"/>
      <c r="G77" s="418"/>
      <c r="H77" s="418"/>
      <c r="I77" s="418"/>
      <c r="J77" s="413"/>
      <c r="K77" s="413"/>
      <c r="L77" s="413"/>
      <c r="M77" s="413"/>
      <c r="N77" s="413"/>
      <c r="O77" s="413"/>
      <c r="P77" s="413"/>
      <c r="Q77" s="413"/>
      <c r="R77" s="413"/>
      <c r="S77" s="413"/>
      <c r="T77" s="413"/>
      <c r="U77" s="413"/>
      <c r="V77" s="413"/>
      <c r="W77" s="413"/>
      <c r="X77" s="413"/>
      <c r="Y77" s="413"/>
      <c r="Z77" s="413"/>
      <c r="AA77" s="413"/>
      <c r="AB77" s="413"/>
      <c r="AC77" s="413"/>
      <c r="AD77" s="413"/>
      <c r="AE77" s="413"/>
      <c r="AF77" s="413"/>
      <c r="AG77" s="413"/>
      <c r="AH77" s="413"/>
      <c r="AI77" s="413"/>
      <c r="AJ77" s="1"/>
      <c r="AK77" s="1"/>
    </row>
    <row r="78" spans="1:37" ht="16.5" hidden="1" customHeight="1" thickTop="1" thickBot="1" x14ac:dyDescent="0.35">
      <c r="A78" s="413"/>
      <c r="B78" s="413"/>
      <c r="C78" s="413"/>
      <c r="D78" s="413"/>
      <c r="E78" s="413"/>
      <c r="F78" s="418"/>
      <c r="G78" s="418"/>
      <c r="H78" s="418"/>
      <c r="I78" s="418"/>
      <c r="J78" s="413"/>
      <c r="K78" s="413"/>
      <c r="L78" s="413"/>
      <c r="M78" s="413"/>
      <c r="N78" s="413"/>
      <c r="O78" s="413"/>
      <c r="P78" s="413"/>
      <c r="Q78" s="413"/>
      <c r="R78" s="413"/>
      <c r="S78" s="413"/>
      <c r="T78" s="413"/>
      <c r="U78" s="413"/>
      <c r="V78" s="413"/>
      <c r="W78" s="413"/>
      <c r="X78" s="413"/>
      <c r="Y78" s="413"/>
      <c r="Z78" s="413"/>
      <c r="AA78" s="413"/>
      <c r="AB78" s="413"/>
      <c r="AC78" s="413"/>
      <c r="AD78" s="413"/>
      <c r="AE78" s="413"/>
      <c r="AF78" s="413"/>
      <c r="AG78" s="413"/>
      <c r="AH78" s="413"/>
      <c r="AI78" s="413"/>
      <c r="AJ78" s="1"/>
      <c r="AK78" s="1"/>
    </row>
    <row r="79" spans="1:37" ht="16.5" hidden="1" customHeight="1" thickTop="1" thickBot="1" x14ac:dyDescent="0.35">
      <c r="A79" s="413"/>
      <c r="B79" s="413"/>
      <c r="C79" s="413"/>
      <c r="D79" s="413"/>
      <c r="E79" s="413"/>
      <c r="F79" s="418"/>
      <c r="G79" s="418"/>
      <c r="H79" s="418"/>
      <c r="I79" s="418"/>
      <c r="J79" s="413"/>
      <c r="K79" s="413"/>
      <c r="L79" s="413"/>
      <c r="M79" s="413"/>
      <c r="N79" s="413"/>
      <c r="O79" s="413"/>
      <c r="P79" s="413"/>
      <c r="Q79" s="413"/>
      <c r="R79" s="413"/>
      <c r="S79" s="413"/>
      <c r="T79" s="413"/>
      <c r="U79" s="413"/>
      <c r="V79" s="413"/>
      <c r="W79" s="413"/>
      <c r="X79" s="413"/>
      <c r="Y79" s="413"/>
      <c r="Z79" s="413"/>
      <c r="AA79" s="413"/>
      <c r="AB79" s="413"/>
      <c r="AC79" s="413"/>
      <c r="AD79" s="413"/>
      <c r="AE79" s="413"/>
      <c r="AF79" s="413"/>
      <c r="AG79" s="413"/>
      <c r="AH79" s="413"/>
      <c r="AI79" s="413"/>
      <c r="AJ79" s="1"/>
      <c r="AK79" s="1"/>
    </row>
    <row r="80" spans="1:37" ht="31.5" hidden="1" customHeight="1" thickTop="1" thickBot="1" x14ac:dyDescent="0.35">
      <c r="A80" s="414" t="s">
        <v>37</v>
      </c>
      <c r="B80" s="414"/>
      <c r="C80" s="414"/>
      <c r="D80" s="414"/>
      <c r="E80" s="414"/>
      <c r="F80" s="414" t="s">
        <v>38</v>
      </c>
      <c r="G80" s="414"/>
      <c r="H80" s="414"/>
      <c r="I80" s="414"/>
      <c r="J80" s="414" t="s">
        <v>39</v>
      </c>
      <c r="K80" s="414"/>
      <c r="L80" s="414"/>
      <c r="M80" s="414"/>
      <c r="N80" s="414" t="s">
        <v>40</v>
      </c>
      <c r="O80" s="414"/>
      <c r="P80" s="414"/>
      <c r="Q80" s="414"/>
      <c r="R80" s="414"/>
      <c r="S80" s="414"/>
      <c r="T80" s="414"/>
      <c r="U80" s="414"/>
      <c r="V80" s="414"/>
      <c r="W80" s="414"/>
      <c r="X80" s="414" t="s">
        <v>41</v>
      </c>
      <c r="Y80" s="414"/>
      <c r="Z80" s="414"/>
      <c r="AA80" s="414"/>
      <c r="AB80" s="414"/>
      <c r="AC80" s="414"/>
      <c r="AD80" s="414"/>
      <c r="AE80" s="414"/>
      <c r="AF80" s="414" t="s">
        <v>42</v>
      </c>
      <c r="AG80" s="414"/>
      <c r="AH80" s="414"/>
      <c r="AI80" s="414"/>
      <c r="AJ80" s="1"/>
      <c r="AK80" s="1"/>
    </row>
    <row r="81" spans="1:37" ht="16.5" hidden="1" customHeight="1" thickTop="1" thickBot="1" x14ac:dyDescent="0.35">
      <c r="A81" s="413">
        <v>8</v>
      </c>
      <c r="B81" s="413"/>
      <c r="C81" s="413"/>
      <c r="D81" s="413"/>
      <c r="E81" s="413"/>
      <c r="F81" s="418"/>
      <c r="G81" s="418"/>
      <c r="H81" s="418"/>
      <c r="I81" s="418"/>
      <c r="J81" s="413">
        <f>F81*$X$30</f>
        <v>0</v>
      </c>
      <c r="K81" s="413"/>
      <c r="L81" s="413"/>
      <c r="M81" s="413"/>
      <c r="N81" s="413"/>
      <c r="O81" s="413"/>
      <c r="P81" s="413"/>
      <c r="Q81" s="413"/>
      <c r="R81" s="413"/>
      <c r="S81" s="413"/>
      <c r="T81" s="413"/>
      <c r="U81" s="413"/>
      <c r="V81" s="413"/>
      <c r="W81" s="413"/>
      <c r="X81" s="413"/>
      <c r="Y81" s="413"/>
      <c r="Z81" s="413"/>
      <c r="AA81" s="413"/>
      <c r="AB81" s="413"/>
      <c r="AC81" s="413"/>
      <c r="AD81" s="413"/>
      <c r="AE81" s="413"/>
      <c r="AF81" s="413"/>
      <c r="AG81" s="413"/>
      <c r="AH81" s="413"/>
      <c r="AI81" s="413"/>
      <c r="AJ81" s="1"/>
      <c r="AK81" s="1"/>
    </row>
    <row r="82" spans="1:37" ht="16.5" hidden="1" customHeight="1" thickTop="1" thickBot="1" x14ac:dyDescent="0.35">
      <c r="A82" s="413"/>
      <c r="B82" s="413"/>
      <c r="C82" s="413"/>
      <c r="D82" s="413"/>
      <c r="E82" s="413"/>
      <c r="F82" s="418"/>
      <c r="G82" s="418"/>
      <c r="H82" s="418"/>
      <c r="I82" s="418"/>
      <c r="J82" s="413"/>
      <c r="K82" s="413"/>
      <c r="L82" s="413"/>
      <c r="M82" s="413"/>
      <c r="N82" s="413"/>
      <c r="O82" s="413"/>
      <c r="P82" s="413"/>
      <c r="Q82" s="413"/>
      <c r="R82" s="413"/>
      <c r="S82" s="413"/>
      <c r="T82" s="413"/>
      <c r="U82" s="413"/>
      <c r="V82" s="413"/>
      <c r="W82" s="413"/>
      <c r="X82" s="413"/>
      <c r="Y82" s="413"/>
      <c r="Z82" s="413"/>
      <c r="AA82" s="413"/>
      <c r="AB82" s="413"/>
      <c r="AC82" s="413"/>
      <c r="AD82" s="413"/>
      <c r="AE82" s="413"/>
      <c r="AF82" s="413"/>
      <c r="AG82" s="413"/>
      <c r="AH82" s="413"/>
      <c r="AI82" s="413"/>
      <c r="AJ82" s="1"/>
      <c r="AK82" s="1"/>
    </row>
    <row r="83" spans="1:37" ht="16.5" hidden="1" customHeight="1" thickTop="1" thickBot="1" x14ac:dyDescent="0.35">
      <c r="A83" s="413"/>
      <c r="B83" s="413"/>
      <c r="C83" s="413"/>
      <c r="D83" s="413"/>
      <c r="E83" s="413"/>
      <c r="F83" s="418"/>
      <c r="G83" s="418"/>
      <c r="H83" s="418"/>
      <c r="I83" s="418"/>
      <c r="J83" s="413"/>
      <c r="K83" s="413"/>
      <c r="L83" s="413"/>
      <c r="M83" s="413"/>
      <c r="N83" s="413"/>
      <c r="O83" s="413"/>
      <c r="P83" s="413"/>
      <c r="Q83" s="413"/>
      <c r="R83" s="413"/>
      <c r="S83" s="413"/>
      <c r="T83" s="413"/>
      <c r="U83" s="413"/>
      <c r="V83" s="413"/>
      <c r="W83" s="413"/>
      <c r="X83" s="413"/>
      <c r="Y83" s="413"/>
      <c r="Z83" s="413"/>
      <c r="AA83" s="413"/>
      <c r="AB83" s="413"/>
      <c r="AC83" s="413"/>
      <c r="AD83" s="413"/>
      <c r="AE83" s="413"/>
      <c r="AF83" s="413"/>
      <c r="AG83" s="413"/>
      <c r="AH83" s="413"/>
      <c r="AI83" s="413"/>
      <c r="AJ83" s="1"/>
      <c r="AK83" s="1"/>
    </row>
    <row r="84" spans="1:37" ht="16.5" hidden="1" customHeight="1" thickTop="1" thickBot="1" x14ac:dyDescent="0.35">
      <c r="A84" s="413"/>
      <c r="B84" s="413"/>
      <c r="C84" s="413"/>
      <c r="D84" s="413"/>
      <c r="E84" s="413"/>
      <c r="F84" s="418"/>
      <c r="G84" s="418"/>
      <c r="H84" s="418"/>
      <c r="I84" s="418"/>
      <c r="J84" s="413"/>
      <c r="K84" s="413"/>
      <c r="L84" s="413"/>
      <c r="M84" s="413"/>
      <c r="N84" s="413"/>
      <c r="O84" s="413"/>
      <c r="P84" s="413"/>
      <c r="Q84" s="413"/>
      <c r="R84" s="413"/>
      <c r="S84" s="413"/>
      <c r="T84" s="413"/>
      <c r="U84" s="413"/>
      <c r="V84" s="413"/>
      <c r="W84" s="413"/>
      <c r="X84" s="413"/>
      <c r="Y84" s="413"/>
      <c r="Z84" s="413"/>
      <c r="AA84" s="413"/>
      <c r="AB84" s="413"/>
      <c r="AC84" s="413"/>
      <c r="AD84" s="413"/>
      <c r="AE84" s="413"/>
      <c r="AF84" s="413"/>
      <c r="AG84" s="413"/>
      <c r="AH84" s="413"/>
      <c r="AI84" s="413"/>
      <c r="AJ84" s="1"/>
      <c r="AK84" s="1"/>
    </row>
    <row r="85" spans="1:37" ht="16.5" hidden="1" customHeight="1" thickTop="1" thickBot="1" x14ac:dyDescent="0.35">
      <c r="A85" s="413"/>
      <c r="B85" s="413"/>
      <c r="C85" s="413"/>
      <c r="D85" s="413"/>
      <c r="E85" s="413"/>
      <c r="F85" s="418"/>
      <c r="G85" s="418"/>
      <c r="H85" s="418"/>
      <c r="I85" s="418"/>
      <c r="J85" s="413"/>
      <c r="K85" s="413"/>
      <c r="L85" s="413"/>
      <c r="M85" s="413"/>
      <c r="N85" s="413"/>
      <c r="O85" s="413"/>
      <c r="P85" s="413"/>
      <c r="Q85" s="413"/>
      <c r="R85" s="413"/>
      <c r="S85" s="413"/>
      <c r="T85" s="413"/>
      <c r="U85" s="413"/>
      <c r="V85" s="413"/>
      <c r="W85" s="413"/>
      <c r="X85" s="413"/>
      <c r="Y85" s="413"/>
      <c r="Z85" s="413"/>
      <c r="AA85" s="413"/>
      <c r="AB85" s="413"/>
      <c r="AC85" s="413"/>
      <c r="AD85" s="413"/>
      <c r="AE85" s="413"/>
      <c r="AF85" s="413"/>
      <c r="AG85" s="413"/>
      <c r="AH85" s="413"/>
      <c r="AI85" s="413"/>
      <c r="AJ85" s="1"/>
      <c r="AK85" s="1"/>
    </row>
    <row r="86" spans="1:37" ht="31.5" hidden="1" customHeight="1" thickTop="1" thickBot="1" x14ac:dyDescent="0.35">
      <c r="A86" s="414" t="s">
        <v>37</v>
      </c>
      <c r="B86" s="414"/>
      <c r="C86" s="414"/>
      <c r="D86" s="414"/>
      <c r="E86" s="414"/>
      <c r="F86" s="414" t="s">
        <v>38</v>
      </c>
      <c r="G86" s="414"/>
      <c r="H86" s="414"/>
      <c r="I86" s="414"/>
      <c r="J86" s="414" t="s">
        <v>39</v>
      </c>
      <c r="K86" s="414"/>
      <c r="L86" s="414"/>
      <c r="M86" s="414"/>
      <c r="N86" s="414" t="s">
        <v>40</v>
      </c>
      <c r="O86" s="414"/>
      <c r="P86" s="414"/>
      <c r="Q86" s="414"/>
      <c r="R86" s="414"/>
      <c r="S86" s="414"/>
      <c r="T86" s="414"/>
      <c r="U86" s="414"/>
      <c r="V86" s="414"/>
      <c r="W86" s="414"/>
      <c r="X86" s="414" t="s">
        <v>41</v>
      </c>
      <c r="Y86" s="414"/>
      <c r="Z86" s="414"/>
      <c r="AA86" s="414"/>
      <c r="AB86" s="414"/>
      <c r="AC86" s="414"/>
      <c r="AD86" s="414"/>
      <c r="AE86" s="414"/>
      <c r="AF86" s="414" t="s">
        <v>42</v>
      </c>
      <c r="AG86" s="414"/>
      <c r="AH86" s="414"/>
      <c r="AI86" s="414"/>
      <c r="AJ86" s="1"/>
      <c r="AK86" s="1"/>
    </row>
    <row r="87" spans="1:37" ht="16.5" hidden="1" customHeight="1" thickTop="1" thickBot="1" x14ac:dyDescent="0.35">
      <c r="A87" s="413">
        <v>9</v>
      </c>
      <c r="B87" s="413"/>
      <c r="C87" s="413"/>
      <c r="D87" s="413"/>
      <c r="E87" s="413"/>
      <c r="F87" s="418"/>
      <c r="G87" s="418"/>
      <c r="H87" s="418"/>
      <c r="I87" s="418"/>
      <c r="J87" s="413">
        <f>F87*$X$30</f>
        <v>0</v>
      </c>
      <c r="K87" s="413"/>
      <c r="L87" s="413"/>
      <c r="M87" s="413"/>
      <c r="N87" s="413"/>
      <c r="O87" s="413"/>
      <c r="P87" s="413"/>
      <c r="Q87" s="413"/>
      <c r="R87" s="413"/>
      <c r="S87" s="413"/>
      <c r="T87" s="413"/>
      <c r="U87" s="413"/>
      <c r="V87" s="413"/>
      <c r="W87" s="413"/>
      <c r="X87" s="413"/>
      <c r="Y87" s="413"/>
      <c r="Z87" s="413"/>
      <c r="AA87" s="413"/>
      <c r="AB87" s="413"/>
      <c r="AC87" s="413"/>
      <c r="AD87" s="413"/>
      <c r="AE87" s="413"/>
      <c r="AF87" s="413"/>
      <c r="AG87" s="413"/>
      <c r="AH87" s="413"/>
      <c r="AI87" s="413"/>
      <c r="AJ87" s="1"/>
      <c r="AK87" s="1"/>
    </row>
    <row r="88" spans="1:37" ht="16.5" hidden="1" customHeight="1" thickTop="1" thickBot="1" x14ac:dyDescent="0.35">
      <c r="A88" s="413"/>
      <c r="B88" s="413"/>
      <c r="C88" s="413"/>
      <c r="D88" s="413"/>
      <c r="E88" s="413"/>
      <c r="F88" s="418"/>
      <c r="G88" s="418"/>
      <c r="H88" s="418"/>
      <c r="I88" s="418"/>
      <c r="J88" s="413"/>
      <c r="K88" s="413"/>
      <c r="L88" s="413"/>
      <c r="M88" s="413"/>
      <c r="N88" s="413"/>
      <c r="O88" s="413"/>
      <c r="P88" s="413"/>
      <c r="Q88" s="413"/>
      <c r="R88" s="413"/>
      <c r="S88" s="413"/>
      <c r="T88" s="413"/>
      <c r="U88" s="413"/>
      <c r="V88" s="413"/>
      <c r="W88" s="413"/>
      <c r="X88" s="413"/>
      <c r="Y88" s="413"/>
      <c r="Z88" s="413"/>
      <c r="AA88" s="413"/>
      <c r="AB88" s="413"/>
      <c r="AC88" s="413"/>
      <c r="AD88" s="413"/>
      <c r="AE88" s="413"/>
      <c r="AF88" s="413"/>
      <c r="AG88" s="413"/>
      <c r="AH88" s="413"/>
      <c r="AI88" s="413"/>
      <c r="AJ88" s="1"/>
      <c r="AK88" s="1"/>
    </row>
    <row r="89" spans="1:37" ht="16.5" hidden="1" customHeight="1" thickTop="1" thickBot="1" x14ac:dyDescent="0.35">
      <c r="A89" s="413"/>
      <c r="B89" s="413"/>
      <c r="C89" s="413"/>
      <c r="D89" s="413"/>
      <c r="E89" s="413"/>
      <c r="F89" s="418"/>
      <c r="G89" s="418"/>
      <c r="H89" s="418"/>
      <c r="I89" s="418"/>
      <c r="J89" s="413"/>
      <c r="K89" s="413"/>
      <c r="L89" s="413"/>
      <c r="M89" s="413"/>
      <c r="N89" s="413"/>
      <c r="O89" s="413"/>
      <c r="P89" s="413"/>
      <c r="Q89" s="413"/>
      <c r="R89" s="413"/>
      <c r="S89" s="413"/>
      <c r="T89" s="413"/>
      <c r="U89" s="413"/>
      <c r="V89" s="413"/>
      <c r="W89" s="413"/>
      <c r="X89" s="413"/>
      <c r="Y89" s="413"/>
      <c r="Z89" s="413"/>
      <c r="AA89" s="413"/>
      <c r="AB89" s="413"/>
      <c r="AC89" s="413"/>
      <c r="AD89" s="413"/>
      <c r="AE89" s="413"/>
      <c r="AF89" s="413"/>
      <c r="AG89" s="413"/>
      <c r="AH89" s="413"/>
      <c r="AI89" s="413"/>
      <c r="AJ89" s="1"/>
      <c r="AK89" s="1"/>
    </row>
    <row r="90" spans="1:37" ht="16.5" hidden="1" customHeight="1" thickTop="1" thickBot="1" x14ac:dyDescent="0.35">
      <c r="A90" s="413"/>
      <c r="B90" s="413"/>
      <c r="C90" s="413"/>
      <c r="D90" s="413"/>
      <c r="E90" s="413"/>
      <c r="F90" s="418"/>
      <c r="G90" s="418"/>
      <c r="H90" s="418"/>
      <c r="I90" s="418"/>
      <c r="J90" s="413"/>
      <c r="K90" s="413"/>
      <c r="L90" s="413"/>
      <c r="M90" s="413"/>
      <c r="N90" s="413"/>
      <c r="O90" s="413"/>
      <c r="P90" s="413"/>
      <c r="Q90" s="413"/>
      <c r="R90" s="413"/>
      <c r="S90" s="413"/>
      <c r="T90" s="413"/>
      <c r="U90" s="413"/>
      <c r="V90" s="413"/>
      <c r="W90" s="413"/>
      <c r="X90" s="413"/>
      <c r="Y90" s="413"/>
      <c r="Z90" s="413"/>
      <c r="AA90" s="413"/>
      <c r="AB90" s="413"/>
      <c r="AC90" s="413"/>
      <c r="AD90" s="413"/>
      <c r="AE90" s="413"/>
      <c r="AF90" s="413"/>
      <c r="AG90" s="413"/>
      <c r="AH90" s="413"/>
      <c r="AI90" s="413"/>
      <c r="AJ90" s="1"/>
      <c r="AK90" s="1"/>
    </row>
    <row r="91" spans="1:37" ht="16.5" hidden="1" customHeight="1" thickTop="1" thickBot="1" x14ac:dyDescent="0.35">
      <c r="A91" s="413"/>
      <c r="B91" s="413"/>
      <c r="C91" s="413"/>
      <c r="D91" s="413"/>
      <c r="E91" s="413"/>
      <c r="F91" s="418"/>
      <c r="G91" s="418"/>
      <c r="H91" s="418"/>
      <c r="I91" s="418"/>
      <c r="J91" s="413"/>
      <c r="K91" s="413"/>
      <c r="L91" s="413"/>
      <c r="M91" s="413"/>
      <c r="N91" s="413"/>
      <c r="O91" s="413"/>
      <c r="P91" s="413"/>
      <c r="Q91" s="413"/>
      <c r="R91" s="413"/>
      <c r="S91" s="413"/>
      <c r="T91" s="413"/>
      <c r="U91" s="413"/>
      <c r="V91" s="413"/>
      <c r="W91" s="413"/>
      <c r="X91" s="413"/>
      <c r="Y91" s="413"/>
      <c r="Z91" s="413"/>
      <c r="AA91" s="413"/>
      <c r="AB91" s="413"/>
      <c r="AC91" s="413"/>
      <c r="AD91" s="413"/>
      <c r="AE91" s="413"/>
      <c r="AF91" s="413"/>
      <c r="AG91" s="413"/>
      <c r="AH91" s="413"/>
      <c r="AI91" s="413"/>
      <c r="AJ91" s="1"/>
      <c r="AK91" s="1"/>
    </row>
    <row r="92" spans="1:37" ht="31.5" hidden="1" customHeight="1" thickTop="1" thickBot="1" x14ac:dyDescent="0.35">
      <c r="A92" s="414" t="s">
        <v>37</v>
      </c>
      <c r="B92" s="414"/>
      <c r="C92" s="414"/>
      <c r="D92" s="414"/>
      <c r="E92" s="414"/>
      <c r="F92" s="414" t="s">
        <v>38</v>
      </c>
      <c r="G92" s="414"/>
      <c r="H92" s="414"/>
      <c r="I92" s="414"/>
      <c r="J92" s="414" t="s">
        <v>39</v>
      </c>
      <c r="K92" s="414"/>
      <c r="L92" s="414"/>
      <c r="M92" s="414"/>
      <c r="N92" s="414" t="s">
        <v>40</v>
      </c>
      <c r="O92" s="414"/>
      <c r="P92" s="414"/>
      <c r="Q92" s="414"/>
      <c r="R92" s="414"/>
      <c r="S92" s="414"/>
      <c r="T92" s="414"/>
      <c r="U92" s="414"/>
      <c r="V92" s="414"/>
      <c r="W92" s="414"/>
      <c r="X92" s="414" t="s">
        <v>41</v>
      </c>
      <c r="Y92" s="414"/>
      <c r="Z92" s="414"/>
      <c r="AA92" s="414"/>
      <c r="AB92" s="414"/>
      <c r="AC92" s="414"/>
      <c r="AD92" s="414"/>
      <c r="AE92" s="414"/>
      <c r="AF92" s="414" t="s">
        <v>42</v>
      </c>
      <c r="AG92" s="414"/>
      <c r="AH92" s="414"/>
      <c r="AI92" s="414"/>
      <c r="AJ92" s="1"/>
      <c r="AK92" s="1"/>
    </row>
    <row r="93" spans="1:37" ht="16.5" hidden="1" customHeight="1" thickTop="1" thickBot="1" x14ac:dyDescent="0.35">
      <c r="A93" s="413">
        <v>10</v>
      </c>
      <c r="B93" s="413"/>
      <c r="C93" s="413"/>
      <c r="D93" s="413"/>
      <c r="E93" s="413"/>
      <c r="F93" s="418"/>
      <c r="G93" s="418"/>
      <c r="H93" s="418"/>
      <c r="I93" s="418"/>
      <c r="J93" s="413">
        <f>F93*$X$30</f>
        <v>0</v>
      </c>
      <c r="K93" s="413"/>
      <c r="L93" s="413"/>
      <c r="M93" s="413"/>
      <c r="N93" s="413"/>
      <c r="O93" s="413"/>
      <c r="P93" s="413"/>
      <c r="Q93" s="413"/>
      <c r="R93" s="413"/>
      <c r="S93" s="413"/>
      <c r="T93" s="413"/>
      <c r="U93" s="413"/>
      <c r="V93" s="413"/>
      <c r="W93" s="413"/>
      <c r="X93" s="413"/>
      <c r="Y93" s="413"/>
      <c r="Z93" s="413"/>
      <c r="AA93" s="413"/>
      <c r="AB93" s="413"/>
      <c r="AC93" s="413"/>
      <c r="AD93" s="413"/>
      <c r="AE93" s="413"/>
      <c r="AF93" s="413"/>
      <c r="AG93" s="413"/>
      <c r="AH93" s="413"/>
      <c r="AI93" s="413"/>
      <c r="AJ93" s="1"/>
      <c r="AK93" s="1"/>
    </row>
    <row r="94" spans="1:37" ht="16.5" hidden="1" customHeight="1" thickTop="1" thickBot="1" x14ac:dyDescent="0.35">
      <c r="A94" s="413"/>
      <c r="B94" s="413"/>
      <c r="C94" s="413"/>
      <c r="D94" s="413"/>
      <c r="E94" s="413"/>
      <c r="F94" s="418"/>
      <c r="G94" s="418"/>
      <c r="H94" s="418"/>
      <c r="I94" s="418"/>
      <c r="J94" s="413"/>
      <c r="K94" s="413"/>
      <c r="L94" s="413"/>
      <c r="M94" s="413"/>
      <c r="N94" s="413"/>
      <c r="O94" s="413"/>
      <c r="P94" s="413"/>
      <c r="Q94" s="413"/>
      <c r="R94" s="413"/>
      <c r="S94" s="413"/>
      <c r="T94" s="413"/>
      <c r="U94" s="413"/>
      <c r="V94" s="413"/>
      <c r="W94" s="413"/>
      <c r="X94" s="413"/>
      <c r="Y94" s="413"/>
      <c r="Z94" s="413"/>
      <c r="AA94" s="413"/>
      <c r="AB94" s="413"/>
      <c r="AC94" s="413"/>
      <c r="AD94" s="413"/>
      <c r="AE94" s="413"/>
      <c r="AF94" s="413"/>
      <c r="AG94" s="413"/>
      <c r="AH94" s="413"/>
      <c r="AI94" s="413"/>
      <c r="AJ94" s="1"/>
      <c r="AK94" s="1"/>
    </row>
    <row r="95" spans="1:37" ht="16.5" hidden="1" customHeight="1" thickTop="1" thickBot="1" x14ac:dyDescent="0.35">
      <c r="A95" s="413"/>
      <c r="B95" s="413"/>
      <c r="C95" s="413"/>
      <c r="D95" s="413"/>
      <c r="E95" s="413"/>
      <c r="F95" s="418"/>
      <c r="G95" s="418"/>
      <c r="H95" s="418"/>
      <c r="I95" s="418"/>
      <c r="J95" s="413"/>
      <c r="K95" s="413"/>
      <c r="L95" s="413"/>
      <c r="M95" s="413"/>
      <c r="N95" s="413"/>
      <c r="O95" s="413"/>
      <c r="P95" s="413"/>
      <c r="Q95" s="413"/>
      <c r="R95" s="413"/>
      <c r="S95" s="413"/>
      <c r="T95" s="413"/>
      <c r="U95" s="413"/>
      <c r="V95" s="413"/>
      <c r="W95" s="413"/>
      <c r="X95" s="413"/>
      <c r="Y95" s="413"/>
      <c r="Z95" s="413"/>
      <c r="AA95" s="413"/>
      <c r="AB95" s="413"/>
      <c r="AC95" s="413"/>
      <c r="AD95" s="413"/>
      <c r="AE95" s="413"/>
      <c r="AF95" s="413"/>
      <c r="AG95" s="413"/>
      <c r="AH95" s="413"/>
      <c r="AI95" s="413"/>
      <c r="AJ95" s="1"/>
      <c r="AK95" s="1"/>
    </row>
    <row r="96" spans="1:37" ht="16.5" hidden="1" customHeight="1" thickTop="1" thickBot="1" x14ac:dyDescent="0.35">
      <c r="A96" s="413"/>
      <c r="B96" s="413"/>
      <c r="C96" s="413"/>
      <c r="D96" s="413"/>
      <c r="E96" s="413"/>
      <c r="F96" s="418"/>
      <c r="G96" s="418"/>
      <c r="H96" s="418"/>
      <c r="I96" s="418"/>
      <c r="J96" s="413"/>
      <c r="K96" s="413"/>
      <c r="L96" s="413"/>
      <c r="M96" s="413"/>
      <c r="N96" s="413"/>
      <c r="O96" s="413"/>
      <c r="P96" s="413"/>
      <c r="Q96" s="413"/>
      <c r="R96" s="413"/>
      <c r="S96" s="413"/>
      <c r="T96" s="413"/>
      <c r="U96" s="413"/>
      <c r="V96" s="413"/>
      <c r="W96" s="413"/>
      <c r="X96" s="413"/>
      <c r="Y96" s="413"/>
      <c r="Z96" s="413"/>
      <c r="AA96" s="413"/>
      <c r="AB96" s="413"/>
      <c r="AC96" s="413"/>
      <c r="AD96" s="413"/>
      <c r="AE96" s="413"/>
      <c r="AF96" s="413"/>
      <c r="AG96" s="413"/>
      <c r="AH96" s="413"/>
      <c r="AI96" s="413"/>
      <c r="AJ96" s="1"/>
      <c r="AK96" s="1"/>
    </row>
    <row r="97" spans="1:37" ht="16.5" hidden="1" customHeight="1" thickTop="1" thickBot="1" x14ac:dyDescent="0.35">
      <c r="A97" s="413"/>
      <c r="B97" s="413"/>
      <c r="C97" s="413"/>
      <c r="D97" s="413"/>
      <c r="E97" s="413"/>
      <c r="F97" s="418"/>
      <c r="G97" s="418"/>
      <c r="H97" s="418"/>
      <c r="I97" s="418"/>
      <c r="J97" s="413"/>
      <c r="K97" s="413"/>
      <c r="L97" s="413"/>
      <c r="M97" s="413"/>
      <c r="N97" s="413"/>
      <c r="O97" s="413"/>
      <c r="P97" s="413"/>
      <c r="Q97" s="413"/>
      <c r="R97" s="413"/>
      <c r="S97" s="413"/>
      <c r="T97" s="413"/>
      <c r="U97" s="413"/>
      <c r="V97" s="413"/>
      <c r="W97" s="413"/>
      <c r="X97" s="413"/>
      <c r="Y97" s="413"/>
      <c r="Z97" s="413"/>
      <c r="AA97" s="413"/>
      <c r="AB97" s="413"/>
      <c r="AC97" s="413"/>
      <c r="AD97" s="413"/>
      <c r="AE97" s="413"/>
      <c r="AF97" s="413"/>
      <c r="AG97" s="413"/>
      <c r="AH97" s="413"/>
      <c r="AI97" s="413"/>
      <c r="AJ97" s="1"/>
      <c r="AK97" s="1"/>
    </row>
    <row r="98" spans="1:37" ht="31.5" hidden="1" customHeight="1" thickTop="1" thickBot="1" x14ac:dyDescent="0.35">
      <c r="A98" s="414" t="s">
        <v>37</v>
      </c>
      <c r="B98" s="414"/>
      <c r="C98" s="414"/>
      <c r="D98" s="414"/>
      <c r="E98" s="414"/>
      <c r="F98" s="414" t="s">
        <v>38</v>
      </c>
      <c r="G98" s="414"/>
      <c r="H98" s="414"/>
      <c r="I98" s="414"/>
      <c r="J98" s="414" t="s">
        <v>39</v>
      </c>
      <c r="K98" s="414"/>
      <c r="L98" s="414"/>
      <c r="M98" s="414"/>
      <c r="N98" s="414" t="s">
        <v>40</v>
      </c>
      <c r="O98" s="414"/>
      <c r="P98" s="414"/>
      <c r="Q98" s="414"/>
      <c r="R98" s="414"/>
      <c r="S98" s="414"/>
      <c r="T98" s="414"/>
      <c r="U98" s="414"/>
      <c r="V98" s="414"/>
      <c r="W98" s="414"/>
      <c r="X98" s="414" t="s">
        <v>41</v>
      </c>
      <c r="Y98" s="414"/>
      <c r="Z98" s="414"/>
      <c r="AA98" s="414"/>
      <c r="AB98" s="414"/>
      <c r="AC98" s="414"/>
      <c r="AD98" s="414"/>
      <c r="AE98" s="414"/>
      <c r="AF98" s="414" t="s">
        <v>42</v>
      </c>
      <c r="AG98" s="414"/>
      <c r="AH98" s="414"/>
      <c r="AI98" s="414"/>
      <c r="AJ98" s="1"/>
      <c r="AK98" s="1"/>
    </row>
    <row r="99" spans="1:37" ht="16.5" hidden="1" customHeight="1" thickTop="1" thickBot="1" x14ac:dyDescent="0.35">
      <c r="A99" s="413">
        <v>11</v>
      </c>
      <c r="B99" s="413"/>
      <c r="C99" s="413"/>
      <c r="D99" s="413"/>
      <c r="E99" s="413"/>
      <c r="F99" s="418"/>
      <c r="G99" s="418"/>
      <c r="H99" s="418"/>
      <c r="I99" s="418"/>
      <c r="J99" s="413">
        <f>F99*$X$30</f>
        <v>0</v>
      </c>
      <c r="K99" s="413"/>
      <c r="L99" s="413"/>
      <c r="M99" s="413"/>
      <c r="N99" s="413"/>
      <c r="O99" s="413"/>
      <c r="P99" s="413"/>
      <c r="Q99" s="413"/>
      <c r="R99" s="413"/>
      <c r="S99" s="413"/>
      <c r="T99" s="413"/>
      <c r="U99" s="413"/>
      <c r="V99" s="413"/>
      <c r="W99" s="413"/>
      <c r="X99" s="413"/>
      <c r="Y99" s="413"/>
      <c r="Z99" s="413"/>
      <c r="AA99" s="413"/>
      <c r="AB99" s="413"/>
      <c r="AC99" s="413"/>
      <c r="AD99" s="413"/>
      <c r="AE99" s="413"/>
      <c r="AF99" s="413"/>
      <c r="AG99" s="413"/>
      <c r="AH99" s="413"/>
      <c r="AI99" s="413"/>
      <c r="AJ99" s="1"/>
      <c r="AK99" s="1"/>
    </row>
    <row r="100" spans="1:37" ht="16.5" hidden="1" customHeight="1" thickTop="1" thickBot="1" x14ac:dyDescent="0.35">
      <c r="A100" s="413"/>
      <c r="B100" s="413"/>
      <c r="C100" s="413"/>
      <c r="D100" s="413"/>
      <c r="E100" s="413"/>
      <c r="F100" s="418"/>
      <c r="G100" s="418"/>
      <c r="H100" s="418"/>
      <c r="I100" s="418"/>
      <c r="J100" s="413"/>
      <c r="K100" s="413"/>
      <c r="L100" s="413"/>
      <c r="M100" s="413"/>
      <c r="N100" s="413"/>
      <c r="O100" s="413"/>
      <c r="P100" s="413"/>
      <c r="Q100" s="413"/>
      <c r="R100" s="413"/>
      <c r="S100" s="413"/>
      <c r="T100" s="413"/>
      <c r="U100" s="413"/>
      <c r="V100" s="413"/>
      <c r="W100" s="413"/>
      <c r="X100" s="413"/>
      <c r="Y100" s="413"/>
      <c r="Z100" s="413"/>
      <c r="AA100" s="413"/>
      <c r="AB100" s="413"/>
      <c r="AC100" s="413"/>
      <c r="AD100" s="413"/>
      <c r="AE100" s="413"/>
      <c r="AF100" s="413"/>
      <c r="AG100" s="413"/>
      <c r="AH100" s="413"/>
      <c r="AI100" s="413"/>
      <c r="AJ100" s="1"/>
      <c r="AK100" s="1"/>
    </row>
    <row r="101" spans="1:37" ht="16.5" hidden="1" customHeight="1" thickTop="1" thickBot="1" x14ac:dyDescent="0.35">
      <c r="A101" s="413"/>
      <c r="B101" s="413"/>
      <c r="C101" s="413"/>
      <c r="D101" s="413"/>
      <c r="E101" s="413"/>
      <c r="F101" s="418"/>
      <c r="G101" s="418"/>
      <c r="H101" s="418"/>
      <c r="I101" s="418"/>
      <c r="J101" s="413"/>
      <c r="K101" s="413"/>
      <c r="L101" s="413"/>
      <c r="M101" s="413"/>
      <c r="N101" s="413"/>
      <c r="O101" s="413"/>
      <c r="P101" s="413"/>
      <c r="Q101" s="413"/>
      <c r="R101" s="413"/>
      <c r="S101" s="413"/>
      <c r="T101" s="413"/>
      <c r="U101" s="413"/>
      <c r="V101" s="413"/>
      <c r="W101" s="413"/>
      <c r="X101" s="413"/>
      <c r="Y101" s="413"/>
      <c r="Z101" s="413"/>
      <c r="AA101" s="413"/>
      <c r="AB101" s="413"/>
      <c r="AC101" s="413"/>
      <c r="AD101" s="413"/>
      <c r="AE101" s="413"/>
      <c r="AF101" s="413"/>
      <c r="AG101" s="413"/>
      <c r="AH101" s="413"/>
      <c r="AI101" s="413"/>
      <c r="AJ101" s="1"/>
      <c r="AK101" s="1"/>
    </row>
    <row r="102" spans="1:37" ht="16.5" hidden="1" customHeight="1" thickTop="1" thickBot="1" x14ac:dyDescent="0.35">
      <c r="A102" s="413"/>
      <c r="B102" s="413"/>
      <c r="C102" s="413"/>
      <c r="D102" s="413"/>
      <c r="E102" s="413"/>
      <c r="F102" s="418"/>
      <c r="G102" s="418"/>
      <c r="H102" s="418"/>
      <c r="I102" s="418"/>
      <c r="J102" s="413"/>
      <c r="K102" s="413"/>
      <c r="L102" s="413"/>
      <c r="M102" s="413"/>
      <c r="N102" s="413"/>
      <c r="O102" s="413"/>
      <c r="P102" s="413"/>
      <c r="Q102" s="413"/>
      <c r="R102" s="413"/>
      <c r="S102" s="413"/>
      <c r="T102" s="413"/>
      <c r="U102" s="413"/>
      <c r="V102" s="413"/>
      <c r="W102" s="413"/>
      <c r="X102" s="413"/>
      <c r="Y102" s="413"/>
      <c r="Z102" s="413"/>
      <c r="AA102" s="413"/>
      <c r="AB102" s="413"/>
      <c r="AC102" s="413"/>
      <c r="AD102" s="413"/>
      <c r="AE102" s="413"/>
      <c r="AF102" s="413"/>
      <c r="AG102" s="413"/>
      <c r="AH102" s="413"/>
      <c r="AI102" s="413"/>
      <c r="AJ102" s="1"/>
      <c r="AK102" s="1"/>
    </row>
    <row r="103" spans="1:37" ht="16.5" hidden="1" customHeight="1" thickTop="1" thickBot="1" x14ac:dyDescent="0.35">
      <c r="A103" s="413"/>
      <c r="B103" s="413"/>
      <c r="C103" s="413"/>
      <c r="D103" s="413"/>
      <c r="E103" s="413"/>
      <c r="F103" s="418"/>
      <c r="G103" s="418"/>
      <c r="H103" s="418"/>
      <c r="I103" s="418"/>
      <c r="J103" s="413"/>
      <c r="K103" s="413"/>
      <c r="L103" s="413"/>
      <c r="M103" s="413"/>
      <c r="N103" s="413"/>
      <c r="O103" s="413"/>
      <c r="P103" s="413"/>
      <c r="Q103" s="413"/>
      <c r="R103" s="413"/>
      <c r="S103" s="413"/>
      <c r="T103" s="413"/>
      <c r="U103" s="413"/>
      <c r="V103" s="413"/>
      <c r="W103" s="413"/>
      <c r="X103" s="413"/>
      <c r="Y103" s="413"/>
      <c r="Z103" s="413"/>
      <c r="AA103" s="413"/>
      <c r="AB103" s="413"/>
      <c r="AC103" s="413"/>
      <c r="AD103" s="413"/>
      <c r="AE103" s="413"/>
      <c r="AF103" s="413"/>
      <c r="AG103" s="413"/>
      <c r="AH103" s="413"/>
      <c r="AI103" s="413"/>
      <c r="AJ103" s="1"/>
      <c r="AK103" s="1"/>
    </row>
    <row r="104" spans="1:37" ht="31.5" hidden="1" customHeight="1" thickTop="1" thickBot="1" x14ac:dyDescent="0.35">
      <c r="A104" s="414" t="s">
        <v>37</v>
      </c>
      <c r="B104" s="414"/>
      <c r="C104" s="414"/>
      <c r="D104" s="414"/>
      <c r="E104" s="414"/>
      <c r="F104" s="414" t="s">
        <v>38</v>
      </c>
      <c r="G104" s="414"/>
      <c r="H104" s="414"/>
      <c r="I104" s="414"/>
      <c r="J104" s="414" t="s">
        <v>39</v>
      </c>
      <c r="K104" s="414"/>
      <c r="L104" s="414"/>
      <c r="M104" s="414"/>
      <c r="N104" s="414" t="s">
        <v>40</v>
      </c>
      <c r="O104" s="414"/>
      <c r="P104" s="414"/>
      <c r="Q104" s="414"/>
      <c r="R104" s="414"/>
      <c r="S104" s="414"/>
      <c r="T104" s="414"/>
      <c r="U104" s="414"/>
      <c r="V104" s="414"/>
      <c r="W104" s="414"/>
      <c r="X104" s="414" t="s">
        <v>41</v>
      </c>
      <c r="Y104" s="414"/>
      <c r="Z104" s="414"/>
      <c r="AA104" s="414"/>
      <c r="AB104" s="414"/>
      <c r="AC104" s="414"/>
      <c r="AD104" s="414"/>
      <c r="AE104" s="414"/>
      <c r="AF104" s="414" t="s">
        <v>42</v>
      </c>
      <c r="AG104" s="414"/>
      <c r="AH104" s="414"/>
      <c r="AI104" s="414"/>
      <c r="AJ104" s="1"/>
      <c r="AK104" s="1"/>
    </row>
    <row r="105" spans="1:37" ht="16.5" hidden="1" customHeight="1" thickTop="1" thickBot="1" x14ac:dyDescent="0.35">
      <c r="A105" s="413">
        <v>12</v>
      </c>
      <c r="B105" s="413"/>
      <c r="C105" s="413"/>
      <c r="D105" s="413"/>
      <c r="E105" s="413"/>
      <c r="F105" s="418"/>
      <c r="G105" s="418"/>
      <c r="H105" s="418"/>
      <c r="I105" s="418"/>
      <c r="J105" s="413">
        <f>F105*$X$30</f>
        <v>0</v>
      </c>
      <c r="K105" s="413"/>
      <c r="L105" s="413"/>
      <c r="M105" s="413"/>
      <c r="N105" s="413"/>
      <c r="O105" s="413"/>
      <c r="P105" s="413"/>
      <c r="Q105" s="413"/>
      <c r="R105" s="413"/>
      <c r="S105" s="413"/>
      <c r="T105" s="413"/>
      <c r="U105" s="413"/>
      <c r="V105" s="413"/>
      <c r="W105" s="413"/>
      <c r="X105" s="413"/>
      <c r="Y105" s="413"/>
      <c r="Z105" s="413"/>
      <c r="AA105" s="413"/>
      <c r="AB105" s="413"/>
      <c r="AC105" s="413"/>
      <c r="AD105" s="413"/>
      <c r="AE105" s="413"/>
      <c r="AF105" s="413"/>
      <c r="AG105" s="413"/>
      <c r="AH105" s="413"/>
      <c r="AI105" s="413"/>
      <c r="AJ105" s="1"/>
      <c r="AK105" s="1"/>
    </row>
    <row r="106" spans="1:37" ht="16.5" hidden="1" customHeight="1" thickTop="1" thickBot="1" x14ac:dyDescent="0.35">
      <c r="A106" s="413"/>
      <c r="B106" s="413"/>
      <c r="C106" s="413"/>
      <c r="D106" s="413"/>
      <c r="E106" s="413"/>
      <c r="F106" s="418"/>
      <c r="G106" s="418"/>
      <c r="H106" s="418"/>
      <c r="I106" s="418"/>
      <c r="J106" s="413"/>
      <c r="K106" s="413"/>
      <c r="L106" s="413"/>
      <c r="M106" s="413"/>
      <c r="N106" s="413"/>
      <c r="O106" s="413"/>
      <c r="P106" s="413"/>
      <c r="Q106" s="413"/>
      <c r="R106" s="413"/>
      <c r="S106" s="413"/>
      <c r="T106" s="413"/>
      <c r="U106" s="413"/>
      <c r="V106" s="413"/>
      <c r="W106" s="413"/>
      <c r="X106" s="413"/>
      <c r="Y106" s="413"/>
      <c r="Z106" s="413"/>
      <c r="AA106" s="413"/>
      <c r="AB106" s="413"/>
      <c r="AC106" s="413"/>
      <c r="AD106" s="413"/>
      <c r="AE106" s="413"/>
      <c r="AF106" s="413"/>
      <c r="AG106" s="413"/>
      <c r="AH106" s="413"/>
      <c r="AI106" s="413"/>
      <c r="AJ106" s="1"/>
      <c r="AK106" s="1"/>
    </row>
    <row r="107" spans="1:37" ht="16.5" hidden="1" customHeight="1" thickTop="1" thickBot="1" x14ac:dyDescent="0.35">
      <c r="A107" s="413"/>
      <c r="B107" s="413"/>
      <c r="C107" s="413"/>
      <c r="D107" s="413"/>
      <c r="E107" s="413"/>
      <c r="F107" s="418"/>
      <c r="G107" s="418"/>
      <c r="H107" s="418"/>
      <c r="I107" s="418"/>
      <c r="J107" s="413"/>
      <c r="K107" s="413"/>
      <c r="L107" s="413"/>
      <c r="M107" s="413"/>
      <c r="N107" s="413"/>
      <c r="O107" s="413"/>
      <c r="P107" s="413"/>
      <c r="Q107" s="413"/>
      <c r="R107" s="413"/>
      <c r="S107" s="413"/>
      <c r="T107" s="413"/>
      <c r="U107" s="413"/>
      <c r="V107" s="413"/>
      <c r="W107" s="413"/>
      <c r="X107" s="413"/>
      <c r="Y107" s="413"/>
      <c r="Z107" s="413"/>
      <c r="AA107" s="413"/>
      <c r="AB107" s="413"/>
      <c r="AC107" s="413"/>
      <c r="AD107" s="413"/>
      <c r="AE107" s="413"/>
      <c r="AF107" s="413"/>
      <c r="AG107" s="413"/>
      <c r="AH107" s="413"/>
      <c r="AI107" s="413"/>
      <c r="AJ107" s="1"/>
      <c r="AK107" s="1"/>
    </row>
    <row r="108" spans="1:37" ht="16.5" hidden="1" customHeight="1" thickTop="1" thickBot="1" x14ac:dyDescent="0.35">
      <c r="A108" s="413"/>
      <c r="B108" s="413"/>
      <c r="C108" s="413"/>
      <c r="D108" s="413"/>
      <c r="E108" s="413"/>
      <c r="F108" s="418"/>
      <c r="G108" s="418"/>
      <c r="H108" s="418"/>
      <c r="I108" s="418"/>
      <c r="J108" s="413"/>
      <c r="K108" s="413"/>
      <c r="L108" s="413"/>
      <c r="M108" s="413"/>
      <c r="N108" s="413"/>
      <c r="O108" s="413"/>
      <c r="P108" s="413"/>
      <c r="Q108" s="413"/>
      <c r="R108" s="413"/>
      <c r="S108" s="413"/>
      <c r="T108" s="413"/>
      <c r="U108" s="413"/>
      <c r="V108" s="413"/>
      <c r="W108" s="413"/>
      <c r="X108" s="413"/>
      <c r="Y108" s="413"/>
      <c r="Z108" s="413"/>
      <c r="AA108" s="413"/>
      <c r="AB108" s="413"/>
      <c r="AC108" s="413"/>
      <c r="AD108" s="413"/>
      <c r="AE108" s="413"/>
      <c r="AF108" s="413"/>
      <c r="AG108" s="413"/>
      <c r="AH108" s="413"/>
      <c r="AI108" s="413"/>
      <c r="AJ108" s="1"/>
      <c r="AK108" s="1"/>
    </row>
    <row r="109" spans="1:37" ht="16.5" hidden="1" customHeight="1" thickTop="1" thickBot="1" x14ac:dyDescent="0.35">
      <c r="A109" s="413"/>
      <c r="B109" s="413"/>
      <c r="C109" s="413"/>
      <c r="D109" s="413"/>
      <c r="E109" s="413"/>
      <c r="F109" s="418"/>
      <c r="G109" s="418"/>
      <c r="H109" s="418"/>
      <c r="I109" s="418"/>
      <c r="J109" s="413"/>
      <c r="K109" s="413"/>
      <c r="L109" s="413"/>
      <c r="M109" s="413"/>
      <c r="N109" s="413"/>
      <c r="O109" s="413"/>
      <c r="P109" s="413"/>
      <c r="Q109" s="413"/>
      <c r="R109" s="413"/>
      <c r="S109" s="413"/>
      <c r="T109" s="413"/>
      <c r="U109" s="413"/>
      <c r="V109" s="413"/>
      <c r="W109" s="413"/>
      <c r="X109" s="413"/>
      <c r="Y109" s="413"/>
      <c r="Z109" s="413"/>
      <c r="AA109" s="413"/>
      <c r="AB109" s="413"/>
      <c r="AC109" s="413"/>
      <c r="AD109" s="413"/>
      <c r="AE109" s="413"/>
      <c r="AF109" s="413"/>
      <c r="AG109" s="413"/>
      <c r="AH109" s="413"/>
      <c r="AI109" s="413"/>
      <c r="AJ109" s="1"/>
      <c r="AK109" s="1"/>
    </row>
    <row r="110" spans="1:37" s="10" customFormat="1" ht="19.5" customHeight="1" thickTop="1" thickBot="1" x14ac:dyDescent="0.3">
      <c r="A110" s="414" t="s">
        <v>43</v>
      </c>
      <c r="B110" s="414"/>
      <c r="C110" s="414"/>
      <c r="D110" s="414"/>
      <c r="E110" s="414"/>
      <c r="F110" s="414"/>
      <c r="G110" s="414"/>
      <c r="H110" s="414"/>
      <c r="I110" s="414"/>
      <c r="J110" s="414"/>
      <c r="K110" s="414"/>
      <c r="L110" s="414"/>
      <c r="M110" s="414"/>
      <c r="N110" s="414"/>
      <c r="O110" s="414"/>
      <c r="P110" s="414"/>
      <c r="Q110" s="414"/>
      <c r="R110" s="414"/>
      <c r="S110" s="414"/>
      <c r="T110" s="414"/>
      <c r="U110" s="414"/>
      <c r="V110" s="414"/>
      <c r="W110" s="414"/>
      <c r="X110" s="414"/>
      <c r="Y110" s="414"/>
      <c r="Z110" s="414"/>
      <c r="AA110" s="414"/>
      <c r="AB110" s="414"/>
      <c r="AC110" s="414"/>
      <c r="AD110" s="414"/>
      <c r="AE110" s="414"/>
      <c r="AF110" s="414"/>
      <c r="AG110" s="414"/>
      <c r="AH110" s="414"/>
      <c r="AI110" s="414"/>
    </row>
    <row r="111" spans="1:37" s="10" customFormat="1" ht="15.75" customHeight="1" thickTop="1" x14ac:dyDescent="0.25">
      <c r="A111" s="11"/>
      <c r="B111" s="12"/>
      <c r="C111" s="12"/>
      <c r="D111" s="12"/>
      <c r="E111" s="12"/>
      <c r="F111" s="12"/>
      <c r="G111" s="12"/>
      <c r="H111" s="12"/>
      <c r="I111" s="12"/>
      <c r="J111" s="12"/>
      <c r="K111" s="12"/>
      <c r="L111" s="12"/>
      <c r="M111" s="12"/>
      <c r="N111" s="415" t="s">
        <v>44</v>
      </c>
      <c r="O111" s="415"/>
      <c r="P111" s="415"/>
      <c r="Q111" s="415"/>
      <c r="R111" s="415"/>
      <c r="S111" s="415"/>
      <c r="T111" s="415"/>
      <c r="U111" s="415"/>
      <c r="V111" s="415"/>
      <c r="W111" s="415"/>
      <c r="X111" s="415"/>
      <c r="Y111" s="416" t="s">
        <v>45</v>
      </c>
      <c r="Z111" s="416"/>
      <c r="AA111" s="416"/>
      <c r="AB111" s="416"/>
      <c r="AC111" s="416"/>
      <c r="AD111" s="416"/>
      <c r="AE111" s="416"/>
      <c r="AF111" s="417"/>
      <c r="AG111" s="13"/>
      <c r="AH111" s="14" t="s">
        <v>46</v>
      </c>
      <c r="AI111" s="15" t="s">
        <v>47</v>
      </c>
    </row>
    <row r="112" spans="1:37" s="10" customFormat="1" ht="15" customHeight="1" x14ac:dyDescent="0.25">
      <c r="A112" s="402" t="s">
        <v>48</v>
      </c>
      <c r="B112" s="403"/>
      <c r="C112" s="403"/>
      <c r="D112" s="403"/>
      <c r="E112" s="403"/>
      <c r="F112" s="403"/>
      <c r="G112" s="12" t="s">
        <v>49</v>
      </c>
      <c r="H112" s="16"/>
      <c r="I112" s="12"/>
      <c r="J112" s="12" t="s">
        <v>47</v>
      </c>
      <c r="K112" s="16" t="s">
        <v>50</v>
      </c>
      <c r="L112" s="12"/>
      <c r="M112" s="12"/>
      <c r="N112" s="404"/>
      <c r="O112" s="404"/>
      <c r="P112" s="404"/>
      <c r="Q112" s="404"/>
      <c r="R112" s="404"/>
      <c r="S112" s="404"/>
      <c r="T112" s="404"/>
      <c r="U112" s="404"/>
      <c r="V112" s="404"/>
      <c r="W112" s="404"/>
      <c r="X112" s="404"/>
      <c r="Y112" s="408" t="s">
        <v>51</v>
      </c>
      <c r="Z112" s="403"/>
      <c r="AA112" s="403"/>
      <c r="AB112" s="403"/>
      <c r="AC112" s="403"/>
      <c r="AD112" s="403"/>
      <c r="AE112" s="403"/>
      <c r="AF112" s="409"/>
      <c r="AG112" s="13"/>
      <c r="AH112" s="16"/>
      <c r="AI112" s="17"/>
    </row>
    <row r="113" spans="1:35" s="10" customFormat="1" x14ac:dyDescent="0.25">
      <c r="A113" s="402"/>
      <c r="B113" s="403"/>
      <c r="C113" s="403"/>
      <c r="D113" s="403"/>
      <c r="E113" s="403"/>
      <c r="F113" s="403"/>
      <c r="G113" s="403"/>
      <c r="H113" s="403"/>
      <c r="I113" s="403"/>
      <c r="J113" s="403"/>
      <c r="K113" s="403"/>
      <c r="L113" s="403"/>
      <c r="M113" s="12"/>
      <c r="N113" s="404"/>
      <c r="O113" s="404"/>
      <c r="P113" s="404"/>
      <c r="Q113" s="404"/>
      <c r="R113" s="404"/>
      <c r="S113" s="404"/>
      <c r="T113" s="404"/>
      <c r="U113" s="404"/>
      <c r="V113" s="404"/>
      <c r="W113" s="404"/>
      <c r="X113" s="404"/>
      <c r="Y113" s="12"/>
      <c r="Z113" s="12"/>
      <c r="AA113" s="12"/>
      <c r="AB113" s="12"/>
      <c r="AC113" s="12"/>
      <c r="AD113" s="12"/>
      <c r="AE113" s="12"/>
      <c r="AF113" s="12"/>
      <c r="AG113" s="12"/>
      <c r="AH113" s="12"/>
      <c r="AI113" s="18"/>
    </row>
    <row r="114" spans="1:35" s="10" customFormat="1" ht="15" customHeight="1" x14ac:dyDescent="0.25">
      <c r="A114" s="402"/>
      <c r="B114" s="403"/>
      <c r="C114" s="403"/>
      <c r="D114" s="403"/>
      <c r="E114" s="403"/>
      <c r="F114" s="403"/>
      <c r="G114" s="403"/>
      <c r="H114" s="403"/>
      <c r="I114" s="403"/>
      <c r="J114" s="403"/>
      <c r="K114" s="403"/>
      <c r="L114" s="403"/>
      <c r="M114" s="12"/>
      <c r="N114" s="403" t="s">
        <v>52</v>
      </c>
      <c r="O114" s="403"/>
      <c r="P114" s="403"/>
      <c r="Q114" s="403"/>
      <c r="R114" s="403"/>
      <c r="S114" s="403"/>
      <c r="T114" s="403"/>
      <c r="U114" s="403"/>
      <c r="V114" s="403"/>
      <c r="W114" s="403"/>
      <c r="X114" s="403"/>
      <c r="Y114" s="403" t="s">
        <v>45</v>
      </c>
      <c r="Z114" s="403"/>
      <c r="AA114" s="403"/>
      <c r="AB114" s="403"/>
      <c r="AC114" s="403"/>
      <c r="AD114" s="403"/>
      <c r="AE114" s="403"/>
      <c r="AF114" s="403"/>
      <c r="AG114" s="12"/>
      <c r="AH114" s="19" t="s">
        <v>46</v>
      </c>
      <c r="AI114" s="20" t="s">
        <v>47</v>
      </c>
    </row>
    <row r="115" spans="1:35" s="10" customFormat="1" ht="15" customHeight="1" x14ac:dyDescent="0.25">
      <c r="A115" s="402" t="s">
        <v>53</v>
      </c>
      <c r="B115" s="403"/>
      <c r="C115" s="403"/>
      <c r="D115" s="403"/>
      <c r="E115" s="403"/>
      <c r="F115" s="403"/>
      <c r="G115" s="12" t="s">
        <v>49</v>
      </c>
      <c r="H115" s="16"/>
      <c r="I115" s="12"/>
      <c r="J115" s="12" t="s">
        <v>47</v>
      </c>
      <c r="K115" s="16" t="s">
        <v>50</v>
      </c>
      <c r="L115" s="12"/>
      <c r="M115" s="12"/>
      <c r="N115" s="404"/>
      <c r="O115" s="404"/>
      <c r="P115" s="404"/>
      <c r="Q115" s="404"/>
      <c r="R115" s="404"/>
      <c r="S115" s="404"/>
      <c r="T115" s="404"/>
      <c r="U115" s="404"/>
      <c r="V115" s="404"/>
      <c r="W115" s="404"/>
      <c r="X115" s="404"/>
      <c r="Y115" s="405" t="s">
        <v>51</v>
      </c>
      <c r="Z115" s="406"/>
      <c r="AA115" s="406"/>
      <c r="AB115" s="406"/>
      <c r="AC115" s="406"/>
      <c r="AD115" s="406"/>
      <c r="AE115" s="406"/>
      <c r="AF115" s="407"/>
      <c r="AG115" s="21"/>
      <c r="AH115" s="22"/>
      <c r="AI115" s="23"/>
    </row>
    <row r="116" spans="1:35" s="10" customFormat="1" x14ac:dyDescent="0.25">
      <c r="A116" s="402"/>
      <c r="B116" s="403"/>
      <c r="C116" s="403"/>
      <c r="D116" s="403"/>
      <c r="E116" s="403"/>
      <c r="F116" s="403"/>
      <c r="G116" s="403"/>
      <c r="H116" s="403"/>
      <c r="I116" s="403"/>
      <c r="J116" s="403"/>
      <c r="K116" s="403"/>
      <c r="L116" s="403"/>
      <c r="M116" s="12"/>
      <c r="N116" s="404"/>
      <c r="O116" s="404"/>
      <c r="P116" s="404"/>
      <c r="Q116" s="404"/>
      <c r="R116" s="404"/>
      <c r="S116" s="404"/>
      <c r="T116" s="404"/>
      <c r="U116" s="404"/>
      <c r="V116" s="404"/>
      <c r="W116" s="404"/>
      <c r="X116" s="404"/>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10" t="s">
        <v>54</v>
      </c>
      <c r="B118" s="411"/>
      <c r="C118" s="411"/>
      <c r="D118" s="411"/>
      <c r="E118" s="411"/>
      <c r="F118" s="411"/>
      <c r="G118" s="411"/>
      <c r="H118" s="411"/>
      <c r="I118" s="411"/>
      <c r="J118" s="411"/>
      <c r="K118" s="411"/>
      <c r="L118" s="411"/>
      <c r="M118" s="411"/>
      <c r="N118" s="411"/>
      <c r="O118" s="411"/>
      <c r="P118" s="411"/>
      <c r="Q118" s="411"/>
      <c r="R118" s="411"/>
      <c r="S118" s="411"/>
      <c r="T118" s="411"/>
      <c r="U118" s="411"/>
      <c r="V118" s="411"/>
      <c r="W118" s="411"/>
      <c r="X118" s="411"/>
      <c r="Y118" s="411"/>
      <c r="Z118" s="411"/>
      <c r="AA118" s="411"/>
      <c r="AB118" s="411"/>
      <c r="AC118" s="411"/>
      <c r="AD118" s="411"/>
      <c r="AE118" s="411"/>
      <c r="AF118" s="411"/>
      <c r="AG118" s="411"/>
      <c r="AH118" s="411"/>
      <c r="AI118" s="412"/>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02" t="s">
        <v>55</v>
      </c>
      <c r="B120" s="403"/>
      <c r="C120" s="403"/>
      <c r="D120" s="403"/>
      <c r="E120" s="403"/>
      <c r="F120" s="403"/>
      <c r="G120" s="403" t="s">
        <v>56</v>
      </c>
      <c r="H120" s="403"/>
      <c r="I120" s="16"/>
      <c r="J120" s="12"/>
      <c r="K120" s="403" t="s">
        <v>57</v>
      </c>
      <c r="L120" s="409"/>
      <c r="M120" s="16"/>
      <c r="N120" s="12"/>
      <c r="O120" s="403" t="s">
        <v>58</v>
      </c>
      <c r="P120" s="409"/>
      <c r="Q120" s="16" t="s">
        <v>50</v>
      </c>
      <c r="R120" s="12"/>
      <c r="S120" s="403" t="s">
        <v>59</v>
      </c>
      <c r="T120" s="409"/>
      <c r="U120" s="16"/>
      <c r="V120" s="408" t="s">
        <v>60</v>
      </c>
      <c r="W120" s="403"/>
      <c r="X120" s="403"/>
      <c r="Y120" s="403"/>
      <c r="Z120" s="403"/>
      <c r="AA120" s="403"/>
      <c r="AB120" s="403"/>
      <c r="AC120" s="403"/>
      <c r="AD120" s="403"/>
      <c r="AE120" s="403"/>
      <c r="AF120" s="403"/>
      <c r="AG120" s="403"/>
      <c r="AH120" s="409"/>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01" t="s">
        <v>63</v>
      </c>
      <c r="C129" s="401"/>
      <c r="D129" s="401"/>
      <c r="E129" s="401"/>
      <c r="F129" s="401"/>
      <c r="G129" s="401"/>
      <c r="H129" s="401"/>
      <c r="I129" s="401"/>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01"/>
      <c r="C154" s="401"/>
      <c r="D154" s="401"/>
      <c r="E154" s="401"/>
      <c r="F154" s="401"/>
      <c r="G154" s="401"/>
      <c r="H154" s="401"/>
      <c r="I154" s="401"/>
      <c r="J154" s="401"/>
      <c r="K154" s="401"/>
      <c r="L154" s="401"/>
      <c r="M154" s="401"/>
      <c r="N154" s="401"/>
      <c r="AA154" s="35"/>
      <c r="AB154" s="36"/>
      <c r="AH154" s="35"/>
      <c r="AI154" s="35"/>
      <c r="AJ154" s="39"/>
      <c r="AK154" s="39"/>
      <c r="AL154" s="39"/>
      <c r="AM154" s="39"/>
    </row>
    <row r="155" spans="1:39" s="38" customFormat="1" x14ac:dyDescent="0.25">
      <c r="A155" s="35"/>
      <c r="B155" s="401" t="s">
        <v>110</v>
      </c>
      <c r="C155" s="401"/>
      <c r="D155" s="401"/>
      <c r="E155" s="401"/>
      <c r="F155" s="401"/>
      <c r="G155" s="401"/>
      <c r="H155" s="401"/>
      <c r="I155" s="401"/>
      <c r="J155" s="401"/>
      <c r="K155" s="401"/>
      <c r="L155" s="401"/>
      <c r="M155" s="401"/>
      <c r="N155" s="401"/>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E7" xr:uid="{00000000-0002-0000-0200-000000000000}">
      <formula1>$B$131:$B$153</formula1>
    </dataValidation>
    <dataValidation type="list" allowBlank="1" showInputMessage="1" showErrorMessage="1" sqref="E8" xr:uid="{00000000-0002-0000-0200-000001000000}">
      <formula1>$B$156:$B$218</formula1>
    </dataValidation>
    <dataValidation type="list" allowBlank="1" showInputMessage="1" showErrorMessage="1" sqref="A3" xr:uid="{00000000-0002-0000-0200-000002000000}">
      <formula1>$A$126:$A$127</formula1>
    </dataValidation>
  </dataValidations>
  <hyperlinks>
    <hyperlink ref="S147" location="'Z1'!A1" display="D1" xr:uid="{00000000-0004-0000-0200-000000000000}"/>
    <hyperlink ref="S148" location="'Z2'!A1" display="D2" xr:uid="{00000000-0004-0000-0200-000001000000}"/>
    <hyperlink ref="S238" location="'Z3'!A1" display="O2" xr:uid="{00000000-0004-0000-0200-000002000000}"/>
    <hyperlink ref="S239" location="'Z4'!A1" display="O3" xr:uid="{00000000-0004-0000-0200-000003000000}"/>
    <hyperlink ref="S240" location="'Z5'!A1" display="O4" xr:uid="{00000000-0004-0000-0200-000004000000}"/>
    <hyperlink ref="S242" location="'Z6'!A1" display="P1" xr:uid="{00000000-0004-0000-0200-000005000000}"/>
    <hyperlink ref="S243" location="'Z7'!A1" display="P2" xr:uid="{00000000-0004-0000-0200-000006000000}"/>
    <hyperlink ref="S244" location="'AP1'!A1" display="P3" xr:uid="{00000000-0004-0000-0200-000007000000}"/>
    <hyperlink ref="S245" location="'AP2'!A1" display="P4" xr:uid="{00000000-0004-0000-0200-000008000000}"/>
    <hyperlink ref="S246" location="'AP3'!A1" display="P5" xr:uid="{00000000-0004-0000-0200-000009000000}"/>
    <hyperlink ref="S248" location="'AQ1'!A1" display="Q1" xr:uid="{00000000-0004-0000-0200-00000A000000}"/>
    <hyperlink ref="S249" location="'AQ2'!A1" display="Q2" xr:uid="{00000000-0004-0000-0200-00000B000000}"/>
    <hyperlink ref="S250" location="'AQ3'!A1" display="Q3" xr:uid="{00000000-0004-0000-0200-00000C000000}"/>
    <hyperlink ref="S251" location="'AQ4'!A1" display="Q4" xr:uid="{00000000-0004-0000-0200-00000D000000}"/>
    <hyperlink ref="S252" location="'AR1'!A1" display="Q5" xr:uid="{00000000-0004-0000-0200-00000E000000}"/>
    <hyperlink ref="S253" location="'AR2'!A1" display="Q6" xr:uid="{00000000-0004-0000-0200-00000F000000}"/>
    <hyperlink ref="S255" location="'AR3'!A1" display="R1" xr:uid="{00000000-0004-0000-0200-000010000000}"/>
    <hyperlink ref="S256" location="'AS1'!A1" display="R2" xr:uid="{00000000-0004-0000-0200-000011000000}"/>
    <hyperlink ref="S257" location="'AS2'!A1" display="R3" xr:uid="{00000000-0004-0000-0200-000012000000}"/>
    <hyperlink ref="S258" location="'AS3'!A1" display="R4" xr:uid="{00000000-0004-0000-0200-000013000000}"/>
    <hyperlink ref="S259" location="'AN2'!A1" display="R5" xr:uid="{00000000-0004-0000-0200-000014000000}"/>
    <hyperlink ref="S260" location="'AN1'!A1" display="R6" xr:uid="{00000000-0004-0000-0200-000015000000}"/>
    <hyperlink ref="S265" location="AM.5!A1" display="S1" xr:uid="{00000000-0004-0000-0200-000016000000}"/>
    <hyperlink ref="S266" location="AM.4!A1" display="S2" xr:uid="{00000000-0004-0000-0200-000017000000}"/>
    <hyperlink ref="S267" location="AM.3!A1" display="S3" xr:uid="{00000000-0004-0000-0200-000018000000}"/>
    <hyperlink ref="S268" location="AM.2!A1" display="S4" xr:uid="{00000000-0004-0000-0200-000019000000}"/>
    <hyperlink ref="S269" location="'AM1'!A1" display="S5" xr:uid="{00000000-0004-0000-0200-00001A000000}"/>
    <hyperlink ref="S270" location="'AL5'!A1" display="S6" xr:uid="{00000000-0004-0000-0200-00001B000000}"/>
    <hyperlink ref="S272" location="'AL4'!A1" display="T1" xr:uid="{00000000-0004-0000-0200-00001C000000}"/>
    <hyperlink ref="S273" location="'AL3'!A1" display="T2" xr:uid="{00000000-0004-0000-0200-00001D000000}"/>
    <hyperlink ref="S274" location="'AL2'!A1" display="T3" xr:uid="{00000000-0004-0000-0200-00001E000000}"/>
    <hyperlink ref="S275" location="'AL1'!A1" display="T4" xr:uid="{00000000-0004-0000-0200-00001F000000}"/>
    <hyperlink ref="S277" location="'AH6'!A1" display="U1" xr:uid="{00000000-0004-0000-0200-000020000000}"/>
    <hyperlink ref="S278" location="'AH5'!A1" display="U2" xr:uid="{00000000-0004-0000-0200-000021000000}"/>
    <hyperlink ref="S279" location="'AH4'!A1" display="U3" xr:uid="{00000000-0004-0000-0200-000022000000}"/>
    <hyperlink ref="S280" location="'AH3'!A1" display="U4" xr:uid="{00000000-0004-0000-0200-000023000000}"/>
    <hyperlink ref="S281" location="'AH2'!A1" display="U5" xr:uid="{00000000-0004-0000-0200-000024000000}"/>
    <hyperlink ref="S282" location="'AH1'!A1" display="U6" xr:uid="{00000000-0004-0000-0200-000025000000}"/>
    <hyperlink ref="S283" location="'AG8'!A1" display="U7" xr:uid="{00000000-0004-0000-0200-000026000000}"/>
    <hyperlink ref="S284" location="'AG7'!A1" display="U8" xr:uid="{00000000-0004-0000-0200-000027000000}"/>
    <hyperlink ref="S286" location="'AG6'!A1" display="V1" xr:uid="{00000000-0004-0000-0200-000028000000}"/>
    <hyperlink ref="S287" location="'AG5'!A1" display="V2" xr:uid="{00000000-0004-0000-0200-000029000000}"/>
    <hyperlink ref="S288" location="'AG4'!A1" display="V3" xr:uid="{00000000-0004-0000-0200-00002A000000}"/>
    <hyperlink ref="S289" location="'AG3'!A1" display="V4" xr:uid="{00000000-0004-0000-0200-00002B000000}"/>
    <hyperlink ref="S290" location="'AG2'!A1" display="V5" xr:uid="{00000000-0004-0000-0200-00002C000000}"/>
    <hyperlink ref="S291" location="'AG1'!A1" display="V6" xr:uid="{00000000-0004-0000-0200-00002D000000}"/>
    <hyperlink ref="S292" location="'AF6'!A1" display="V7" xr:uid="{00000000-0004-0000-0200-00002E000000}"/>
    <hyperlink ref="S293" location="'AF5'!A1" display="V8" xr:uid="{00000000-0004-0000-0200-00002F000000}"/>
    <hyperlink ref="S295" location="'AF4'!A1" display="W1" xr:uid="{00000000-0004-0000-0200-000030000000}"/>
    <hyperlink ref="S296" location="'AF3'!A1" display="W2" xr:uid="{00000000-0004-0000-0200-000031000000}"/>
    <hyperlink ref="S297" location="'AF2'!A1" display="W3" xr:uid="{00000000-0004-0000-0200-000032000000}"/>
    <hyperlink ref="S298" location="'AF1'!A1" display="W4" xr:uid="{00000000-0004-0000-0200-000033000000}"/>
    <hyperlink ref="S299" location="'AE5'!A1" display="W5" xr:uid="{00000000-0004-0000-0200-000034000000}"/>
    <hyperlink ref="S300" location="'AE4'!A1" display="W6" xr:uid="{00000000-0004-0000-0200-000035000000}"/>
    <hyperlink ref="S301" location="'AE3'!A1" display="W7" xr:uid="{00000000-0004-0000-0200-000036000000}"/>
    <hyperlink ref="S303" location="'AE2'!A1" display="X1" xr:uid="{00000000-0004-0000-0200-000037000000}"/>
    <hyperlink ref="S304" location="'AE1'!A1" display="X2" xr:uid="{00000000-0004-0000-0200-000038000000}"/>
    <hyperlink ref="S305" location="'AD5'!A1" display="X3" xr:uid="{00000000-0004-0000-0200-000039000000}"/>
    <hyperlink ref="S306" location="'AD4'!A1" display="X4" xr:uid="{00000000-0004-0000-0200-00003A000000}"/>
    <hyperlink ref="S307" location="'AD3'!A1" display="X5" xr:uid="{00000000-0004-0000-0200-00003B000000}"/>
    <hyperlink ref="S308" location="'AD2'!A1" display="X6" xr:uid="{00000000-0004-0000-0200-00003C000000}"/>
    <hyperlink ref="S310" location="'AD1'!A1" display="'Y1'!A1" xr:uid="{00000000-0004-0000-0200-00003D000000}"/>
    <hyperlink ref="S311" location="'AC4'!A1" display="Y2" xr:uid="{00000000-0004-0000-0200-00003E000000}"/>
    <hyperlink ref="S312" location="'AC3'!A1" display="Y3" xr:uid="{00000000-0004-0000-0200-00003F000000}"/>
    <hyperlink ref="S313" location="'AC2'!A1" display="Y4" xr:uid="{00000000-0004-0000-0200-000040000000}"/>
    <hyperlink ref="S314" location="'AC1'!A1" display="Y5" xr:uid="{00000000-0004-0000-0200-000041000000}"/>
    <hyperlink ref="S315" location="'AB5'!A1" display="Y6" xr:uid="{00000000-0004-0000-0200-000042000000}"/>
    <hyperlink ref="S316" location="'AB4'!A1" display="Y7" xr:uid="{00000000-0004-0000-0200-000043000000}"/>
    <hyperlink ref="S261" location="'AB3'!A1" display="R7" xr:uid="{00000000-0004-0000-0200-000044000000}"/>
    <hyperlink ref="S262" location="'AB2'!A1" display="R8" xr:uid="{00000000-0004-0000-0200-000045000000}"/>
    <hyperlink ref="S263" location="'AB1'!A1" display="R9" xr:uid="{00000000-0004-0000-0200-000046000000}"/>
    <hyperlink ref="S241" location="'AA8'!A1" display="'Elenco obiettivi '!A207" xr:uid="{00000000-0004-0000-0200-000047000000}"/>
    <hyperlink ref="S247" location="'AA7'!A1" display="informazioni!A218" xr:uid="{00000000-0004-0000-0200-000048000000}"/>
    <hyperlink ref="S254" location="'AA6'!A1" display="informazioni!A229" xr:uid="{00000000-0004-0000-0200-000049000000}"/>
    <hyperlink ref="S264" location="'AA5'!A1" display="informazioni!A240" xr:uid="{00000000-0004-0000-0200-00004A000000}"/>
    <hyperlink ref="S271" location="'AA4'!A1" display="informazioni!A251" xr:uid="{00000000-0004-0000-0200-00004B000000}"/>
    <hyperlink ref="S276" location="'AA3'!A1" display="informazioni!A262" xr:uid="{00000000-0004-0000-0200-00004C000000}"/>
    <hyperlink ref="S285" location="'AA2'!A1" display="informazioni!A273" xr:uid="{00000000-0004-0000-0200-00004D000000}"/>
    <hyperlink ref="S294" location="'AA1'!A1" display="informazioni!A284" xr:uid="{00000000-0004-0000-0200-00004E000000}"/>
    <hyperlink ref="S302" location="'AO1'!A1" display="informazioni!A295" xr:uid="{00000000-0004-0000-0200-00004F000000}"/>
    <hyperlink ref="S309" location="'AV3'!A1" display="0.1" xr:uid="{00000000-0004-0000-0200-000050000000}"/>
    <hyperlink ref="S317" location="'AV2'!A1" display="informazioni!A317" xr:uid="{00000000-0004-0000-0200-000051000000}"/>
    <hyperlink ref="S123" location="'AV1'!A1" display="B14" xr:uid="{00000000-0004-0000-0200-000052000000}"/>
    <hyperlink ref="S122" location="'AU3'!A1" display="B13" xr:uid="{00000000-0004-0000-0200-000053000000}"/>
    <hyperlink ref="S117" location="'AU2'!A1" display="B21" xr:uid="{00000000-0004-0000-0200-000054000000}"/>
    <hyperlink ref="S119" location="'AU1'!A1" display="B23" xr:uid="{00000000-0004-0000-0200-000055000000}"/>
    <hyperlink ref="S121" location="'AT3'!A1" display="B25" xr:uid="{00000000-0004-0000-02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BH317"/>
  <sheetViews>
    <sheetView view="pageBreakPreview" topLeftCell="A22" zoomScale="80" zoomScaleNormal="80" zoomScaleSheetLayoutView="80" workbookViewId="0">
      <selection activeCell="A37" sqref="A37:W37"/>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5">
      <c r="A1" s="451"/>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3"/>
      <c r="AH1" s="1"/>
      <c r="AI1" s="1"/>
      <c r="AJ1" s="1"/>
      <c r="AK1" s="1"/>
    </row>
    <row r="2" spans="1:60" ht="30" customHeight="1" thickTop="1" thickBot="1" x14ac:dyDescent="0.35">
      <c r="A2" s="414" t="s">
        <v>223</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1"/>
      <c r="AK2" s="1"/>
    </row>
    <row r="3" spans="1:60" s="5" customFormat="1" ht="35.25" customHeight="1" thickTop="1" thickBot="1" x14ac:dyDescent="0.35">
      <c r="A3" s="419" t="s">
        <v>3</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1"/>
      <c r="AH3" s="3" t="s">
        <v>4</v>
      </c>
      <c r="AI3" s="3" t="str">
        <f>'Elenco P.O.'!B11</f>
        <v xml:space="preserve">Prevenzione della Corruzione e della Trasparenza –  Revisione struttura del PTPCT. </v>
      </c>
      <c r="AJ3" s="4"/>
      <c r="AK3" s="4"/>
    </row>
    <row r="4" spans="1:60" s="5" customFormat="1" ht="33" customHeight="1" thickTop="1" thickBot="1" x14ac:dyDescent="0.35">
      <c r="A4" s="454" t="s">
        <v>5</v>
      </c>
      <c r="B4" s="454"/>
      <c r="C4" s="454"/>
      <c r="D4" s="454"/>
      <c r="E4" s="454"/>
      <c r="F4" s="454"/>
      <c r="G4" s="454"/>
      <c r="H4" s="454"/>
      <c r="I4" s="454"/>
      <c r="J4" s="454"/>
      <c r="K4" s="454"/>
      <c r="L4" s="454"/>
      <c r="M4" s="454"/>
      <c r="N4" s="454"/>
      <c r="O4" s="454"/>
      <c r="P4" s="454"/>
      <c r="Q4" s="454"/>
      <c r="R4" s="454"/>
      <c r="S4" s="454">
        <f>'Elenco P.O.'!C1</f>
        <v>0</v>
      </c>
      <c r="T4" s="454"/>
      <c r="U4" s="454"/>
      <c r="V4" s="454"/>
      <c r="W4" s="454"/>
      <c r="X4" s="454"/>
      <c r="Y4" s="454"/>
      <c r="Z4" s="454"/>
      <c r="AA4" s="454"/>
      <c r="AB4" s="454"/>
      <c r="AC4" s="454"/>
      <c r="AD4" s="454"/>
      <c r="AE4" s="454"/>
      <c r="AF4" s="454"/>
      <c r="AG4" s="454"/>
      <c r="AH4" s="454"/>
      <c r="AI4" s="454"/>
      <c r="AJ4" s="4"/>
      <c r="AK4" s="4"/>
    </row>
    <row r="5" spans="1:60" s="7" customFormat="1" ht="35.25" customHeight="1" thickTop="1" thickBot="1" x14ac:dyDescent="0.35">
      <c r="A5" s="414" t="s">
        <v>6</v>
      </c>
      <c r="B5" s="414"/>
      <c r="C5" s="414"/>
      <c r="D5" s="414"/>
      <c r="E5" s="457" t="s">
        <v>7</v>
      </c>
      <c r="F5" s="457"/>
      <c r="G5" s="457"/>
      <c r="H5" s="457"/>
      <c r="I5" s="457"/>
      <c r="J5" s="457"/>
      <c r="K5" s="414" t="s">
        <v>8</v>
      </c>
      <c r="L5" s="414"/>
      <c r="M5" s="414"/>
      <c r="N5" s="414"/>
      <c r="O5" s="414"/>
      <c r="P5" s="457"/>
      <c r="Q5" s="457"/>
      <c r="R5" s="457"/>
      <c r="S5" s="457"/>
      <c r="T5" s="457"/>
      <c r="U5" s="457"/>
      <c r="V5" s="457"/>
      <c r="W5" s="457"/>
      <c r="X5" s="414" t="s">
        <v>9</v>
      </c>
      <c r="Y5" s="414"/>
      <c r="Z5" s="414"/>
      <c r="AA5" s="414"/>
      <c r="AB5" s="414"/>
      <c r="AC5" s="457" t="s">
        <v>10</v>
      </c>
      <c r="AD5" s="457"/>
      <c r="AE5" s="457"/>
      <c r="AF5" s="457"/>
      <c r="AG5" s="457"/>
      <c r="AH5" s="457"/>
      <c r="AI5" s="457"/>
      <c r="AJ5" s="6"/>
      <c r="AK5" s="6"/>
      <c r="BA5" s="455" t="s">
        <v>11</v>
      </c>
      <c r="BB5" s="455"/>
      <c r="BC5" s="455"/>
      <c r="BD5" s="455"/>
      <c r="BE5" s="455"/>
      <c r="BF5" s="455"/>
      <c r="BG5" s="455"/>
      <c r="BH5" s="455"/>
    </row>
    <row r="6" spans="1:60" s="5" customFormat="1" ht="33" customHeight="1" thickTop="1" thickBot="1" x14ac:dyDescent="0.35">
      <c r="A6" s="414" t="s">
        <v>12</v>
      </c>
      <c r="B6" s="414"/>
      <c r="C6" s="414"/>
      <c r="D6" s="414"/>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59"/>
      <c r="AI6" s="459"/>
      <c r="AJ6" s="4"/>
      <c r="AK6" s="4"/>
    </row>
    <row r="7" spans="1:60" s="5" customFormat="1" ht="33.75" customHeight="1" thickTop="1" thickBot="1" x14ac:dyDescent="0.35">
      <c r="A7" s="414" t="s">
        <v>13</v>
      </c>
      <c r="B7" s="414"/>
      <c r="C7" s="414"/>
      <c r="D7" s="414"/>
      <c r="E7" s="458"/>
      <c r="F7" s="458"/>
      <c r="G7" s="458"/>
      <c r="H7" s="458"/>
      <c r="I7" s="458"/>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
      <c r="AK7" s="4"/>
    </row>
    <row r="8" spans="1:60" s="5" customFormat="1" ht="33.75" customHeight="1" thickTop="1" thickBot="1" x14ac:dyDescent="0.35">
      <c r="A8" s="414" t="s">
        <v>14</v>
      </c>
      <c r="B8" s="414"/>
      <c r="C8" s="414"/>
      <c r="D8" s="414"/>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58"/>
      <c r="AH8" s="458"/>
      <c r="AI8" s="458"/>
      <c r="AJ8" s="4"/>
      <c r="AK8" s="4"/>
    </row>
    <row r="9" spans="1:60" s="5" customFormat="1" ht="15" customHeight="1" thickTop="1" x14ac:dyDescent="0.25">
      <c r="A9" s="440" t="s">
        <v>15</v>
      </c>
      <c r="B9" s="441"/>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41"/>
      <c r="AG9" s="441"/>
      <c r="AH9" s="441"/>
      <c r="AI9" s="456"/>
      <c r="AJ9" s="4"/>
      <c r="AK9" s="4"/>
    </row>
    <row r="10" spans="1:60" s="5" customFormat="1" ht="17.25" customHeight="1" thickBot="1" x14ac:dyDescent="0.3">
      <c r="A10" s="445"/>
      <c r="B10" s="446"/>
      <c r="C10" s="446"/>
      <c r="D10" s="446"/>
      <c r="E10" s="446"/>
      <c r="F10" s="446"/>
      <c r="G10" s="446"/>
      <c r="H10" s="446"/>
      <c r="I10" s="446"/>
      <c r="J10" s="446"/>
      <c r="K10" s="446"/>
      <c r="L10" s="446"/>
      <c r="M10" s="446"/>
      <c r="N10" s="446"/>
      <c r="O10" s="446"/>
      <c r="P10" s="446"/>
      <c r="Q10" s="446"/>
      <c r="R10" s="446"/>
      <c r="S10" s="446"/>
      <c r="T10" s="446"/>
      <c r="U10" s="446"/>
      <c r="V10" s="446"/>
      <c r="W10" s="446"/>
      <c r="X10" s="446"/>
      <c r="Y10" s="446"/>
      <c r="Z10" s="446"/>
      <c r="AA10" s="446"/>
      <c r="AB10" s="446"/>
      <c r="AC10" s="446"/>
      <c r="AD10" s="446"/>
      <c r="AE10" s="446"/>
      <c r="AF10" s="446"/>
      <c r="AG10" s="446"/>
      <c r="AH10" s="446"/>
      <c r="AI10" s="447"/>
      <c r="AJ10" s="4"/>
      <c r="AK10" s="4"/>
    </row>
    <row r="11" spans="1:60" s="5" customFormat="1" ht="45" customHeight="1" thickTop="1" thickBot="1" x14ac:dyDescent="0.35">
      <c r="A11" s="425"/>
      <c r="B11" s="426"/>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7"/>
      <c r="AJ11" s="4"/>
      <c r="AK11" s="4"/>
    </row>
    <row r="12" spans="1:60" s="5" customFormat="1" ht="21" customHeight="1" thickTop="1" thickBot="1" x14ac:dyDescent="0.35">
      <c r="A12" s="419" t="s">
        <v>16</v>
      </c>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1"/>
      <c r="AJ12" s="8"/>
      <c r="AK12" s="8"/>
    </row>
    <row r="13" spans="1:60" s="5" customFormat="1" ht="43.5" customHeight="1" thickTop="1" thickBot="1" x14ac:dyDescent="0.35">
      <c r="A13" s="419" t="s">
        <v>17</v>
      </c>
      <c r="B13" s="420"/>
      <c r="C13" s="420"/>
      <c r="D13" s="421"/>
      <c r="E13" s="440">
        <f>'Elenco P.O.'!D11</f>
        <v>0</v>
      </c>
      <c r="F13" s="441"/>
      <c r="G13" s="441"/>
      <c r="H13" s="441"/>
      <c r="I13" s="441"/>
      <c r="J13" s="441"/>
      <c r="K13" s="441"/>
      <c r="L13" s="441"/>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56"/>
      <c r="AJ13" s="4"/>
      <c r="AK13" s="4"/>
    </row>
    <row r="14" spans="1:60" s="5" customFormat="1" ht="16.5" thickTop="1" x14ac:dyDescent="0.25">
      <c r="A14" s="440" t="s">
        <v>18</v>
      </c>
      <c r="B14" s="441"/>
      <c r="C14" s="441"/>
      <c r="D14" s="441"/>
      <c r="E14" s="448" t="s">
        <v>219</v>
      </c>
      <c r="F14" s="450"/>
      <c r="G14" s="450"/>
      <c r="H14" s="450"/>
      <c r="I14" s="450"/>
      <c r="J14" s="450"/>
      <c r="K14" s="450"/>
      <c r="L14" s="450"/>
      <c r="M14" s="448" t="s">
        <v>220</v>
      </c>
      <c r="N14" s="450"/>
      <c r="O14" s="450"/>
      <c r="P14" s="450"/>
      <c r="Q14" s="450"/>
      <c r="R14" s="450"/>
      <c r="S14" s="450"/>
      <c r="T14" s="450"/>
      <c r="U14" s="448" t="s">
        <v>221</v>
      </c>
      <c r="V14" s="450"/>
      <c r="W14" s="450"/>
      <c r="X14" s="450"/>
      <c r="Y14" s="450"/>
      <c r="Z14" s="450"/>
      <c r="AA14" s="450"/>
      <c r="AB14" s="450"/>
      <c r="AC14" s="448" t="s">
        <v>222</v>
      </c>
      <c r="AD14" s="450"/>
      <c r="AE14" s="449"/>
      <c r="AF14" s="448">
        <v>2018</v>
      </c>
      <c r="AG14" s="449"/>
      <c r="AH14" s="448">
        <v>2017</v>
      </c>
      <c r="AI14" s="449"/>
      <c r="AJ14" s="4"/>
      <c r="AK14" s="4"/>
      <c r="AV14" s="4"/>
      <c r="AW14" s="4"/>
      <c r="AX14" s="4"/>
    </row>
    <row r="15" spans="1:60" s="5" customFormat="1" ht="15.75" x14ac:dyDescent="0.25">
      <c r="A15" s="442"/>
      <c r="B15" s="443"/>
      <c r="C15" s="443"/>
      <c r="D15" s="444"/>
      <c r="E15" s="428"/>
      <c r="F15" s="439"/>
      <c r="G15" s="439"/>
      <c r="H15" s="439"/>
      <c r="I15" s="439"/>
      <c r="J15" s="439"/>
      <c r="K15" s="439"/>
      <c r="L15" s="439"/>
      <c r="M15" s="428"/>
      <c r="N15" s="439"/>
      <c r="O15" s="439"/>
      <c r="P15" s="439"/>
      <c r="Q15" s="439"/>
      <c r="R15" s="439"/>
      <c r="S15" s="439"/>
      <c r="T15" s="439"/>
      <c r="U15" s="428"/>
      <c r="V15" s="439"/>
      <c r="W15" s="439"/>
      <c r="X15" s="439"/>
      <c r="Y15" s="439"/>
      <c r="Z15" s="439"/>
      <c r="AA15" s="439"/>
      <c r="AB15" s="439"/>
      <c r="AC15" s="428"/>
      <c r="AD15" s="439"/>
      <c r="AE15" s="429"/>
      <c r="AF15" s="428"/>
      <c r="AG15" s="429"/>
      <c r="AH15" s="428"/>
      <c r="AI15" s="429"/>
      <c r="AJ15" s="4"/>
      <c r="AK15" s="4"/>
      <c r="AV15" s="4"/>
      <c r="AW15" s="4"/>
      <c r="AX15" s="4"/>
    </row>
    <row r="16" spans="1:60" s="5" customFormat="1" ht="15.75" x14ac:dyDescent="0.25">
      <c r="A16" s="442"/>
      <c r="B16" s="443"/>
      <c r="C16" s="443"/>
      <c r="D16" s="444"/>
      <c r="E16" s="428"/>
      <c r="F16" s="439"/>
      <c r="G16" s="439"/>
      <c r="H16" s="439"/>
      <c r="I16" s="439"/>
      <c r="J16" s="439"/>
      <c r="K16" s="439"/>
      <c r="L16" s="439"/>
      <c r="M16" s="428"/>
      <c r="N16" s="439"/>
      <c r="O16" s="439"/>
      <c r="P16" s="439"/>
      <c r="Q16" s="439"/>
      <c r="R16" s="439"/>
      <c r="S16" s="439"/>
      <c r="T16" s="439"/>
      <c r="U16" s="428"/>
      <c r="V16" s="439"/>
      <c r="W16" s="439"/>
      <c r="X16" s="439"/>
      <c r="Y16" s="439"/>
      <c r="Z16" s="439"/>
      <c r="AA16" s="439"/>
      <c r="AB16" s="439"/>
      <c r="AC16" s="428"/>
      <c r="AD16" s="439"/>
      <c r="AE16" s="429"/>
      <c r="AF16" s="428"/>
      <c r="AG16" s="429"/>
      <c r="AH16" s="428"/>
      <c r="AI16" s="429"/>
      <c r="AJ16" s="4"/>
      <c r="AK16" s="4"/>
      <c r="AV16" s="4"/>
      <c r="AW16" s="4"/>
      <c r="AX16" s="4"/>
    </row>
    <row r="17" spans="1:50" s="5" customFormat="1" ht="15.75" x14ac:dyDescent="0.25">
      <c r="A17" s="442"/>
      <c r="B17" s="443"/>
      <c r="C17" s="443"/>
      <c r="D17" s="444"/>
      <c r="E17" s="428"/>
      <c r="F17" s="439"/>
      <c r="G17" s="439"/>
      <c r="H17" s="439"/>
      <c r="I17" s="439"/>
      <c r="J17" s="439"/>
      <c r="K17" s="439"/>
      <c r="L17" s="439"/>
      <c r="M17" s="428"/>
      <c r="N17" s="439"/>
      <c r="O17" s="439"/>
      <c r="P17" s="439"/>
      <c r="Q17" s="439"/>
      <c r="R17" s="439"/>
      <c r="S17" s="439"/>
      <c r="T17" s="439"/>
      <c r="U17" s="428"/>
      <c r="V17" s="439"/>
      <c r="W17" s="439"/>
      <c r="X17" s="439"/>
      <c r="Y17" s="439"/>
      <c r="Z17" s="439"/>
      <c r="AA17" s="439"/>
      <c r="AB17" s="439"/>
      <c r="AC17" s="428"/>
      <c r="AD17" s="439"/>
      <c r="AE17" s="429"/>
      <c r="AF17" s="428"/>
      <c r="AG17" s="429"/>
      <c r="AH17" s="428"/>
      <c r="AI17" s="429"/>
      <c r="AJ17" s="4"/>
      <c r="AK17" s="4"/>
      <c r="AV17" s="4"/>
      <c r="AW17" s="4"/>
      <c r="AX17" s="4"/>
    </row>
    <row r="18" spans="1:50" s="5" customFormat="1" ht="15.75" x14ac:dyDescent="0.25">
      <c r="A18" s="442"/>
      <c r="B18" s="443"/>
      <c r="C18" s="443"/>
      <c r="D18" s="444"/>
      <c r="E18" s="428"/>
      <c r="F18" s="439"/>
      <c r="G18" s="439"/>
      <c r="H18" s="439"/>
      <c r="I18" s="439"/>
      <c r="J18" s="439"/>
      <c r="K18" s="439"/>
      <c r="L18" s="439"/>
      <c r="M18" s="428"/>
      <c r="N18" s="439"/>
      <c r="O18" s="439"/>
      <c r="P18" s="439"/>
      <c r="Q18" s="439"/>
      <c r="R18" s="439"/>
      <c r="S18" s="439"/>
      <c r="T18" s="439"/>
      <c r="U18" s="428"/>
      <c r="V18" s="439"/>
      <c r="W18" s="439"/>
      <c r="X18" s="439"/>
      <c r="Y18" s="439"/>
      <c r="Z18" s="439"/>
      <c r="AA18" s="439"/>
      <c r="AB18" s="439"/>
      <c r="AC18" s="428"/>
      <c r="AD18" s="439"/>
      <c r="AE18" s="429"/>
      <c r="AF18" s="428"/>
      <c r="AG18" s="429"/>
      <c r="AH18" s="428"/>
      <c r="AI18" s="429"/>
      <c r="AJ18" s="4"/>
      <c r="AK18" s="4"/>
      <c r="AV18" s="4"/>
      <c r="AW18" s="4"/>
      <c r="AX18" s="4"/>
    </row>
    <row r="19" spans="1:50" s="5" customFormat="1" ht="15.75" x14ac:dyDescent="0.25">
      <c r="A19" s="442"/>
      <c r="B19" s="443"/>
      <c r="C19" s="443"/>
      <c r="D19" s="444"/>
      <c r="E19" s="428"/>
      <c r="F19" s="439"/>
      <c r="G19" s="439"/>
      <c r="H19" s="439"/>
      <c r="I19" s="439"/>
      <c r="J19" s="439"/>
      <c r="K19" s="439"/>
      <c r="L19" s="439"/>
      <c r="M19" s="428"/>
      <c r="N19" s="439"/>
      <c r="O19" s="439"/>
      <c r="P19" s="439"/>
      <c r="Q19" s="439"/>
      <c r="R19" s="439"/>
      <c r="S19" s="439"/>
      <c r="T19" s="439"/>
      <c r="U19" s="428"/>
      <c r="V19" s="439"/>
      <c r="W19" s="439"/>
      <c r="X19" s="439"/>
      <c r="Y19" s="439"/>
      <c r="Z19" s="439"/>
      <c r="AA19" s="439"/>
      <c r="AB19" s="439"/>
      <c r="AC19" s="428"/>
      <c r="AD19" s="439"/>
      <c r="AE19" s="429"/>
      <c r="AF19" s="428"/>
      <c r="AG19" s="429"/>
      <c r="AH19" s="428"/>
      <c r="AI19" s="429"/>
      <c r="AJ19" s="4"/>
      <c r="AK19" s="4"/>
      <c r="AV19" s="4"/>
      <c r="AW19" s="4"/>
      <c r="AX19" s="4"/>
    </row>
    <row r="20" spans="1:50" s="5" customFormat="1" ht="15.75" x14ac:dyDescent="0.25">
      <c r="A20" s="442"/>
      <c r="B20" s="443"/>
      <c r="C20" s="443"/>
      <c r="D20" s="444"/>
      <c r="E20" s="428"/>
      <c r="F20" s="439"/>
      <c r="G20" s="439"/>
      <c r="H20" s="439"/>
      <c r="I20" s="439"/>
      <c r="J20" s="439"/>
      <c r="K20" s="439"/>
      <c r="L20" s="439"/>
      <c r="M20" s="428"/>
      <c r="N20" s="439"/>
      <c r="O20" s="439"/>
      <c r="P20" s="439"/>
      <c r="Q20" s="439"/>
      <c r="R20" s="439"/>
      <c r="S20" s="439"/>
      <c r="T20" s="439"/>
      <c r="U20" s="428"/>
      <c r="V20" s="439"/>
      <c r="W20" s="439"/>
      <c r="X20" s="439"/>
      <c r="Y20" s="439"/>
      <c r="Z20" s="439"/>
      <c r="AA20" s="439"/>
      <c r="AB20" s="439"/>
      <c r="AC20" s="428"/>
      <c r="AD20" s="439"/>
      <c r="AE20" s="429"/>
      <c r="AF20" s="428"/>
      <c r="AG20" s="429"/>
      <c r="AH20" s="428"/>
      <c r="AI20" s="429"/>
      <c r="AJ20" s="4"/>
      <c r="AK20" s="4"/>
      <c r="AV20" s="4"/>
      <c r="AW20" s="4"/>
      <c r="AX20" s="4"/>
    </row>
    <row r="21" spans="1:50" s="5" customFormat="1" ht="15.75" x14ac:dyDescent="0.25">
      <c r="A21" s="442"/>
      <c r="B21" s="443"/>
      <c r="C21" s="443"/>
      <c r="D21" s="444"/>
      <c r="E21" s="428"/>
      <c r="F21" s="439"/>
      <c r="G21" s="439"/>
      <c r="H21" s="439"/>
      <c r="I21" s="439"/>
      <c r="J21" s="439"/>
      <c r="K21" s="439"/>
      <c r="L21" s="439"/>
      <c r="M21" s="428"/>
      <c r="N21" s="439"/>
      <c r="O21" s="439"/>
      <c r="P21" s="439"/>
      <c r="Q21" s="439"/>
      <c r="R21" s="439"/>
      <c r="S21" s="439"/>
      <c r="T21" s="439"/>
      <c r="U21" s="428"/>
      <c r="V21" s="439"/>
      <c r="W21" s="439"/>
      <c r="X21" s="439"/>
      <c r="Y21" s="439"/>
      <c r="Z21" s="439"/>
      <c r="AA21" s="439"/>
      <c r="AB21" s="439"/>
      <c r="AC21" s="428"/>
      <c r="AD21" s="439"/>
      <c r="AE21" s="429"/>
      <c r="AF21" s="428"/>
      <c r="AG21" s="429"/>
      <c r="AH21" s="428"/>
      <c r="AI21" s="429"/>
      <c r="AJ21" s="4"/>
      <c r="AK21" s="4"/>
      <c r="AV21" s="4"/>
      <c r="AW21" s="4"/>
      <c r="AX21" s="4"/>
    </row>
    <row r="22" spans="1:50" s="5" customFormat="1" ht="15.75" x14ac:dyDescent="0.25">
      <c r="A22" s="442"/>
      <c r="B22" s="443"/>
      <c r="C22" s="443"/>
      <c r="D22" s="444"/>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42"/>
      <c r="B23" s="443"/>
      <c r="C23" s="443"/>
      <c r="D23" s="444"/>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42"/>
      <c r="B24" s="443"/>
      <c r="C24" s="443"/>
      <c r="D24" s="444"/>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42"/>
      <c r="B25" s="443"/>
      <c r="C25" s="443"/>
      <c r="D25" s="444"/>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42"/>
      <c r="B26" s="443"/>
      <c r="C26" s="443"/>
      <c r="D26" s="444"/>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42"/>
      <c r="B27" s="443"/>
      <c r="C27" s="443"/>
      <c r="D27" s="444"/>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45"/>
      <c r="B28" s="446"/>
      <c r="C28" s="446"/>
      <c r="D28" s="447"/>
      <c r="E28" s="428"/>
      <c r="F28" s="439"/>
      <c r="G28" s="439"/>
      <c r="H28" s="439"/>
      <c r="I28" s="439"/>
      <c r="J28" s="439"/>
      <c r="K28" s="439"/>
      <c r="L28" s="439"/>
      <c r="M28" s="428"/>
      <c r="N28" s="439"/>
      <c r="O28" s="439"/>
      <c r="P28" s="439"/>
      <c r="Q28" s="439"/>
      <c r="R28" s="439"/>
      <c r="S28" s="439"/>
      <c r="T28" s="439"/>
      <c r="U28" s="428"/>
      <c r="V28" s="439"/>
      <c r="W28" s="439"/>
      <c r="X28" s="439"/>
      <c r="Y28" s="439"/>
      <c r="Z28" s="439"/>
      <c r="AA28" s="439"/>
      <c r="AB28" s="439"/>
      <c r="AC28" s="428"/>
      <c r="AD28" s="439"/>
      <c r="AE28" s="429"/>
      <c r="AF28" s="428"/>
      <c r="AG28" s="429"/>
      <c r="AH28" s="428"/>
      <c r="AI28" s="429"/>
      <c r="AJ28" s="4"/>
      <c r="AK28" s="4"/>
      <c r="AV28" s="4"/>
      <c r="AW28" s="4"/>
      <c r="AX28" s="4"/>
    </row>
    <row r="29" spans="1:50" s="5" customFormat="1" ht="15.75" customHeight="1" thickTop="1" thickBot="1" x14ac:dyDescent="0.3">
      <c r="A29" s="414" t="s">
        <v>19</v>
      </c>
      <c r="B29" s="414"/>
      <c r="C29" s="414"/>
      <c r="D29" s="414"/>
      <c r="E29" s="414" t="s">
        <v>20</v>
      </c>
      <c r="F29" s="414"/>
      <c r="G29" s="414"/>
      <c r="H29" s="414"/>
      <c r="I29" s="419" t="s">
        <v>21</v>
      </c>
      <c r="J29" s="420"/>
      <c r="K29" s="420"/>
      <c r="L29" s="420"/>
      <c r="M29" s="420"/>
      <c r="N29" s="420"/>
      <c r="O29" s="420"/>
      <c r="P29" s="420"/>
      <c r="Q29" s="420"/>
      <c r="R29" s="420"/>
      <c r="S29" s="420"/>
      <c r="T29" s="420"/>
      <c r="U29" s="420"/>
      <c r="V29" s="420"/>
      <c r="W29" s="421"/>
      <c r="X29" s="414" t="s">
        <v>22</v>
      </c>
      <c r="Y29" s="414"/>
      <c r="Z29" s="414"/>
      <c r="AA29" s="414"/>
      <c r="AB29" s="414"/>
      <c r="AC29" s="414"/>
      <c r="AD29" s="414"/>
      <c r="AE29" s="414"/>
      <c r="AF29" s="414"/>
      <c r="AG29" s="414"/>
      <c r="AH29" s="414"/>
      <c r="AI29" s="414"/>
      <c r="AJ29" s="4"/>
      <c r="AK29" s="4"/>
    </row>
    <row r="30" spans="1:50" s="5" customFormat="1" ht="15.75" customHeight="1" thickTop="1" thickBot="1" x14ac:dyDescent="0.3">
      <c r="A30" s="414"/>
      <c r="B30" s="414"/>
      <c r="C30" s="414"/>
      <c r="D30" s="414"/>
      <c r="E30" s="414"/>
      <c r="F30" s="414"/>
      <c r="G30" s="414"/>
      <c r="H30" s="414"/>
      <c r="I30" s="419" t="s">
        <v>23</v>
      </c>
      <c r="J30" s="420"/>
      <c r="K30" s="420"/>
      <c r="L30" s="420"/>
      <c r="M30" s="421"/>
      <c r="N30" s="419" t="s">
        <v>24</v>
      </c>
      <c r="O30" s="420"/>
      <c r="P30" s="420"/>
      <c r="Q30" s="420"/>
      <c r="R30" s="421"/>
      <c r="S30" s="419" t="s">
        <v>25</v>
      </c>
      <c r="T30" s="420"/>
      <c r="U30" s="420"/>
      <c r="V30" s="420"/>
      <c r="W30" s="421"/>
      <c r="X30" s="430">
        <f>IF(I31="X",5)+IF(I32="X",5)+IF(I33="X",5)+IF(I34="X",1)+IF(N31="X",3)+IF(N32="X",3)+IF(N33="X",3)+IF(N34="X",3)+IF(S31="X",1)+IF(S32="X",1)+IF(S33="X",1)+IF(S34="X",5)</f>
        <v>0</v>
      </c>
      <c r="Y30" s="431"/>
      <c r="Z30" s="431"/>
      <c r="AA30" s="431"/>
      <c r="AB30" s="431"/>
      <c r="AC30" s="431"/>
      <c r="AD30" s="431"/>
      <c r="AE30" s="431"/>
      <c r="AF30" s="431"/>
      <c r="AG30" s="431"/>
      <c r="AH30" s="431"/>
      <c r="AI30" s="432"/>
      <c r="AJ30" s="4"/>
      <c r="AK30" s="4"/>
    </row>
    <row r="31" spans="1:50" s="5" customFormat="1" ht="18.75" customHeight="1" thickTop="1" thickBot="1" x14ac:dyDescent="0.3">
      <c r="A31" s="414"/>
      <c r="B31" s="414"/>
      <c r="C31" s="414"/>
      <c r="D31" s="414"/>
      <c r="E31" s="414" t="s">
        <v>26</v>
      </c>
      <c r="F31" s="414"/>
      <c r="G31" s="414"/>
      <c r="H31" s="414"/>
      <c r="I31" s="425"/>
      <c r="J31" s="426"/>
      <c r="K31" s="426"/>
      <c r="L31" s="426"/>
      <c r="M31" s="427"/>
      <c r="N31" s="425"/>
      <c r="O31" s="426"/>
      <c r="P31" s="426"/>
      <c r="Q31" s="426"/>
      <c r="R31" s="427"/>
      <c r="S31" s="425"/>
      <c r="T31" s="426"/>
      <c r="U31" s="426"/>
      <c r="V31" s="426"/>
      <c r="W31" s="427"/>
      <c r="X31" s="433"/>
      <c r="Y31" s="434"/>
      <c r="Z31" s="434"/>
      <c r="AA31" s="434"/>
      <c r="AB31" s="434"/>
      <c r="AC31" s="434"/>
      <c r="AD31" s="434"/>
      <c r="AE31" s="434"/>
      <c r="AF31" s="434"/>
      <c r="AG31" s="434"/>
      <c r="AH31" s="434"/>
      <c r="AI31" s="435"/>
      <c r="AJ31" s="4"/>
      <c r="AK31" s="4"/>
    </row>
    <row r="32" spans="1:50" s="5" customFormat="1" ht="17.25" customHeight="1" thickTop="1" thickBot="1" x14ac:dyDescent="0.3">
      <c r="A32" s="414"/>
      <c r="B32" s="414"/>
      <c r="C32" s="414"/>
      <c r="D32" s="414"/>
      <c r="E32" s="414" t="s">
        <v>27</v>
      </c>
      <c r="F32" s="414"/>
      <c r="G32" s="414"/>
      <c r="H32" s="414"/>
      <c r="I32" s="425"/>
      <c r="J32" s="426"/>
      <c r="K32" s="426"/>
      <c r="L32" s="426"/>
      <c r="M32" s="427"/>
      <c r="N32" s="425"/>
      <c r="O32" s="426"/>
      <c r="P32" s="426"/>
      <c r="Q32" s="426"/>
      <c r="R32" s="427"/>
      <c r="S32" s="425"/>
      <c r="T32" s="426"/>
      <c r="U32" s="426"/>
      <c r="V32" s="426"/>
      <c r="W32" s="427"/>
      <c r="X32" s="433"/>
      <c r="Y32" s="434"/>
      <c r="Z32" s="434"/>
      <c r="AA32" s="434"/>
      <c r="AB32" s="434"/>
      <c r="AC32" s="434"/>
      <c r="AD32" s="434"/>
      <c r="AE32" s="434"/>
      <c r="AF32" s="434"/>
      <c r="AG32" s="434"/>
      <c r="AH32" s="434"/>
      <c r="AI32" s="435"/>
      <c r="AJ32" s="4"/>
      <c r="AK32" s="4"/>
    </row>
    <row r="33" spans="1:37" s="5" customFormat="1" ht="20.25" customHeight="1" thickTop="1" thickBot="1" x14ac:dyDescent="0.3">
      <c r="A33" s="414"/>
      <c r="B33" s="414"/>
      <c r="C33" s="414"/>
      <c r="D33" s="414"/>
      <c r="E33" s="414" t="s">
        <v>28</v>
      </c>
      <c r="F33" s="414"/>
      <c r="G33" s="414"/>
      <c r="H33" s="414"/>
      <c r="I33" s="425"/>
      <c r="J33" s="426"/>
      <c r="K33" s="426"/>
      <c r="L33" s="426"/>
      <c r="M33" s="427"/>
      <c r="N33" s="425"/>
      <c r="O33" s="426"/>
      <c r="P33" s="426"/>
      <c r="Q33" s="426"/>
      <c r="R33" s="427"/>
      <c r="S33" s="425"/>
      <c r="T33" s="426"/>
      <c r="U33" s="426"/>
      <c r="V33" s="426"/>
      <c r="W33" s="427"/>
      <c r="X33" s="433"/>
      <c r="Y33" s="434"/>
      <c r="Z33" s="434"/>
      <c r="AA33" s="434"/>
      <c r="AB33" s="434"/>
      <c r="AC33" s="434"/>
      <c r="AD33" s="434"/>
      <c r="AE33" s="434"/>
      <c r="AF33" s="434"/>
      <c r="AG33" s="434"/>
      <c r="AH33" s="434"/>
      <c r="AI33" s="435"/>
      <c r="AJ33" s="4"/>
      <c r="AK33" s="4"/>
    </row>
    <row r="34" spans="1:37" s="5" customFormat="1" ht="17.25" customHeight="1" thickTop="1" thickBot="1" x14ac:dyDescent="0.3">
      <c r="A34" s="414"/>
      <c r="B34" s="414"/>
      <c r="C34" s="414"/>
      <c r="D34" s="414"/>
      <c r="E34" s="414" t="s">
        <v>29</v>
      </c>
      <c r="F34" s="414"/>
      <c r="G34" s="414"/>
      <c r="H34" s="414"/>
      <c r="I34" s="425"/>
      <c r="J34" s="426"/>
      <c r="K34" s="426"/>
      <c r="L34" s="426"/>
      <c r="M34" s="427"/>
      <c r="N34" s="425"/>
      <c r="O34" s="426"/>
      <c r="P34" s="426"/>
      <c r="Q34" s="426"/>
      <c r="R34" s="427"/>
      <c r="S34" s="425"/>
      <c r="T34" s="426"/>
      <c r="U34" s="426"/>
      <c r="V34" s="426"/>
      <c r="W34" s="427"/>
      <c r="X34" s="436"/>
      <c r="Y34" s="437"/>
      <c r="Z34" s="437"/>
      <c r="AA34" s="437"/>
      <c r="AB34" s="437"/>
      <c r="AC34" s="437"/>
      <c r="AD34" s="437"/>
      <c r="AE34" s="437"/>
      <c r="AF34" s="437"/>
      <c r="AG34" s="437"/>
      <c r="AH34" s="437"/>
      <c r="AI34" s="438"/>
      <c r="AJ34" s="4"/>
      <c r="AK34" s="4"/>
    </row>
    <row r="35" spans="1:37" s="9" customFormat="1" ht="45.75" customHeight="1" thickTop="1" thickBot="1" x14ac:dyDescent="0.35">
      <c r="A35" s="422" t="s">
        <v>30</v>
      </c>
      <c r="B35" s="422"/>
      <c r="C35" s="422"/>
      <c r="D35" s="422"/>
      <c r="E35" s="423">
        <v>100</v>
      </c>
      <c r="F35" s="423"/>
      <c r="G35" s="423"/>
      <c r="H35" s="423"/>
      <c r="I35" s="423"/>
      <c r="J35" s="423"/>
      <c r="K35" s="423"/>
      <c r="L35" s="423"/>
      <c r="M35" s="423"/>
      <c r="N35" s="422" t="s">
        <v>31</v>
      </c>
      <c r="O35" s="422"/>
      <c r="P35" s="422"/>
      <c r="Q35" s="422"/>
      <c r="R35" s="422"/>
      <c r="S35" s="423">
        <v>100</v>
      </c>
      <c r="T35" s="423"/>
      <c r="U35" s="423"/>
      <c r="V35" s="423"/>
      <c r="W35" s="423"/>
      <c r="X35" s="422" t="s">
        <v>32</v>
      </c>
      <c r="Y35" s="422"/>
      <c r="Z35" s="422"/>
      <c r="AA35" s="422"/>
      <c r="AB35" s="422"/>
      <c r="AC35" s="422"/>
      <c r="AD35" s="422"/>
      <c r="AE35" s="422"/>
      <c r="AF35" s="424">
        <f>S35/E35</f>
        <v>1</v>
      </c>
      <c r="AG35" s="424"/>
      <c r="AH35" s="424"/>
      <c r="AI35" s="424"/>
    </row>
    <row r="36" spans="1:37" ht="22.5" customHeight="1" thickTop="1" thickBot="1" x14ac:dyDescent="0.35">
      <c r="A36" s="414" t="s">
        <v>33</v>
      </c>
      <c r="B36" s="414"/>
      <c r="C36" s="414"/>
      <c r="D36" s="414"/>
      <c r="E36" s="414"/>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K36" s="1"/>
    </row>
    <row r="37" spans="1:37" ht="30" customHeight="1" thickTop="1" thickBot="1" x14ac:dyDescent="0.35">
      <c r="A37" s="419" t="s">
        <v>34</v>
      </c>
      <c r="B37" s="420"/>
      <c r="C37" s="420"/>
      <c r="D37" s="420"/>
      <c r="E37" s="420"/>
      <c r="F37" s="420"/>
      <c r="G37" s="420"/>
      <c r="H37" s="420"/>
      <c r="I37" s="420"/>
      <c r="J37" s="420"/>
      <c r="K37" s="420"/>
      <c r="L37" s="420"/>
      <c r="M37" s="420"/>
      <c r="N37" s="420"/>
      <c r="O37" s="420"/>
      <c r="P37" s="420"/>
      <c r="Q37" s="420"/>
      <c r="R37" s="420"/>
      <c r="S37" s="420"/>
      <c r="T37" s="420"/>
      <c r="U37" s="420"/>
      <c r="V37" s="420"/>
      <c r="W37" s="421"/>
      <c r="X37" s="419" t="s">
        <v>35</v>
      </c>
      <c r="Y37" s="420"/>
      <c r="Z37" s="420"/>
      <c r="AA37" s="420"/>
      <c r="AB37" s="420"/>
      <c r="AC37" s="420"/>
      <c r="AD37" s="420"/>
      <c r="AE37" s="420"/>
      <c r="AF37" s="419" t="s">
        <v>36</v>
      </c>
      <c r="AG37" s="420"/>
      <c r="AH37" s="420"/>
      <c r="AI37" s="421"/>
      <c r="AJ37" s="1"/>
      <c r="AK37" s="1"/>
    </row>
    <row r="38" spans="1:37" ht="31.5" customHeight="1" thickTop="1" thickBot="1" x14ac:dyDescent="0.35">
      <c r="A38" s="414" t="s">
        <v>37</v>
      </c>
      <c r="B38" s="414"/>
      <c r="C38" s="414"/>
      <c r="D38" s="414"/>
      <c r="E38" s="414"/>
      <c r="F38" s="414" t="s">
        <v>38</v>
      </c>
      <c r="G38" s="414"/>
      <c r="H38" s="414"/>
      <c r="I38" s="414"/>
      <c r="J38" s="414" t="s">
        <v>39</v>
      </c>
      <c r="K38" s="414"/>
      <c r="L38" s="414"/>
      <c r="M38" s="414"/>
      <c r="N38" s="414" t="s">
        <v>40</v>
      </c>
      <c r="O38" s="414"/>
      <c r="P38" s="414"/>
      <c r="Q38" s="414"/>
      <c r="R38" s="414"/>
      <c r="S38" s="414"/>
      <c r="T38" s="414"/>
      <c r="U38" s="414"/>
      <c r="V38" s="414"/>
      <c r="W38" s="414"/>
      <c r="X38" s="414" t="s">
        <v>41</v>
      </c>
      <c r="Y38" s="414"/>
      <c r="Z38" s="414"/>
      <c r="AA38" s="414"/>
      <c r="AB38" s="414"/>
      <c r="AC38" s="414"/>
      <c r="AD38" s="414"/>
      <c r="AE38" s="414"/>
      <c r="AF38" s="414" t="s">
        <v>42</v>
      </c>
      <c r="AG38" s="414"/>
      <c r="AH38" s="414"/>
      <c r="AI38" s="414"/>
      <c r="AJ38" s="1"/>
      <c r="AK38" s="1"/>
    </row>
    <row r="39" spans="1:37" ht="16.5" thickTop="1" thickBot="1" x14ac:dyDescent="0.3">
      <c r="A39" s="413">
        <v>1</v>
      </c>
      <c r="B39" s="413"/>
      <c r="C39" s="413"/>
      <c r="D39" s="413"/>
      <c r="E39" s="413"/>
      <c r="F39" s="418"/>
      <c r="G39" s="418"/>
      <c r="H39" s="418"/>
      <c r="I39" s="418"/>
      <c r="J39" s="413">
        <f>F39*$X$30</f>
        <v>0</v>
      </c>
      <c r="K39" s="413"/>
      <c r="L39" s="413"/>
      <c r="M39" s="413"/>
      <c r="N39" s="413"/>
      <c r="O39" s="413"/>
      <c r="P39" s="413"/>
      <c r="Q39" s="413"/>
      <c r="R39" s="413"/>
      <c r="S39" s="413"/>
      <c r="T39" s="413"/>
      <c r="U39" s="413"/>
      <c r="V39" s="413"/>
      <c r="W39" s="413"/>
      <c r="X39" s="413"/>
      <c r="Y39" s="413"/>
      <c r="Z39" s="413"/>
      <c r="AA39" s="413"/>
      <c r="AB39" s="413"/>
      <c r="AC39" s="413"/>
      <c r="AD39" s="413"/>
      <c r="AE39" s="413"/>
      <c r="AF39" s="413"/>
      <c r="AG39" s="413"/>
      <c r="AH39" s="413"/>
      <c r="AI39" s="413"/>
      <c r="AJ39" s="1"/>
      <c r="AK39" s="1"/>
    </row>
    <row r="40" spans="1:37" ht="16.5" thickTop="1" thickBot="1" x14ac:dyDescent="0.3">
      <c r="A40" s="413"/>
      <c r="B40" s="413"/>
      <c r="C40" s="413"/>
      <c r="D40" s="413"/>
      <c r="E40" s="413"/>
      <c r="F40" s="418"/>
      <c r="G40" s="418"/>
      <c r="H40" s="418"/>
      <c r="I40" s="418"/>
      <c r="J40" s="413"/>
      <c r="K40" s="413"/>
      <c r="L40" s="413"/>
      <c r="M40" s="413"/>
      <c r="N40" s="413"/>
      <c r="O40" s="413"/>
      <c r="P40" s="413"/>
      <c r="Q40" s="413"/>
      <c r="R40" s="413"/>
      <c r="S40" s="413"/>
      <c r="T40" s="413"/>
      <c r="U40" s="413"/>
      <c r="V40" s="413"/>
      <c r="W40" s="413"/>
      <c r="X40" s="413"/>
      <c r="Y40" s="413"/>
      <c r="Z40" s="413"/>
      <c r="AA40" s="413"/>
      <c r="AB40" s="413"/>
      <c r="AC40" s="413"/>
      <c r="AD40" s="413"/>
      <c r="AE40" s="413"/>
      <c r="AF40" s="413"/>
      <c r="AG40" s="413"/>
      <c r="AH40" s="413"/>
      <c r="AI40" s="413"/>
      <c r="AJ40" s="1"/>
      <c r="AK40" s="1"/>
    </row>
    <row r="41" spans="1:37" ht="16.5" thickTop="1" thickBot="1" x14ac:dyDescent="0.3">
      <c r="A41" s="413"/>
      <c r="B41" s="413"/>
      <c r="C41" s="413"/>
      <c r="D41" s="413"/>
      <c r="E41" s="413"/>
      <c r="F41" s="418"/>
      <c r="G41" s="418"/>
      <c r="H41" s="418"/>
      <c r="I41" s="418"/>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13"/>
      <c r="AG41" s="413"/>
      <c r="AH41" s="413"/>
      <c r="AI41" s="413"/>
      <c r="AJ41" s="1"/>
      <c r="AK41" s="1"/>
    </row>
    <row r="42" spans="1:37" ht="16.5" thickTop="1" thickBot="1" x14ac:dyDescent="0.3">
      <c r="A42" s="413"/>
      <c r="B42" s="413"/>
      <c r="C42" s="413"/>
      <c r="D42" s="413"/>
      <c r="E42" s="413"/>
      <c r="F42" s="418"/>
      <c r="G42" s="418"/>
      <c r="H42" s="418"/>
      <c r="I42" s="418"/>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1"/>
      <c r="AK42" s="1"/>
    </row>
    <row r="43" spans="1:37" ht="16.5" thickTop="1" thickBot="1" x14ac:dyDescent="0.3">
      <c r="A43" s="413"/>
      <c r="B43" s="413"/>
      <c r="C43" s="413"/>
      <c r="D43" s="413"/>
      <c r="E43" s="413"/>
      <c r="F43" s="418"/>
      <c r="G43" s="418"/>
      <c r="H43" s="418"/>
      <c r="I43" s="418"/>
      <c r="J43" s="413"/>
      <c r="K43" s="413"/>
      <c r="L43" s="413"/>
      <c r="M43" s="413"/>
      <c r="N43" s="413"/>
      <c r="O43" s="413"/>
      <c r="P43" s="413"/>
      <c r="Q43" s="413"/>
      <c r="R43" s="413"/>
      <c r="S43" s="413"/>
      <c r="T43" s="413"/>
      <c r="U43" s="413"/>
      <c r="V43" s="413"/>
      <c r="W43" s="413"/>
      <c r="X43" s="413"/>
      <c r="Y43" s="413"/>
      <c r="Z43" s="413"/>
      <c r="AA43" s="413"/>
      <c r="AB43" s="413"/>
      <c r="AC43" s="413"/>
      <c r="AD43" s="413"/>
      <c r="AE43" s="413"/>
      <c r="AF43" s="413"/>
      <c r="AG43" s="413"/>
      <c r="AH43" s="413"/>
      <c r="AI43" s="413"/>
      <c r="AJ43" s="1"/>
      <c r="AK43" s="1"/>
    </row>
    <row r="44" spans="1:37" ht="31.5" customHeight="1" thickTop="1" thickBot="1" x14ac:dyDescent="0.3">
      <c r="A44" s="414" t="s">
        <v>37</v>
      </c>
      <c r="B44" s="414"/>
      <c r="C44" s="414"/>
      <c r="D44" s="414"/>
      <c r="E44" s="414"/>
      <c r="F44" s="414" t="s">
        <v>38</v>
      </c>
      <c r="G44" s="414"/>
      <c r="H44" s="414"/>
      <c r="I44" s="414"/>
      <c r="J44" s="414" t="s">
        <v>39</v>
      </c>
      <c r="K44" s="414"/>
      <c r="L44" s="414"/>
      <c r="M44" s="414"/>
      <c r="N44" s="414" t="s">
        <v>40</v>
      </c>
      <c r="O44" s="414"/>
      <c r="P44" s="414"/>
      <c r="Q44" s="414"/>
      <c r="R44" s="414"/>
      <c r="S44" s="414"/>
      <c r="T44" s="414"/>
      <c r="U44" s="414"/>
      <c r="V44" s="414"/>
      <c r="W44" s="414"/>
      <c r="X44" s="414" t="s">
        <v>41</v>
      </c>
      <c r="Y44" s="414"/>
      <c r="Z44" s="414"/>
      <c r="AA44" s="414"/>
      <c r="AB44" s="414"/>
      <c r="AC44" s="414"/>
      <c r="AD44" s="414"/>
      <c r="AE44" s="414"/>
      <c r="AF44" s="414" t="s">
        <v>42</v>
      </c>
      <c r="AG44" s="414"/>
      <c r="AH44" s="414"/>
      <c r="AI44" s="414"/>
      <c r="AJ44" s="1"/>
      <c r="AK44" s="1"/>
    </row>
    <row r="45" spans="1:37" ht="16.5" thickTop="1" thickBot="1" x14ac:dyDescent="0.3">
      <c r="A45" s="413">
        <v>2</v>
      </c>
      <c r="B45" s="413"/>
      <c r="C45" s="413"/>
      <c r="D45" s="413"/>
      <c r="E45" s="413"/>
      <c r="F45" s="418"/>
      <c r="G45" s="418"/>
      <c r="H45" s="418"/>
      <c r="I45" s="418"/>
      <c r="J45" s="413">
        <f>F45*$X$30</f>
        <v>0</v>
      </c>
      <c r="K45" s="413"/>
      <c r="L45" s="413"/>
      <c r="M45" s="413"/>
      <c r="N45" s="413"/>
      <c r="O45" s="413"/>
      <c r="P45" s="413"/>
      <c r="Q45" s="413"/>
      <c r="R45" s="413"/>
      <c r="S45" s="413"/>
      <c r="T45" s="413"/>
      <c r="U45" s="413"/>
      <c r="V45" s="413"/>
      <c r="W45" s="413"/>
      <c r="X45" s="413"/>
      <c r="Y45" s="413"/>
      <c r="Z45" s="413"/>
      <c r="AA45" s="413"/>
      <c r="AB45" s="413"/>
      <c r="AC45" s="413"/>
      <c r="AD45" s="413"/>
      <c r="AE45" s="413"/>
      <c r="AF45" s="413"/>
      <c r="AG45" s="413"/>
      <c r="AH45" s="413"/>
      <c r="AI45" s="413"/>
      <c r="AJ45" s="1"/>
      <c r="AK45" s="1"/>
    </row>
    <row r="46" spans="1:37" ht="16.5" thickTop="1" thickBot="1" x14ac:dyDescent="0.3">
      <c r="A46" s="413"/>
      <c r="B46" s="413"/>
      <c r="C46" s="413"/>
      <c r="D46" s="413"/>
      <c r="E46" s="413"/>
      <c r="F46" s="418"/>
      <c r="G46" s="418"/>
      <c r="H46" s="418"/>
      <c r="I46" s="418"/>
      <c r="J46" s="413"/>
      <c r="K46" s="413"/>
      <c r="L46" s="413"/>
      <c r="M46" s="413"/>
      <c r="N46" s="413"/>
      <c r="O46" s="413"/>
      <c r="P46" s="413"/>
      <c r="Q46" s="413"/>
      <c r="R46" s="413"/>
      <c r="S46" s="413"/>
      <c r="T46" s="413"/>
      <c r="U46" s="413"/>
      <c r="V46" s="413"/>
      <c r="W46" s="413"/>
      <c r="X46" s="413"/>
      <c r="Y46" s="413"/>
      <c r="Z46" s="413"/>
      <c r="AA46" s="413"/>
      <c r="AB46" s="413"/>
      <c r="AC46" s="413"/>
      <c r="AD46" s="413"/>
      <c r="AE46" s="413"/>
      <c r="AF46" s="413"/>
      <c r="AG46" s="413"/>
      <c r="AH46" s="413"/>
      <c r="AI46" s="413"/>
      <c r="AJ46" s="1"/>
      <c r="AK46" s="1"/>
    </row>
    <row r="47" spans="1:37" ht="16.5" thickTop="1" thickBot="1" x14ac:dyDescent="0.3">
      <c r="A47" s="413"/>
      <c r="B47" s="413"/>
      <c r="C47" s="413"/>
      <c r="D47" s="413"/>
      <c r="E47" s="413"/>
      <c r="F47" s="418"/>
      <c r="G47" s="418"/>
      <c r="H47" s="418"/>
      <c r="I47" s="418"/>
      <c r="J47" s="413"/>
      <c r="K47" s="413"/>
      <c r="L47" s="413"/>
      <c r="M47" s="413"/>
      <c r="N47" s="413"/>
      <c r="O47" s="413"/>
      <c r="P47" s="413"/>
      <c r="Q47" s="413"/>
      <c r="R47" s="413"/>
      <c r="S47" s="413"/>
      <c r="T47" s="413"/>
      <c r="U47" s="413"/>
      <c r="V47" s="413"/>
      <c r="W47" s="413"/>
      <c r="X47" s="413"/>
      <c r="Y47" s="413"/>
      <c r="Z47" s="413"/>
      <c r="AA47" s="413"/>
      <c r="AB47" s="413"/>
      <c r="AC47" s="413"/>
      <c r="AD47" s="413"/>
      <c r="AE47" s="413"/>
      <c r="AF47" s="413"/>
      <c r="AG47" s="413"/>
      <c r="AH47" s="413"/>
      <c r="AI47" s="413"/>
      <c r="AJ47" s="1"/>
      <c r="AK47" s="1"/>
    </row>
    <row r="48" spans="1:37" ht="16.5" thickTop="1" thickBot="1" x14ac:dyDescent="0.3">
      <c r="A48" s="413"/>
      <c r="B48" s="413"/>
      <c r="C48" s="413"/>
      <c r="D48" s="413"/>
      <c r="E48" s="413"/>
      <c r="F48" s="418"/>
      <c r="G48" s="418"/>
      <c r="H48" s="418"/>
      <c r="I48" s="418"/>
      <c r="J48" s="413"/>
      <c r="K48" s="413"/>
      <c r="L48" s="413"/>
      <c r="M48" s="413"/>
      <c r="N48" s="413"/>
      <c r="O48" s="413"/>
      <c r="P48" s="413"/>
      <c r="Q48" s="413"/>
      <c r="R48" s="413"/>
      <c r="S48" s="413"/>
      <c r="T48" s="413"/>
      <c r="U48" s="413"/>
      <c r="V48" s="413"/>
      <c r="W48" s="413"/>
      <c r="X48" s="413"/>
      <c r="Y48" s="413"/>
      <c r="Z48" s="413"/>
      <c r="AA48" s="413"/>
      <c r="AB48" s="413"/>
      <c r="AC48" s="413"/>
      <c r="AD48" s="413"/>
      <c r="AE48" s="413"/>
      <c r="AF48" s="413"/>
      <c r="AG48" s="413"/>
      <c r="AH48" s="413"/>
      <c r="AI48" s="413"/>
      <c r="AJ48" s="1"/>
      <c r="AK48" s="1"/>
    </row>
    <row r="49" spans="1:37" ht="16.5" thickTop="1" thickBot="1" x14ac:dyDescent="0.3">
      <c r="A49" s="413"/>
      <c r="B49" s="413"/>
      <c r="C49" s="413"/>
      <c r="D49" s="413"/>
      <c r="E49" s="413"/>
      <c r="F49" s="418"/>
      <c r="G49" s="418"/>
      <c r="H49" s="418"/>
      <c r="I49" s="418"/>
      <c r="J49" s="413"/>
      <c r="K49" s="413"/>
      <c r="L49" s="413"/>
      <c r="M49" s="413"/>
      <c r="N49" s="413"/>
      <c r="O49" s="413"/>
      <c r="P49" s="413"/>
      <c r="Q49" s="413"/>
      <c r="R49" s="413"/>
      <c r="S49" s="413"/>
      <c r="T49" s="413"/>
      <c r="U49" s="413"/>
      <c r="V49" s="413"/>
      <c r="W49" s="413"/>
      <c r="X49" s="413"/>
      <c r="Y49" s="413"/>
      <c r="Z49" s="413"/>
      <c r="AA49" s="413"/>
      <c r="AB49" s="413"/>
      <c r="AC49" s="413"/>
      <c r="AD49" s="413"/>
      <c r="AE49" s="413"/>
      <c r="AF49" s="413"/>
      <c r="AG49" s="413"/>
      <c r="AH49" s="413"/>
      <c r="AI49" s="413"/>
      <c r="AJ49" s="1"/>
      <c r="AK49" s="1"/>
    </row>
    <row r="50" spans="1:37" ht="31.5" customHeight="1" thickTop="1" thickBot="1" x14ac:dyDescent="0.3">
      <c r="A50" s="414" t="s">
        <v>37</v>
      </c>
      <c r="B50" s="414"/>
      <c r="C50" s="414"/>
      <c r="D50" s="414"/>
      <c r="E50" s="414"/>
      <c r="F50" s="414" t="s">
        <v>38</v>
      </c>
      <c r="G50" s="414"/>
      <c r="H50" s="414"/>
      <c r="I50" s="414"/>
      <c r="J50" s="414" t="s">
        <v>39</v>
      </c>
      <c r="K50" s="414"/>
      <c r="L50" s="414"/>
      <c r="M50" s="414"/>
      <c r="N50" s="414" t="s">
        <v>40</v>
      </c>
      <c r="O50" s="414"/>
      <c r="P50" s="414"/>
      <c r="Q50" s="414"/>
      <c r="R50" s="414"/>
      <c r="S50" s="414"/>
      <c r="T50" s="414"/>
      <c r="U50" s="414"/>
      <c r="V50" s="414"/>
      <c r="W50" s="414"/>
      <c r="X50" s="414" t="s">
        <v>41</v>
      </c>
      <c r="Y50" s="414"/>
      <c r="Z50" s="414"/>
      <c r="AA50" s="414"/>
      <c r="AB50" s="414"/>
      <c r="AC50" s="414"/>
      <c r="AD50" s="414"/>
      <c r="AE50" s="414"/>
      <c r="AF50" s="414" t="s">
        <v>42</v>
      </c>
      <c r="AG50" s="414"/>
      <c r="AH50" s="414"/>
      <c r="AI50" s="414"/>
      <c r="AJ50" s="1"/>
      <c r="AK50" s="1"/>
    </row>
    <row r="51" spans="1:37" ht="16.5" thickTop="1" thickBot="1" x14ac:dyDescent="0.3">
      <c r="A51" s="413">
        <v>3</v>
      </c>
      <c r="B51" s="413"/>
      <c r="C51" s="413"/>
      <c r="D51" s="413"/>
      <c r="E51" s="413"/>
      <c r="F51" s="418"/>
      <c r="G51" s="418"/>
      <c r="H51" s="418"/>
      <c r="I51" s="418"/>
      <c r="J51" s="413">
        <f>F51*$X$30</f>
        <v>0</v>
      </c>
      <c r="K51" s="413"/>
      <c r="L51" s="413"/>
      <c r="M51" s="413"/>
      <c r="N51" s="413"/>
      <c r="O51" s="413"/>
      <c r="P51" s="413"/>
      <c r="Q51" s="413"/>
      <c r="R51" s="413"/>
      <c r="S51" s="413"/>
      <c r="T51" s="413"/>
      <c r="U51" s="413"/>
      <c r="V51" s="413"/>
      <c r="W51" s="413"/>
      <c r="X51" s="413"/>
      <c r="Y51" s="413"/>
      <c r="Z51" s="413"/>
      <c r="AA51" s="413"/>
      <c r="AB51" s="413"/>
      <c r="AC51" s="413"/>
      <c r="AD51" s="413"/>
      <c r="AE51" s="413"/>
      <c r="AF51" s="413"/>
      <c r="AG51" s="413"/>
      <c r="AH51" s="413"/>
      <c r="AI51" s="413"/>
      <c r="AJ51" s="1"/>
      <c r="AK51" s="1"/>
    </row>
    <row r="52" spans="1:37" ht="16.5" thickTop="1" thickBot="1" x14ac:dyDescent="0.3">
      <c r="A52" s="413"/>
      <c r="B52" s="413"/>
      <c r="C52" s="413"/>
      <c r="D52" s="413"/>
      <c r="E52" s="413"/>
      <c r="F52" s="418"/>
      <c r="G52" s="418"/>
      <c r="H52" s="418"/>
      <c r="I52" s="418"/>
      <c r="J52" s="413"/>
      <c r="K52" s="413"/>
      <c r="L52" s="413"/>
      <c r="M52" s="413"/>
      <c r="N52" s="413"/>
      <c r="O52" s="413"/>
      <c r="P52" s="413"/>
      <c r="Q52" s="413"/>
      <c r="R52" s="413"/>
      <c r="S52" s="413"/>
      <c r="T52" s="413"/>
      <c r="U52" s="413"/>
      <c r="V52" s="413"/>
      <c r="W52" s="413"/>
      <c r="X52" s="413"/>
      <c r="Y52" s="413"/>
      <c r="Z52" s="413"/>
      <c r="AA52" s="413"/>
      <c r="AB52" s="413"/>
      <c r="AC52" s="413"/>
      <c r="AD52" s="413"/>
      <c r="AE52" s="413"/>
      <c r="AF52" s="413"/>
      <c r="AG52" s="413"/>
      <c r="AH52" s="413"/>
      <c r="AI52" s="413"/>
      <c r="AJ52" s="1"/>
      <c r="AK52" s="1"/>
    </row>
    <row r="53" spans="1:37" ht="16.5" thickTop="1" thickBot="1" x14ac:dyDescent="0.3">
      <c r="A53" s="413"/>
      <c r="B53" s="413"/>
      <c r="C53" s="413"/>
      <c r="D53" s="413"/>
      <c r="E53" s="413"/>
      <c r="F53" s="418"/>
      <c r="G53" s="418"/>
      <c r="H53" s="418"/>
      <c r="I53" s="418"/>
      <c r="J53" s="413"/>
      <c r="K53" s="413"/>
      <c r="L53" s="413"/>
      <c r="M53" s="413"/>
      <c r="N53" s="413"/>
      <c r="O53" s="413"/>
      <c r="P53" s="413"/>
      <c r="Q53" s="413"/>
      <c r="R53" s="413"/>
      <c r="S53" s="413"/>
      <c r="T53" s="413"/>
      <c r="U53" s="413"/>
      <c r="V53" s="413"/>
      <c r="W53" s="413"/>
      <c r="X53" s="413"/>
      <c r="Y53" s="413"/>
      <c r="Z53" s="413"/>
      <c r="AA53" s="413"/>
      <c r="AB53" s="413"/>
      <c r="AC53" s="413"/>
      <c r="AD53" s="413"/>
      <c r="AE53" s="413"/>
      <c r="AF53" s="413"/>
      <c r="AG53" s="413"/>
      <c r="AH53" s="413"/>
      <c r="AI53" s="413"/>
      <c r="AJ53" s="1"/>
      <c r="AK53" s="1"/>
    </row>
    <row r="54" spans="1:37" ht="16.5" thickTop="1" thickBot="1" x14ac:dyDescent="0.3">
      <c r="A54" s="413"/>
      <c r="B54" s="413"/>
      <c r="C54" s="413"/>
      <c r="D54" s="413"/>
      <c r="E54" s="413"/>
      <c r="F54" s="418"/>
      <c r="G54" s="418"/>
      <c r="H54" s="418"/>
      <c r="I54" s="418"/>
      <c r="J54" s="413"/>
      <c r="K54" s="413"/>
      <c r="L54" s="413"/>
      <c r="M54" s="413"/>
      <c r="N54" s="413"/>
      <c r="O54" s="413"/>
      <c r="P54" s="413"/>
      <c r="Q54" s="413"/>
      <c r="R54" s="413"/>
      <c r="S54" s="413"/>
      <c r="T54" s="413"/>
      <c r="U54" s="413"/>
      <c r="V54" s="413"/>
      <c r="W54" s="413"/>
      <c r="X54" s="413"/>
      <c r="Y54" s="413"/>
      <c r="Z54" s="413"/>
      <c r="AA54" s="413"/>
      <c r="AB54" s="413"/>
      <c r="AC54" s="413"/>
      <c r="AD54" s="413"/>
      <c r="AE54" s="413"/>
      <c r="AF54" s="413"/>
      <c r="AG54" s="413"/>
      <c r="AH54" s="413"/>
      <c r="AI54" s="413"/>
      <c r="AJ54" s="1"/>
      <c r="AK54" s="1"/>
    </row>
    <row r="55" spans="1:37" ht="16.5" thickTop="1" thickBot="1" x14ac:dyDescent="0.3">
      <c r="A55" s="413"/>
      <c r="B55" s="413"/>
      <c r="C55" s="413"/>
      <c r="D55" s="413"/>
      <c r="E55" s="413"/>
      <c r="F55" s="418"/>
      <c r="G55" s="418"/>
      <c r="H55" s="418"/>
      <c r="I55" s="418"/>
      <c r="J55" s="413"/>
      <c r="K55" s="413"/>
      <c r="L55" s="413"/>
      <c r="M55" s="413"/>
      <c r="N55" s="413"/>
      <c r="O55" s="413"/>
      <c r="P55" s="413"/>
      <c r="Q55" s="413"/>
      <c r="R55" s="413"/>
      <c r="S55" s="413"/>
      <c r="T55" s="413"/>
      <c r="U55" s="413"/>
      <c r="V55" s="413"/>
      <c r="W55" s="413"/>
      <c r="X55" s="413"/>
      <c r="Y55" s="413"/>
      <c r="Z55" s="413"/>
      <c r="AA55" s="413"/>
      <c r="AB55" s="413"/>
      <c r="AC55" s="413"/>
      <c r="AD55" s="413"/>
      <c r="AE55" s="413"/>
      <c r="AF55" s="413"/>
      <c r="AG55" s="413"/>
      <c r="AH55" s="413"/>
      <c r="AI55" s="413"/>
      <c r="AJ55" s="1"/>
      <c r="AK55" s="1"/>
    </row>
    <row r="56" spans="1:37" ht="31.5" customHeight="1" thickTop="1" thickBot="1" x14ac:dyDescent="0.3">
      <c r="A56" s="414" t="s">
        <v>37</v>
      </c>
      <c r="B56" s="414"/>
      <c r="C56" s="414"/>
      <c r="D56" s="414"/>
      <c r="E56" s="414"/>
      <c r="F56" s="414" t="s">
        <v>38</v>
      </c>
      <c r="G56" s="414"/>
      <c r="H56" s="414"/>
      <c r="I56" s="414"/>
      <c r="J56" s="414" t="s">
        <v>39</v>
      </c>
      <c r="K56" s="414"/>
      <c r="L56" s="414"/>
      <c r="M56" s="414"/>
      <c r="N56" s="414" t="s">
        <v>40</v>
      </c>
      <c r="O56" s="414"/>
      <c r="P56" s="414"/>
      <c r="Q56" s="414"/>
      <c r="R56" s="414"/>
      <c r="S56" s="414"/>
      <c r="T56" s="414"/>
      <c r="U56" s="414"/>
      <c r="V56" s="414"/>
      <c r="W56" s="414"/>
      <c r="X56" s="414" t="s">
        <v>41</v>
      </c>
      <c r="Y56" s="414"/>
      <c r="Z56" s="414"/>
      <c r="AA56" s="414"/>
      <c r="AB56" s="414"/>
      <c r="AC56" s="414"/>
      <c r="AD56" s="414"/>
      <c r="AE56" s="414"/>
      <c r="AF56" s="414" t="s">
        <v>42</v>
      </c>
      <c r="AG56" s="414"/>
      <c r="AH56" s="414"/>
      <c r="AI56" s="414"/>
      <c r="AJ56" s="1"/>
      <c r="AK56" s="1"/>
    </row>
    <row r="57" spans="1:37" ht="16.5" thickTop="1" thickBot="1" x14ac:dyDescent="0.3">
      <c r="A57" s="413">
        <v>4</v>
      </c>
      <c r="B57" s="413"/>
      <c r="C57" s="413"/>
      <c r="D57" s="413"/>
      <c r="E57" s="413"/>
      <c r="F57" s="418"/>
      <c r="G57" s="418"/>
      <c r="H57" s="418"/>
      <c r="I57" s="418"/>
      <c r="J57" s="413">
        <f>F57*$X$30</f>
        <v>0</v>
      </c>
      <c r="K57" s="413"/>
      <c r="L57" s="413"/>
      <c r="M57" s="413"/>
      <c r="N57" s="413"/>
      <c r="O57" s="413"/>
      <c r="P57" s="413"/>
      <c r="Q57" s="413"/>
      <c r="R57" s="413"/>
      <c r="S57" s="413"/>
      <c r="T57" s="413"/>
      <c r="U57" s="413"/>
      <c r="V57" s="413"/>
      <c r="W57" s="413"/>
      <c r="X57" s="413"/>
      <c r="Y57" s="413"/>
      <c r="Z57" s="413"/>
      <c r="AA57" s="413"/>
      <c r="AB57" s="413"/>
      <c r="AC57" s="413"/>
      <c r="AD57" s="413"/>
      <c r="AE57" s="413"/>
      <c r="AF57" s="413"/>
      <c r="AG57" s="413"/>
      <c r="AH57" s="413"/>
      <c r="AI57" s="413"/>
      <c r="AJ57" s="1"/>
      <c r="AK57" s="1"/>
    </row>
    <row r="58" spans="1:37" ht="16.5" thickTop="1" thickBot="1" x14ac:dyDescent="0.3">
      <c r="A58" s="413"/>
      <c r="B58" s="413"/>
      <c r="C58" s="413"/>
      <c r="D58" s="413"/>
      <c r="E58" s="413"/>
      <c r="F58" s="418"/>
      <c r="G58" s="418"/>
      <c r="H58" s="418"/>
      <c r="I58" s="418"/>
      <c r="J58" s="413"/>
      <c r="K58" s="413"/>
      <c r="L58" s="413"/>
      <c r="M58" s="413"/>
      <c r="N58" s="413"/>
      <c r="O58" s="413"/>
      <c r="P58" s="413"/>
      <c r="Q58" s="413"/>
      <c r="R58" s="413"/>
      <c r="S58" s="413"/>
      <c r="T58" s="413"/>
      <c r="U58" s="413"/>
      <c r="V58" s="413"/>
      <c r="W58" s="413"/>
      <c r="X58" s="413"/>
      <c r="Y58" s="413"/>
      <c r="Z58" s="413"/>
      <c r="AA58" s="413"/>
      <c r="AB58" s="413"/>
      <c r="AC58" s="413"/>
      <c r="AD58" s="413"/>
      <c r="AE58" s="413"/>
      <c r="AF58" s="413"/>
      <c r="AG58" s="413"/>
      <c r="AH58" s="413"/>
      <c r="AI58" s="413"/>
      <c r="AJ58" s="1"/>
      <c r="AK58" s="1"/>
    </row>
    <row r="59" spans="1:37" ht="16.5" thickTop="1" thickBot="1" x14ac:dyDescent="0.3">
      <c r="A59" s="413"/>
      <c r="B59" s="413"/>
      <c r="C59" s="413"/>
      <c r="D59" s="413"/>
      <c r="E59" s="413"/>
      <c r="F59" s="418"/>
      <c r="G59" s="418"/>
      <c r="H59" s="418"/>
      <c r="I59" s="418"/>
      <c r="J59" s="413"/>
      <c r="K59" s="413"/>
      <c r="L59" s="413"/>
      <c r="M59" s="413"/>
      <c r="N59" s="413"/>
      <c r="O59" s="413"/>
      <c r="P59" s="413"/>
      <c r="Q59" s="413"/>
      <c r="R59" s="413"/>
      <c r="S59" s="413"/>
      <c r="T59" s="413"/>
      <c r="U59" s="413"/>
      <c r="V59" s="413"/>
      <c r="W59" s="413"/>
      <c r="X59" s="413"/>
      <c r="Y59" s="413"/>
      <c r="Z59" s="413"/>
      <c r="AA59" s="413"/>
      <c r="AB59" s="413"/>
      <c r="AC59" s="413"/>
      <c r="AD59" s="413"/>
      <c r="AE59" s="413"/>
      <c r="AF59" s="413"/>
      <c r="AG59" s="413"/>
      <c r="AH59" s="413"/>
      <c r="AI59" s="413"/>
      <c r="AJ59" s="1"/>
      <c r="AK59" s="1"/>
    </row>
    <row r="60" spans="1:37" ht="16.5" thickTop="1" thickBot="1" x14ac:dyDescent="0.3">
      <c r="A60" s="413"/>
      <c r="B60" s="413"/>
      <c r="C60" s="413"/>
      <c r="D60" s="413"/>
      <c r="E60" s="413"/>
      <c r="F60" s="418"/>
      <c r="G60" s="418"/>
      <c r="H60" s="418"/>
      <c r="I60" s="418"/>
      <c r="J60" s="413"/>
      <c r="K60" s="413"/>
      <c r="L60" s="413"/>
      <c r="M60" s="413"/>
      <c r="N60" s="413"/>
      <c r="O60" s="413"/>
      <c r="P60" s="413"/>
      <c r="Q60" s="413"/>
      <c r="R60" s="413"/>
      <c r="S60" s="413"/>
      <c r="T60" s="413"/>
      <c r="U60" s="413"/>
      <c r="V60" s="413"/>
      <c r="W60" s="413"/>
      <c r="X60" s="413"/>
      <c r="Y60" s="413"/>
      <c r="Z60" s="413"/>
      <c r="AA60" s="413"/>
      <c r="AB60" s="413"/>
      <c r="AC60" s="413"/>
      <c r="AD60" s="413"/>
      <c r="AE60" s="413"/>
      <c r="AF60" s="413"/>
      <c r="AG60" s="413"/>
      <c r="AH60" s="413"/>
      <c r="AI60" s="413"/>
      <c r="AJ60" s="1"/>
      <c r="AK60" s="1"/>
    </row>
    <row r="61" spans="1:37" ht="16.5" thickTop="1" thickBot="1" x14ac:dyDescent="0.3">
      <c r="A61" s="413"/>
      <c r="B61" s="413"/>
      <c r="C61" s="413"/>
      <c r="D61" s="413"/>
      <c r="E61" s="413"/>
      <c r="F61" s="418"/>
      <c r="G61" s="418"/>
      <c r="H61" s="418"/>
      <c r="I61" s="418"/>
      <c r="J61" s="413"/>
      <c r="K61" s="413"/>
      <c r="L61" s="413"/>
      <c r="M61" s="413"/>
      <c r="N61" s="413"/>
      <c r="O61" s="413"/>
      <c r="P61" s="413"/>
      <c r="Q61" s="413"/>
      <c r="R61" s="413"/>
      <c r="S61" s="413"/>
      <c r="T61" s="413"/>
      <c r="U61" s="413"/>
      <c r="V61" s="413"/>
      <c r="W61" s="413"/>
      <c r="X61" s="413"/>
      <c r="Y61" s="413"/>
      <c r="Z61" s="413"/>
      <c r="AA61" s="413"/>
      <c r="AB61" s="413"/>
      <c r="AC61" s="413"/>
      <c r="AD61" s="413"/>
      <c r="AE61" s="413"/>
      <c r="AF61" s="413"/>
      <c r="AG61" s="413"/>
      <c r="AH61" s="413"/>
      <c r="AI61" s="413"/>
      <c r="AJ61" s="1"/>
      <c r="AK61" s="1"/>
    </row>
    <row r="62" spans="1:37" ht="31.5" customHeight="1" thickTop="1" thickBot="1" x14ac:dyDescent="0.3">
      <c r="A62" s="414" t="s">
        <v>37</v>
      </c>
      <c r="B62" s="414"/>
      <c r="C62" s="414"/>
      <c r="D62" s="414"/>
      <c r="E62" s="414"/>
      <c r="F62" s="414" t="s">
        <v>38</v>
      </c>
      <c r="G62" s="414"/>
      <c r="H62" s="414"/>
      <c r="I62" s="414"/>
      <c r="J62" s="414" t="s">
        <v>39</v>
      </c>
      <c r="K62" s="414"/>
      <c r="L62" s="414"/>
      <c r="M62" s="414"/>
      <c r="N62" s="414" t="s">
        <v>40</v>
      </c>
      <c r="O62" s="414"/>
      <c r="P62" s="414"/>
      <c r="Q62" s="414"/>
      <c r="R62" s="414"/>
      <c r="S62" s="414"/>
      <c r="T62" s="414"/>
      <c r="U62" s="414"/>
      <c r="V62" s="414"/>
      <c r="W62" s="414"/>
      <c r="X62" s="414" t="s">
        <v>41</v>
      </c>
      <c r="Y62" s="414"/>
      <c r="Z62" s="414"/>
      <c r="AA62" s="414"/>
      <c r="AB62" s="414"/>
      <c r="AC62" s="414"/>
      <c r="AD62" s="414"/>
      <c r="AE62" s="414"/>
      <c r="AF62" s="414" t="s">
        <v>42</v>
      </c>
      <c r="AG62" s="414"/>
      <c r="AH62" s="414"/>
      <c r="AI62" s="414"/>
      <c r="AJ62" s="1"/>
      <c r="AK62" s="1"/>
    </row>
    <row r="63" spans="1:37" ht="16.5" thickTop="1" thickBot="1" x14ac:dyDescent="0.3">
      <c r="A63" s="413">
        <v>5</v>
      </c>
      <c r="B63" s="413"/>
      <c r="C63" s="413"/>
      <c r="D63" s="413"/>
      <c r="E63" s="413"/>
      <c r="F63" s="418"/>
      <c r="G63" s="418"/>
      <c r="H63" s="418"/>
      <c r="I63" s="418"/>
      <c r="J63" s="413">
        <f>F63*$X$30</f>
        <v>0</v>
      </c>
      <c r="K63" s="413"/>
      <c r="L63" s="413"/>
      <c r="M63" s="413"/>
      <c r="N63" s="413"/>
      <c r="O63" s="413"/>
      <c r="P63" s="413"/>
      <c r="Q63" s="413"/>
      <c r="R63" s="413"/>
      <c r="S63" s="413"/>
      <c r="T63" s="413"/>
      <c r="U63" s="413"/>
      <c r="V63" s="413"/>
      <c r="W63" s="413"/>
      <c r="X63" s="413"/>
      <c r="Y63" s="413"/>
      <c r="Z63" s="413"/>
      <c r="AA63" s="413"/>
      <c r="AB63" s="413"/>
      <c r="AC63" s="413"/>
      <c r="AD63" s="413"/>
      <c r="AE63" s="413"/>
      <c r="AF63" s="413"/>
      <c r="AG63" s="413"/>
      <c r="AH63" s="413"/>
      <c r="AI63" s="413"/>
      <c r="AJ63" s="1"/>
      <c r="AK63" s="1"/>
    </row>
    <row r="64" spans="1:37" ht="16.5" thickTop="1" thickBot="1" x14ac:dyDescent="0.3">
      <c r="A64" s="413"/>
      <c r="B64" s="413"/>
      <c r="C64" s="413"/>
      <c r="D64" s="413"/>
      <c r="E64" s="413"/>
      <c r="F64" s="418"/>
      <c r="G64" s="418"/>
      <c r="H64" s="418"/>
      <c r="I64" s="418"/>
      <c r="J64" s="413"/>
      <c r="K64" s="413"/>
      <c r="L64" s="413"/>
      <c r="M64" s="413"/>
      <c r="N64" s="413"/>
      <c r="O64" s="413"/>
      <c r="P64" s="413"/>
      <c r="Q64" s="413"/>
      <c r="R64" s="413"/>
      <c r="S64" s="413"/>
      <c r="T64" s="413"/>
      <c r="U64" s="413"/>
      <c r="V64" s="413"/>
      <c r="W64" s="413"/>
      <c r="X64" s="413"/>
      <c r="Y64" s="413"/>
      <c r="Z64" s="413"/>
      <c r="AA64" s="413"/>
      <c r="AB64" s="413"/>
      <c r="AC64" s="413"/>
      <c r="AD64" s="413"/>
      <c r="AE64" s="413"/>
      <c r="AF64" s="413"/>
      <c r="AG64" s="413"/>
      <c r="AH64" s="413"/>
      <c r="AI64" s="413"/>
      <c r="AJ64" s="1"/>
      <c r="AK64" s="1"/>
    </row>
    <row r="65" spans="1:37" ht="16.5" thickTop="1" thickBot="1" x14ac:dyDescent="0.3">
      <c r="A65" s="413"/>
      <c r="B65" s="413"/>
      <c r="C65" s="413"/>
      <c r="D65" s="413"/>
      <c r="E65" s="413"/>
      <c r="F65" s="418"/>
      <c r="G65" s="418"/>
      <c r="H65" s="418"/>
      <c r="I65" s="418"/>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1"/>
      <c r="AK65" s="1"/>
    </row>
    <row r="66" spans="1:37" ht="16.5" thickTop="1" thickBot="1" x14ac:dyDescent="0.3">
      <c r="A66" s="413"/>
      <c r="B66" s="413"/>
      <c r="C66" s="413"/>
      <c r="D66" s="413"/>
      <c r="E66" s="413"/>
      <c r="F66" s="418"/>
      <c r="G66" s="418"/>
      <c r="H66" s="418"/>
      <c r="I66" s="418"/>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413"/>
      <c r="AJ66" s="1"/>
      <c r="AK66" s="1"/>
    </row>
    <row r="67" spans="1:37" ht="16.5" thickTop="1" thickBot="1" x14ac:dyDescent="0.3">
      <c r="A67" s="413"/>
      <c r="B67" s="413"/>
      <c r="C67" s="413"/>
      <c r="D67" s="413"/>
      <c r="E67" s="413"/>
      <c r="F67" s="418"/>
      <c r="G67" s="418"/>
      <c r="H67" s="418"/>
      <c r="I67" s="418"/>
      <c r="J67" s="413"/>
      <c r="K67" s="413"/>
      <c r="L67" s="413"/>
      <c r="M67" s="413"/>
      <c r="N67" s="413"/>
      <c r="O67" s="413"/>
      <c r="P67" s="413"/>
      <c r="Q67" s="413"/>
      <c r="R67" s="413"/>
      <c r="S67" s="413"/>
      <c r="T67" s="413"/>
      <c r="U67" s="413"/>
      <c r="V67" s="413"/>
      <c r="W67" s="413"/>
      <c r="X67" s="413"/>
      <c r="Y67" s="413"/>
      <c r="Z67" s="413"/>
      <c r="AA67" s="413"/>
      <c r="AB67" s="413"/>
      <c r="AC67" s="413"/>
      <c r="AD67" s="413"/>
      <c r="AE67" s="413"/>
      <c r="AF67" s="413"/>
      <c r="AG67" s="413"/>
      <c r="AH67" s="413"/>
      <c r="AI67" s="413"/>
      <c r="AJ67" s="1"/>
      <c r="AK67" s="1"/>
    </row>
    <row r="68" spans="1:37" ht="31.5" hidden="1" customHeight="1" thickTop="1" thickBot="1" x14ac:dyDescent="0.35">
      <c r="A68" s="414" t="s">
        <v>37</v>
      </c>
      <c r="B68" s="414"/>
      <c r="C68" s="414"/>
      <c r="D68" s="414"/>
      <c r="E68" s="414"/>
      <c r="F68" s="414" t="s">
        <v>38</v>
      </c>
      <c r="G68" s="414"/>
      <c r="H68" s="414"/>
      <c r="I68" s="414"/>
      <c r="J68" s="414" t="s">
        <v>39</v>
      </c>
      <c r="K68" s="414"/>
      <c r="L68" s="414"/>
      <c r="M68" s="414"/>
      <c r="N68" s="414" t="s">
        <v>40</v>
      </c>
      <c r="O68" s="414"/>
      <c r="P68" s="414"/>
      <c r="Q68" s="414"/>
      <c r="R68" s="414"/>
      <c r="S68" s="414"/>
      <c r="T68" s="414"/>
      <c r="U68" s="414"/>
      <c r="V68" s="414"/>
      <c r="W68" s="414"/>
      <c r="X68" s="414" t="s">
        <v>41</v>
      </c>
      <c r="Y68" s="414"/>
      <c r="Z68" s="414"/>
      <c r="AA68" s="414"/>
      <c r="AB68" s="414"/>
      <c r="AC68" s="414"/>
      <c r="AD68" s="414"/>
      <c r="AE68" s="414"/>
      <c r="AF68" s="414" t="s">
        <v>42</v>
      </c>
      <c r="AG68" s="414"/>
      <c r="AH68" s="414"/>
      <c r="AI68" s="414"/>
      <c r="AJ68" s="1"/>
      <c r="AK68" s="1"/>
    </row>
    <row r="69" spans="1:37" ht="16.5" hidden="1" customHeight="1" thickTop="1" thickBot="1" x14ac:dyDescent="0.35">
      <c r="A69" s="413">
        <v>6</v>
      </c>
      <c r="B69" s="413"/>
      <c r="C69" s="413"/>
      <c r="D69" s="413"/>
      <c r="E69" s="413"/>
      <c r="F69" s="418"/>
      <c r="G69" s="418"/>
      <c r="H69" s="418"/>
      <c r="I69" s="418"/>
      <c r="J69" s="413">
        <f>F69*$X$30</f>
        <v>0</v>
      </c>
      <c r="K69" s="413"/>
      <c r="L69" s="413"/>
      <c r="M69" s="413"/>
      <c r="N69" s="413"/>
      <c r="O69" s="413"/>
      <c r="P69" s="413"/>
      <c r="Q69" s="413"/>
      <c r="R69" s="413"/>
      <c r="S69" s="413"/>
      <c r="T69" s="413"/>
      <c r="U69" s="413"/>
      <c r="V69" s="413"/>
      <c r="W69" s="413"/>
      <c r="X69" s="413"/>
      <c r="Y69" s="413"/>
      <c r="Z69" s="413"/>
      <c r="AA69" s="413"/>
      <c r="AB69" s="413"/>
      <c r="AC69" s="413"/>
      <c r="AD69" s="413"/>
      <c r="AE69" s="413"/>
      <c r="AF69" s="413"/>
      <c r="AG69" s="413"/>
      <c r="AH69" s="413"/>
      <c r="AI69" s="413"/>
      <c r="AJ69" s="1"/>
      <c r="AK69" s="1"/>
    </row>
    <row r="70" spans="1:37" ht="16.5" hidden="1" customHeight="1" thickTop="1" thickBot="1" x14ac:dyDescent="0.35">
      <c r="A70" s="413"/>
      <c r="B70" s="413"/>
      <c r="C70" s="413"/>
      <c r="D70" s="413"/>
      <c r="E70" s="413"/>
      <c r="F70" s="418"/>
      <c r="G70" s="418"/>
      <c r="H70" s="418"/>
      <c r="I70" s="418"/>
      <c r="J70" s="413"/>
      <c r="K70" s="413"/>
      <c r="L70" s="413"/>
      <c r="M70" s="413"/>
      <c r="N70" s="413"/>
      <c r="O70" s="413"/>
      <c r="P70" s="413"/>
      <c r="Q70" s="413"/>
      <c r="R70" s="413"/>
      <c r="S70" s="413"/>
      <c r="T70" s="413"/>
      <c r="U70" s="413"/>
      <c r="V70" s="413"/>
      <c r="W70" s="413"/>
      <c r="X70" s="413"/>
      <c r="Y70" s="413"/>
      <c r="Z70" s="413"/>
      <c r="AA70" s="413"/>
      <c r="AB70" s="413"/>
      <c r="AC70" s="413"/>
      <c r="AD70" s="413"/>
      <c r="AE70" s="413"/>
      <c r="AF70" s="413"/>
      <c r="AG70" s="413"/>
      <c r="AH70" s="413"/>
      <c r="AI70" s="413"/>
      <c r="AJ70" s="1"/>
      <c r="AK70" s="1"/>
    </row>
    <row r="71" spans="1:37" ht="16.5" hidden="1" customHeight="1" thickTop="1" thickBot="1" x14ac:dyDescent="0.35">
      <c r="A71" s="413"/>
      <c r="B71" s="413"/>
      <c r="C71" s="413"/>
      <c r="D71" s="413"/>
      <c r="E71" s="413"/>
      <c r="F71" s="418"/>
      <c r="G71" s="418"/>
      <c r="H71" s="418"/>
      <c r="I71" s="418"/>
      <c r="J71" s="413"/>
      <c r="K71" s="413"/>
      <c r="L71" s="413"/>
      <c r="M71" s="413"/>
      <c r="N71" s="413"/>
      <c r="O71" s="413"/>
      <c r="P71" s="413"/>
      <c r="Q71" s="413"/>
      <c r="R71" s="413"/>
      <c r="S71" s="413"/>
      <c r="T71" s="413"/>
      <c r="U71" s="413"/>
      <c r="V71" s="413"/>
      <c r="W71" s="413"/>
      <c r="X71" s="413"/>
      <c r="Y71" s="413"/>
      <c r="Z71" s="413"/>
      <c r="AA71" s="413"/>
      <c r="AB71" s="413"/>
      <c r="AC71" s="413"/>
      <c r="AD71" s="413"/>
      <c r="AE71" s="413"/>
      <c r="AF71" s="413"/>
      <c r="AG71" s="413"/>
      <c r="AH71" s="413"/>
      <c r="AI71" s="413"/>
      <c r="AJ71" s="1"/>
      <c r="AK71" s="1"/>
    </row>
    <row r="72" spans="1:37" ht="16.5" hidden="1" customHeight="1" thickTop="1" thickBot="1" x14ac:dyDescent="0.35">
      <c r="A72" s="413"/>
      <c r="B72" s="413"/>
      <c r="C72" s="413"/>
      <c r="D72" s="413"/>
      <c r="E72" s="413"/>
      <c r="F72" s="418"/>
      <c r="G72" s="418"/>
      <c r="H72" s="418"/>
      <c r="I72" s="418"/>
      <c r="J72" s="413"/>
      <c r="K72" s="413"/>
      <c r="L72" s="413"/>
      <c r="M72" s="413"/>
      <c r="N72" s="413"/>
      <c r="O72" s="413"/>
      <c r="P72" s="413"/>
      <c r="Q72" s="413"/>
      <c r="R72" s="413"/>
      <c r="S72" s="413"/>
      <c r="T72" s="413"/>
      <c r="U72" s="413"/>
      <c r="V72" s="413"/>
      <c r="W72" s="413"/>
      <c r="X72" s="413"/>
      <c r="Y72" s="413"/>
      <c r="Z72" s="413"/>
      <c r="AA72" s="413"/>
      <c r="AB72" s="413"/>
      <c r="AC72" s="413"/>
      <c r="AD72" s="413"/>
      <c r="AE72" s="413"/>
      <c r="AF72" s="413"/>
      <c r="AG72" s="413"/>
      <c r="AH72" s="413"/>
      <c r="AI72" s="413"/>
      <c r="AJ72" s="1"/>
      <c r="AK72" s="1"/>
    </row>
    <row r="73" spans="1:37" ht="16.5" hidden="1" customHeight="1" thickTop="1" thickBot="1" x14ac:dyDescent="0.35">
      <c r="A73" s="413"/>
      <c r="B73" s="413"/>
      <c r="C73" s="413"/>
      <c r="D73" s="413"/>
      <c r="E73" s="413"/>
      <c r="F73" s="418"/>
      <c r="G73" s="418"/>
      <c r="H73" s="418"/>
      <c r="I73" s="418"/>
      <c r="J73" s="413"/>
      <c r="K73" s="413"/>
      <c r="L73" s="413"/>
      <c r="M73" s="413"/>
      <c r="N73" s="413"/>
      <c r="O73" s="413"/>
      <c r="P73" s="413"/>
      <c r="Q73" s="413"/>
      <c r="R73" s="413"/>
      <c r="S73" s="413"/>
      <c r="T73" s="413"/>
      <c r="U73" s="413"/>
      <c r="V73" s="413"/>
      <c r="W73" s="413"/>
      <c r="X73" s="413"/>
      <c r="Y73" s="413"/>
      <c r="Z73" s="413"/>
      <c r="AA73" s="413"/>
      <c r="AB73" s="413"/>
      <c r="AC73" s="413"/>
      <c r="AD73" s="413"/>
      <c r="AE73" s="413"/>
      <c r="AF73" s="413"/>
      <c r="AG73" s="413"/>
      <c r="AH73" s="413"/>
      <c r="AI73" s="413"/>
      <c r="AJ73" s="1"/>
      <c r="AK73" s="1"/>
    </row>
    <row r="74" spans="1:37" ht="31.5" hidden="1" customHeight="1" thickTop="1" thickBot="1" x14ac:dyDescent="0.35">
      <c r="A74" s="414" t="s">
        <v>37</v>
      </c>
      <c r="B74" s="414"/>
      <c r="C74" s="414"/>
      <c r="D74" s="414"/>
      <c r="E74" s="414"/>
      <c r="F74" s="414" t="s">
        <v>38</v>
      </c>
      <c r="G74" s="414"/>
      <c r="H74" s="414"/>
      <c r="I74" s="414"/>
      <c r="J74" s="414" t="s">
        <v>39</v>
      </c>
      <c r="K74" s="414"/>
      <c r="L74" s="414"/>
      <c r="M74" s="414"/>
      <c r="N74" s="414" t="s">
        <v>40</v>
      </c>
      <c r="O74" s="414"/>
      <c r="P74" s="414"/>
      <c r="Q74" s="414"/>
      <c r="R74" s="414"/>
      <c r="S74" s="414"/>
      <c r="T74" s="414"/>
      <c r="U74" s="414"/>
      <c r="V74" s="414"/>
      <c r="W74" s="414"/>
      <c r="X74" s="414" t="s">
        <v>41</v>
      </c>
      <c r="Y74" s="414"/>
      <c r="Z74" s="414"/>
      <c r="AA74" s="414"/>
      <c r="AB74" s="414"/>
      <c r="AC74" s="414"/>
      <c r="AD74" s="414"/>
      <c r="AE74" s="414"/>
      <c r="AF74" s="414" t="s">
        <v>42</v>
      </c>
      <c r="AG74" s="414"/>
      <c r="AH74" s="414"/>
      <c r="AI74" s="414"/>
      <c r="AJ74" s="1"/>
      <c r="AK74" s="1"/>
    </row>
    <row r="75" spans="1:37" ht="16.5" hidden="1" customHeight="1" thickTop="1" thickBot="1" x14ac:dyDescent="0.35">
      <c r="A75" s="413">
        <v>7</v>
      </c>
      <c r="B75" s="413"/>
      <c r="C75" s="413"/>
      <c r="D75" s="413"/>
      <c r="E75" s="413"/>
      <c r="F75" s="418"/>
      <c r="G75" s="418"/>
      <c r="H75" s="418"/>
      <c r="I75" s="418"/>
      <c r="J75" s="413">
        <f>F75*$X$30</f>
        <v>0</v>
      </c>
      <c r="K75" s="413"/>
      <c r="L75" s="413"/>
      <c r="M75" s="413"/>
      <c r="N75" s="413"/>
      <c r="O75" s="413"/>
      <c r="P75" s="413"/>
      <c r="Q75" s="413"/>
      <c r="R75" s="413"/>
      <c r="S75" s="413"/>
      <c r="T75" s="413"/>
      <c r="U75" s="413"/>
      <c r="V75" s="413"/>
      <c r="W75" s="413"/>
      <c r="X75" s="413"/>
      <c r="Y75" s="413"/>
      <c r="Z75" s="413"/>
      <c r="AA75" s="413"/>
      <c r="AB75" s="413"/>
      <c r="AC75" s="413"/>
      <c r="AD75" s="413"/>
      <c r="AE75" s="413"/>
      <c r="AF75" s="413"/>
      <c r="AG75" s="413"/>
      <c r="AH75" s="413"/>
      <c r="AI75" s="413"/>
      <c r="AJ75" s="1"/>
      <c r="AK75" s="1"/>
    </row>
    <row r="76" spans="1:37" ht="16.5" hidden="1" customHeight="1" thickTop="1" thickBot="1" x14ac:dyDescent="0.35">
      <c r="A76" s="413"/>
      <c r="B76" s="413"/>
      <c r="C76" s="413"/>
      <c r="D76" s="413"/>
      <c r="E76" s="413"/>
      <c r="F76" s="418"/>
      <c r="G76" s="418"/>
      <c r="H76" s="418"/>
      <c r="I76" s="418"/>
      <c r="J76" s="413"/>
      <c r="K76" s="413"/>
      <c r="L76" s="413"/>
      <c r="M76" s="413"/>
      <c r="N76" s="413"/>
      <c r="O76" s="413"/>
      <c r="P76" s="413"/>
      <c r="Q76" s="413"/>
      <c r="R76" s="413"/>
      <c r="S76" s="413"/>
      <c r="T76" s="413"/>
      <c r="U76" s="413"/>
      <c r="V76" s="413"/>
      <c r="W76" s="413"/>
      <c r="X76" s="413"/>
      <c r="Y76" s="413"/>
      <c r="Z76" s="413"/>
      <c r="AA76" s="413"/>
      <c r="AB76" s="413"/>
      <c r="AC76" s="413"/>
      <c r="AD76" s="413"/>
      <c r="AE76" s="413"/>
      <c r="AF76" s="413"/>
      <c r="AG76" s="413"/>
      <c r="AH76" s="413"/>
      <c r="AI76" s="413"/>
      <c r="AJ76" s="1"/>
      <c r="AK76" s="1"/>
    </row>
    <row r="77" spans="1:37" ht="16.5" hidden="1" customHeight="1" thickTop="1" thickBot="1" x14ac:dyDescent="0.35">
      <c r="A77" s="413"/>
      <c r="B77" s="413"/>
      <c r="C77" s="413"/>
      <c r="D77" s="413"/>
      <c r="E77" s="413"/>
      <c r="F77" s="418"/>
      <c r="G77" s="418"/>
      <c r="H77" s="418"/>
      <c r="I77" s="418"/>
      <c r="J77" s="413"/>
      <c r="K77" s="413"/>
      <c r="L77" s="413"/>
      <c r="M77" s="413"/>
      <c r="N77" s="413"/>
      <c r="O77" s="413"/>
      <c r="P77" s="413"/>
      <c r="Q77" s="413"/>
      <c r="R77" s="413"/>
      <c r="S77" s="413"/>
      <c r="T77" s="413"/>
      <c r="U77" s="413"/>
      <c r="V77" s="413"/>
      <c r="W77" s="413"/>
      <c r="X77" s="413"/>
      <c r="Y77" s="413"/>
      <c r="Z77" s="413"/>
      <c r="AA77" s="413"/>
      <c r="AB77" s="413"/>
      <c r="AC77" s="413"/>
      <c r="AD77" s="413"/>
      <c r="AE77" s="413"/>
      <c r="AF77" s="413"/>
      <c r="AG77" s="413"/>
      <c r="AH77" s="413"/>
      <c r="AI77" s="413"/>
      <c r="AJ77" s="1"/>
      <c r="AK77" s="1"/>
    </row>
    <row r="78" spans="1:37" ht="16.5" hidden="1" customHeight="1" thickTop="1" thickBot="1" x14ac:dyDescent="0.35">
      <c r="A78" s="413"/>
      <c r="B78" s="413"/>
      <c r="C78" s="413"/>
      <c r="D78" s="413"/>
      <c r="E78" s="413"/>
      <c r="F78" s="418"/>
      <c r="G78" s="418"/>
      <c r="H78" s="418"/>
      <c r="I78" s="418"/>
      <c r="J78" s="413"/>
      <c r="K78" s="413"/>
      <c r="L78" s="413"/>
      <c r="M78" s="413"/>
      <c r="N78" s="413"/>
      <c r="O78" s="413"/>
      <c r="P78" s="413"/>
      <c r="Q78" s="413"/>
      <c r="R78" s="413"/>
      <c r="S78" s="413"/>
      <c r="T78" s="413"/>
      <c r="U78" s="413"/>
      <c r="V78" s="413"/>
      <c r="W78" s="413"/>
      <c r="X78" s="413"/>
      <c r="Y78" s="413"/>
      <c r="Z78" s="413"/>
      <c r="AA78" s="413"/>
      <c r="AB78" s="413"/>
      <c r="AC78" s="413"/>
      <c r="AD78" s="413"/>
      <c r="AE78" s="413"/>
      <c r="AF78" s="413"/>
      <c r="AG78" s="413"/>
      <c r="AH78" s="413"/>
      <c r="AI78" s="413"/>
      <c r="AJ78" s="1"/>
      <c r="AK78" s="1"/>
    </row>
    <row r="79" spans="1:37" ht="16.5" hidden="1" customHeight="1" thickTop="1" thickBot="1" x14ac:dyDescent="0.35">
      <c r="A79" s="413"/>
      <c r="B79" s="413"/>
      <c r="C79" s="413"/>
      <c r="D79" s="413"/>
      <c r="E79" s="413"/>
      <c r="F79" s="418"/>
      <c r="G79" s="418"/>
      <c r="H79" s="418"/>
      <c r="I79" s="418"/>
      <c r="J79" s="413"/>
      <c r="K79" s="413"/>
      <c r="L79" s="413"/>
      <c r="M79" s="413"/>
      <c r="N79" s="413"/>
      <c r="O79" s="413"/>
      <c r="P79" s="413"/>
      <c r="Q79" s="413"/>
      <c r="R79" s="413"/>
      <c r="S79" s="413"/>
      <c r="T79" s="413"/>
      <c r="U79" s="413"/>
      <c r="V79" s="413"/>
      <c r="W79" s="413"/>
      <c r="X79" s="413"/>
      <c r="Y79" s="413"/>
      <c r="Z79" s="413"/>
      <c r="AA79" s="413"/>
      <c r="AB79" s="413"/>
      <c r="AC79" s="413"/>
      <c r="AD79" s="413"/>
      <c r="AE79" s="413"/>
      <c r="AF79" s="413"/>
      <c r="AG79" s="413"/>
      <c r="AH79" s="413"/>
      <c r="AI79" s="413"/>
      <c r="AJ79" s="1"/>
      <c r="AK79" s="1"/>
    </row>
    <row r="80" spans="1:37" ht="31.5" hidden="1" customHeight="1" thickTop="1" thickBot="1" x14ac:dyDescent="0.35">
      <c r="A80" s="414" t="s">
        <v>37</v>
      </c>
      <c r="B80" s="414"/>
      <c r="C80" s="414"/>
      <c r="D80" s="414"/>
      <c r="E80" s="414"/>
      <c r="F80" s="414" t="s">
        <v>38</v>
      </c>
      <c r="G80" s="414"/>
      <c r="H80" s="414"/>
      <c r="I80" s="414"/>
      <c r="J80" s="414" t="s">
        <v>39</v>
      </c>
      <c r="K80" s="414"/>
      <c r="L80" s="414"/>
      <c r="M80" s="414"/>
      <c r="N80" s="414" t="s">
        <v>40</v>
      </c>
      <c r="O80" s="414"/>
      <c r="P80" s="414"/>
      <c r="Q80" s="414"/>
      <c r="R80" s="414"/>
      <c r="S80" s="414"/>
      <c r="T80" s="414"/>
      <c r="U80" s="414"/>
      <c r="V80" s="414"/>
      <c r="W80" s="414"/>
      <c r="X80" s="414" t="s">
        <v>41</v>
      </c>
      <c r="Y80" s="414"/>
      <c r="Z80" s="414"/>
      <c r="AA80" s="414"/>
      <c r="AB80" s="414"/>
      <c r="AC80" s="414"/>
      <c r="AD80" s="414"/>
      <c r="AE80" s="414"/>
      <c r="AF80" s="414" t="s">
        <v>42</v>
      </c>
      <c r="AG80" s="414"/>
      <c r="AH80" s="414"/>
      <c r="AI80" s="414"/>
      <c r="AJ80" s="1"/>
      <c r="AK80" s="1"/>
    </row>
    <row r="81" spans="1:37" ht="16.5" hidden="1" customHeight="1" thickTop="1" thickBot="1" x14ac:dyDescent="0.35">
      <c r="A81" s="413">
        <v>8</v>
      </c>
      <c r="B81" s="413"/>
      <c r="C81" s="413"/>
      <c r="D81" s="413"/>
      <c r="E81" s="413"/>
      <c r="F81" s="418"/>
      <c r="G81" s="418"/>
      <c r="H81" s="418"/>
      <c r="I81" s="418"/>
      <c r="J81" s="413">
        <f>F81*$X$30</f>
        <v>0</v>
      </c>
      <c r="K81" s="413"/>
      <c r="L81" s="413"/>
      <c r="M81" s="413"/>
      <c r="N81" s="413"/>
      <c r="O81" s="413"/>
      <c r="P81" s="413"/>
      <c r="Q81" s="413"/>
      <c r="R81" s="413"/>
      <c r="S81" s="413"/>
      <c r="T81" s="413"/>
      <c r="U81" s="413"/>
      <c r="V81" s="413"/>
      <c r="W81" s="413"/>
      <c r="X81" s="413"/>
      <c r="Y81" s="413"/>
      <c r="Z81" s="413"/>
      <c r="AA81" s="413"/>
      <c r="AB81" s="413"/>
      <c r="AC81" s="413"/>
      <c r="AD81" s="413"/>
      <c r="AE81" s="413"/>
      <c r="AF81" s="413"/>
      <c r="AG81" s="413"/>
      <c r="AH81" s="413"/>
      <c r="AI81" s="413"/>
      <c r="AJ81" s="1"/>
      <c r="AK81" s="1"/>
    </row>
    <row r="82" spans="1:37" ht="16.5" hidden="1" customHeight="1" thickTop="1" thickBot="1" x14ac:dyDescent="0.35">
      <c r="A82" s="413"/>
      <c r="B82" s="413"/>
      <c r="C82" s="413"/>
      <c r="D82" s="413"/>
      <c r="E82" s="413"/>
      <c r="F82" s="418"/>
      <c r="G82" s="418"/>
      <c r="H82" s="418"/>
      <c r="I82" s="418"/>
      <c r="J82" s="413"/>
      <c r="K82" s="413"/>
      <c r="L82" s="413"/>
      <c r="M82" s="413"/>
      <c r="N82" s="413"/>
      <c r="O82" s="413"/>
      <c r="P82" s="413"/>
      <c r="Q82" s="413"/>
      <c r="R82" s="413"/>
      <c r="S82" s="413"/>
      <c r="T82" s="413"/>
      <c r="U82" s="413"/>
      <c r="V82" s="413"/>
      <c r="W82" s="413"/>
      <c r="X82" s="413"/>
      <c r="Y82" s="413"/>
      <c r="Z82" s="413"/>
      <c r="AA82" s="413"/>
      <c r="AB82" s="413"/>
      <c r="AC82" s="413"/>
      <c r="AD82" s="413"/>
      <c r="AE82" s="413"/>
      <c r="AF82" s="413"/>
      <c r="AG82" s="413"/>
      <c r="AH82" s="413"/>
      <c r="AI82" s="413"/>
      <c r="AJ82" s="1"/>
      <c r="AK82" s="1"/>
    </row>
    <row r="83" spans="1:37" ht="16.5" hidden="1" customHeight="1" thickTop="1" thickBot="1" x14ac:dyDescent="0.35">
      <c r="A83" s="413"/>
      <c r="B83" s="413"/>
      <c r="C83" s="413"/>
      <c r="D83" s="413"/>
      <c r="E83" s="413"/>
      <c r="F83" s="418"/>
      <c r="G83" s="418"/>
      <c r="H83" s="418"/>
      <c r="I83" s="418"/>
      <c r="J83" s="413"/>
      <c r="K83" s="413"/>
      <c r="L83" s="413"/>
      <c r="M83" s="413"/>
      <c r="N83" s="413"/>
      <c r="O83" s="413"/>
      <c r="P83" s="413"/>
      <c r="Q83" s="413"/>
      <c r="R83" s="413"/>
      <c r="S83" s="413"/>
      <c r="T83" s="413"/>
      <c r="U83" s="413"/>
      <c r="V83" s="413"/>
      <c r="W83" s="413"/>
      <c r="X83" s="413"/>
      <c r="Y83" s="413"/>
      <c r="Z83" s="413"/>
      <c r="AA83" s="413"/>
      <c r="AB83" s="413"/>
      <c r="AC83" s="413"/>
      <c r="AD83" s="413"/>
      <c r="AE83" s="413"/>
      <c r="AF83" s="413"/>
      <c r="AG83" s="413"/>
      <c r="AH83" s="413"/>
      <c r="AI83" s="413"/>
      <c r="AJ83" s="1"/>
      <c r="AK83" s="1"/>
    </row>
    <row r="84" spans="1:37" ht="16.5" hidden="1" customHeight="1" thickTop="1" thickBot="1" x14ac:dyDescent="0.35">
      <c r="A84" s="413"/>
      <c r="B84" s="413"/>
      <c r="C84" s="413"/>
      <c r="D84" s="413"/>
      <c r="E84" s="413"/>
      <c r="F84" s="418"/>
      <c r="G84" s="418"/>
      <c r="H84" s="418"/>
      <c r="I84" s="418"/>
      <c r="J84" s="413"/>
      <c r="K84" s="413"/>
      <c r="L84" s="413"/>
      <c r="M84" s="413"/>
      <c r="N84" s="413"/>
      <c r="O84" s="413"/>
      <c r="P84" s="413"/>
      <c r="Q84" s="413"/>
      <c r="R84" s="413"/>
      <c r="S84" s="413"/>
      <c r="T84" s="413"/>
      <c r="U84" s="413"/>
      <c r="V84" s="413"/>
      <c r="W84" s="413"/>
      <c r="X84" s="413"/>
      <c r="Y84" s="413"/>
      <c r="Z84" s="413"/>
      <c r="AA84" s="413"/>
      <c r="AB84" s="413"/>
      <c r="AC84" s="413"/>
      <c r="AD84" s="413"/>
      <c r="AE84" s="413"/>
      <c r="AF84" s="413"/>
      <c r="AG84" s="413"/>
      <c r="AH84" s="413"/>
      <c r="AI84" s="413"/>
      <c r="AJ84" s="1"/>
      <c r="AK84" s="1"/>
    </row>
    <row r="85" spans="1:37" ht="16.5" hidden="1" customHeight="1" thickTop="1" thickBot="1" x14ac:dyDescent="0.35">
      <c r="A85" s="413"/>
      <c r="B85" s="413"/>
      <c r="C85" s="413"/>
      <c r="D85" s="413"/>
      <c r="E85" s="413"/>
      <c r="F85" s="418"/>
      <c r="G85" s="418"/>
      <c r="H85" s="418"/>
      <c r="I85" s="418"/>
      <c r="J85" s="413"/>
      <c r="K85" s="413"/>
      <c r="L85" s="413"/>
      <c r="M85" s="413"/>
      <c r="N85" s="413"/>
      <c r="O85" s="413"/>
      <c r="P85" s="413"/>
      <c r="Q85" s="413"/>
      <c r="R85" s="413"/>
      <c r="S85" s="413"/>
      <c r="T85" s="413"/>
      <c r="U85" s="413"/>
      <c r="V85" s="413"/>
      <c r="W85" s="413"/>
      <c r="X85" s="413"/>
      <c r="Y85" s="413"/>
      <c r="Z85" s="413"/>
      <c r="AA85" s="413"/>
      <c r="AB85" s="413"/>
      <c r="AC85" s="413"/>
      <c r="AD85" s="413"/>
      <c r="AE85" s="413"/>
      <c r="AF85" s="413"/>
      <c r="AG85" s="413"/>
      <c r="AH85" s="413"/>
      <c r="AI85" s="413"/>
      <c r="AJ85" s="1"/>
      <c r="AK85" s="1"/>
    </row>
    <row r="86" spans="1:37" ht="31.5" hidden="1" customHeight="1" thickTop="1" thickBot="1" x14ac:dyDescent="0.35">
      <c r="A86" s="414" t="s">
        <v>37</v>
      </c>
      <c r="B86" s="414"/>
      <c r="C86" s="414"/>
      <c r="D86" s="414"/>
      <c r="E86" s="414"/>
      <c r="F86" s="414" t="s">
        <v>38</v>
      </c>
      <c r="G86" s="414"/>
      <c r="H86" s="414"/>
      <c r="I86" s="414"/>
      <c r="J86" s="414" t="s">
        <v>39</v>
      </c>
      <c r="K86" s="414"/>
      <c r="L86" s="414"/>
      <c r="M86" s="414"/>
      <c r="N86" s="414" t="s">
        <v>40</v>
      </c>
      <c r="O86" s="414"/>
      <c r="P86" s="414"/>
      <c r="Q86" s="414"/>
      <c r="R86" s="414"/>
      <c r="S86" s="414"/>
      <c r="T86" s="414"/>
      <c r="U86" s="414"/>
      <c r="V86" s="414"/>
      <c r="W86" s="414"/>
      <c r="X86" s="414" t="s">
        <v>41</v>
      </c>
      <c r="Y86" s="414"/>
      <c r="Z86" s="414"/>
      <c r="AA86" s="414"/>
      <c r="AB86" s="414"/>
      <c r="AC86" s="414"/>
      <c r="AD86" s="414"/>
      <c r="AE86" s="414"/>
      <c r="AF86" s="414" t="s">
        <v>42</v>
      </c>
      <c r="AG86" s="414"/>
      <c r="AH86" s="414"/>
      <c r="AI86" s="414"/>
      <c r="AJ86" s="1"/>
      <c r="AK86" s="1"/>
    </row>
    <row r="87" spans="1:37" ht="16.5" hidden="1" customHeight="1" thickTop="1" thickBot="1" x14ac:dyDescent="0.35">
      <c r="A87" s="413">
        <v>9</v>
      </c>
      <c r="B87" s="413"/>
      <c r="C87" s="413"/>
      <c r="D87" s="413"/>
      <c r="E87" s="413"/>
      <c r="F87" s="418"/>
      <c r="G87" s="418"/>
      <c r="H87" s="418"/>
      <c r="I87" s="418"/>
      <c r="J87" s="413">
        <f>F87*$X$30</f>
        <v>0</v>
      </c>
      <c r="K87" s="413"/>
      <c r="L87" s="413"/>
      <c r="M87" s="413"/>
      <c r="N87" s="413"/>
      <c r="O87" s="413"/>
      <c r="P87" s="413"/>
      <c r="Q87" s="413"/>
      <c r="R87" s="413"/>
      <c r="S87" s="413"/>
      <c r="T87" s="413"/>
      <c r="U87" s="413"/>
      <c r="V87" s="413"/>
      <c r="W87" s="413"/>
      <c r="X87" s="413"/>
      <c r="Y87" s="413"/>
      <c r="Z87" s="413"/>
      <c r="AA87" s="413"/>
      <c r="AB87" s="413"/>
      <c r="AC87" s="413"/>
      <c r="AD87" s="413"/>
      <c r="AE87" s="413"/>
      <c r="AF87" s="413"/>
      <c r="AG87" s="413"/>
      <c r="AH87" s="413"/>
      <c r="AI87" s="413"/>
      <c r="AJ87" s="1"/>
      <c r="AK87" s="1"/>
    </row>
    <row r="88" spans="1:37" ht="16.5" hidden="1" customHeight="1" thickTop="1" thickBot="1" x14ac:dyDescent="0.35">
      <c r="A88" s="413"/>
      <c r="B88" s="413"/>
      <c r="C88" s="413"/>
      <c r="D88" s="413"/>
      <c r="E88" s="413"/>
      <c r="F88" s="418"/>
      <c r="G88" s="418"/>
      <c r="H88" s="418"/>
      <c r="I88" s="418"/>
      <c r="J88" s="413"/>
      <c r="K88" s="413"/>
      <c r="L88" s="413"/>
      <c r="M88" s="413"/>
      <c r="N88" s="413"/>
      <c r="O88" s="413"/>
      <c r="P88" s="413"/>
      <c r="Q88" s="413"/>
      <c r="R88" s="413"/>
      <c r="S88" s="413"/>
      <c r="T88" s="413"/>
      <c r="U88" s="413"/>
      <c r="V88" s="413"/>
      <c r="W88" s="413"/>
      <c r="X88" s="413"/>
      <c r="Y88" s="413"/>
      <c r="Z88" s="413"/>
      <c r="AA88" s="413"/>
      <c r="AB88" s="413"/>
      <c r="AC88" s="413"/>
      <c r="AD88" s="413"/>
      <c r="AE88" s="413"/>
      <c r="AF88" s="413"/>
      <c r="AG88" s="413"/>
      <c r="AH88" s="413"/>
      <c r="AI88" s="413"/>
      <c r="AJ88" s="1"/>
      <c r="AK88" s="1"/>
    </row>
    <row r="89" spans="1:37" ht="16.5" hidden="1" customHeight="1" thickTop="1" thickBot="1" x14ac:dyDescent="0.35">
      <c r="A89" s="413"/>
      <c r="B89" s="413"/>
      <c r="C89" s="413"/>
      <c r="D89" s="413"/>
      <c r="E89" s="413"/>
      <c r="F89" s="418"/>
      <c r="G89" s="418"/>
      <c r="H89" s="418"/>
      <c r="I89" s="418"/>
      <c r="J89" s="413"/>
      <c r="K89" s="413"/>
      <c r="L89" s="413"/>
      <c r="M89" s="413"/>
      <c r="N89" s="413"/>
      <c r="O89" s="413"/>
      <c r="P89" s="413"/>
      <c r="Q89" s="413"/>
      <c r="R89" s="413"/>
      <c r="S89" s="413"/>
      <c r="T89" s="413"/>
      <c r="U89" s="413"/>
      <c r="V89" s="413"/>
      <c r="W89" s="413"/>
      <c r="X89" s="413"/>
      <c r="Y89" s="413"/>
      <c r="Z89" s="413"/>
      <c r="AA89" s="413"/>
      <c r="AB89" s="413"/>
      <c r="AC89" s="413"/>
      <c r="AD89" s="413"/>
      <c r="AE89" s="413"/>
      <c r="AF89" s="413"/>
      <c r="AG89" s="413"/>
      <c r="AH89" s="413"/>
      <c r="AI89" s="413"/>
      <c r="AJ89" s="1"/>
      <c r="AK89" s="1"/>
    </row>
    <row r="90" spans="1:37" ht="16.5" hidden="1" customHeight="1" thickTop="1" thickBot="1" x14ac:dyDescent="0.35">
      <c r="A90" s="413"/>
      <c r="B90" s="413"/>
      <c r="C90" s="413"/>
      <c r="D90" s="413"/>
      <c r="E90" s="413"/>
      <c r="F90" s="418"/>
      <c r="G90" s="418"/>
      <c r="H90" s="418"/>
      <c r="I90" s="418"/>
      <c r="J90" s="413"/>
      <c r="K90" s="413"/>
      <c r="L90" s="413"/>
      <c r="M90" s="413"/>
      <c r="N90" s="413"/>
      <c r="O90" s="413"/>
      <c r="P90" s="413"/>
      <c r="Q90" s="413"/>
      <c r="R90" s="413"/>
      <c r="S90" s="413"/>
      <c r="T90" s="413"/>
      <c r="U90" s="413"/>
      <c r="V90" s="413"/>
      <c r="W90" s="413"/>
      <c r="X90" s="413"/>
      <c r="Y90" s="413"/>
      <c r="Z90" s="413"/>
      <c r="AA90" s="413"/>
      <c r="AB90" s="413"/>
      <c r="AC90" s="413"/>
      <c r="AD90" s="413"/>
      <c r="AE90" s="413"/>
      <c r="AF90" s="413"/>
      <c r="AG90" s="413"/>
      <c r="AH90" s="413"/>
      <c r="AI90" s="413"/>
      <c r="AJ90" s="1"/>
      <c r="AK90" s="1"/>
    </row>
    <row r="91" spans="1:37" ht="16.5" hidden="1" customHeight="1" thickTop="1" thickBot="1" x14ac:dyDescent="0.35">
      <c r="A91" s="413"/>
      <c r="B91" s="413"/>
      <c r="C91" s="413"/>
      <c r="D91" s="413"/>
      <c r="E91" s="413"/>
      <c r="F91" s="418"/>
      <c r="G91" s="418"/>
      <c r="H91" s="418"/>
      <c r="I91" s="418"/>
      <c r="J91" s="413"/>
      <c r="K91" s="413"/>
      <c r="L91" s="413"/>
      <c r="M91" s="413"/>
      <c r="N91" s="413"/>
      <c r="O91" s="413"/>
      <c r="P91" s="413"/>
      <c r="Q91" s="413"/>
      <c r="R91" s="413"/>
      <c r="S91" s="413"/>
      <c r="T91" s="413"/>
      <c r="U91" s="413"/>
      <c r="V91" s="413"/>
      <c r="W91" s="413"/>
      <c r="X91" s="413"/>
      <c r="Y91" s="413"/>
      <c r="Z91" s="413"/>
      <c r="AA91" s="413"/>
      <c r="AB91" s="413"/>
      <c r="AC91" s="413"/>
      <c r="AD91" s="413"/>
      <c r="AE91" s="413"/>
      <c r="AF91" s="413"/>
      <c r="AG91" s="413"/>
      <c r="AH91" s="413"/>
      <c r="AI91" s="413"/>
      <c r="AJ91" s="1"/>
      <c r="AK91" s="1"/>
    </row>
    <row r="92" spans="1:37" ht="31.5" hidden="1" customHeight="1" thickTop="1" thickBot="1" x14ac:dyDescent="0.35">
      <c r="A92" s="414" t="s">
        <v>37</v>
      </c>
      <c r="B92" s="414"/>
      <c r="C92" s="414"/>
      <c r="D92" s="414"/>
      <c r="E92" s="414"/>
      <c r="F92" s="414" t="s">
        <v>38</v>
      </c>
      <c r="G92" s="414"/>
      <c r="H92" s="414"/>
      <c r="I92" s="414"/>
      <c r="J92" s="414" t="s">
        <v>39</v>
      </c>
      <c r="K92" s="414"/>
      <c r="L92" s="414"/>
      <c r="M92" s="414"/>
      <c r="N92" s="414" t="s">
        <v>40</v>
      </c>
      <c r="O92" s="414"/>
      <c r="P92" s="414"/>
      <c r="Q92" s="414"/>
      <c r="R92" s="414"/>
      <c r="S92" s="414"/>
      <c r="T92" s="414"/>
      <c r="U92" s="414"/>
      <c r="V92" s="414"/>
      <c r="W92" s="414"/>
      <c r="X92" s="414" t="s">
        <v>41</v>
      </c>
      <c r="Y92" s="414"/>
      <c r="Z92" s="414"/>
      <c r="AA92" s="414"/>
      <c r="AB92" s="414"/>
      <c r="AC92" s="414"/>
      <c r="AD92" s="414"/>
      <c r="AE92" s="414"/>
      <c r="AF92" s="414" t="s">
        <v>42</v>
      </c>
      <c r="AG92" s="414"/>
      <c r="AH92" s="414"/>
      <c r="AI92" s="414"/>
      <c r="AJ92" s="1"/>
      <c r="AK92" s="1"/>
    </row>
    <row r="93" spans="1:37" ht="16.5" hidden="1" customHeight="1" thickTop="1" thickBot="1" x14ac:dyDescent="0.35">
      <c r="A93" s="413">
        <v>10</v>
      </c>
      <c r="B93" s="413"/>
      <c r="C93" s="413"/>
      <c r="D93" s="413"/>
      <c r="E93" s="413"/>
      <c r="F93" s="418"/>
      <c r="G93" s="418"/>
      <c r="H93" s="418"/>
      <c r="I93" s="418"/>
      <c r="J93" s="413">
        <f>F93*$X$30</f>
        <v>0</v>
      </c>
      <c r="K93" s="413"/>
      <c r="L93" s="413"/>
      <c r="M93" s="413"/>
      <c r="N93" s="413"/>
      <c r="O93" s="413"/>
      <c r="P93" s="413"/>
      <c r="Q93" s="413"/>
      <c r="R93" s="413"/>
      <c r="S93" s="413"/>
      <c r="T93" s="413"/>
      <c r="U93" s="413"/>
      <c r="V93" s="413"/>
      <c r="W93" s="413"/>
      <c r="X93" s="413"/>
      <c r="Y93" s="413"/>
      <c r="Z93" s="413"/>
      <c r="AA93" s="413"/>
      <c r="AB93" s="413"/>
      <c r="AC93" s="413"/>
      <c r="AD93" s="413"/>
      <c r="AE93" s="413"/>
      <c r="AF93" s="413"/>
      <c r="AG93" s="413"/>
      <c r="AH93" s="413"/>
      <c r="AI93" s="413"/>
      <c r="AJ93" s="1"/>
      <c r="AK93" s="1"/>
    </row>
    <row r="94" spans="1:37" ht="16.5" hidden="1" customHeight="1" thickTop="1" thickBot="1" x14ac:dyDescent="0.35">
      <c r="A94" s="413"/>
      <c r="B94" s="413"/>
      <c r="C94" s="413"/>
      <c r="D94" s="413"/>
      <c r="E94" s="413"/>
      <c r="F94" s="418"/>
      <c r="G94" s="418"/>
      <c r="H94" s="418"/>
      <c r="I94" s="418"/>
      <c r="J94" s="413"/>
      <c r="K94" s="413"/>
      <c r="L94" s="413"/>
      <c r="M94" s="413"/>
      <c r="N94" s="413"/>
      <c r="O94" s="413"/>
      <c r="P94" s="413"/>
      <c r="Q94" s="413"/>
      <c r="R94" s="413"/>
      <c r="S94" s="413"/>
      <c r="T94" s="413"/>
      <c r="U94" s="413"/>
      <c r="V94" s="413"/>
      <c r="W94" s="413"/>
      <c r="X94" s="413"/>
      <c r="Y94" s="413"/>
      <c r="Z94" s="413"/>
      <c r="AA94" s="413"/>
      <c r="AB94" s="413"/>
      <c r="AC94" s="413"/>
      <c r="AD94" s="413"/>
      <c r="AE94" s="413"/>
      <c r="AF94" s="413"/>
      <c r="AG94" s="413"/>
      <c r="AH94" s="413"/>
      <c r="AI94" s="413"/>
      <c r="AJ94" s="1"/>
      <c r="AK94" s="1"/>
    </row>
    <row r="95" spans="1:37" ht="16.5" hidden="1" customHeight="1" thickTop="1" thickBot="1" x14ac:dyDescent="0.35">
      <c r="A95" s="413"/>
      <c r="B95" s="413"/>
      <c r="C95" s="413"/>
      <c r="D95" s="413"/>
      <c r="E95" s="413"/>
      <c r="F95" s="418"/>
      <c r="G95" s="418"/>
      <c r="H95" s="418"/>
      <c r="I95" s="418"/>
      <c r="J95" s="413"/>
      <c r="K95" s="413"/>
      <c r="L95" s="413"/>
      <c r="M95" s="413"/>
      <c r="N95" s="413"/>
      <c r="O95" s="413"/>
      <c r="P95" s="413"/>
      <c r="Q95" s="413"/>
      <c r="R95" s="413"/>
      <c r="S95" s="413"/>
      <c r="T95" s="413"/>
      <c r="U95" s="413"/>
      <c r="V95" s="413"/>
      <c r="W95" s="413"/>
      <c r="X95" s="413"/>
      <c r="Y95" s="413"/>
      <c r="Z95" s="413"/>
      <c r="AA95" s="413"/>
      <c r="AB95" s="413"/>
      <c r="AC95" s="413"/>
      <c r="AD95" s="413"/>
      <c r="AE95" s="413"/>
      <c r="AF95" s="413"/>
      <c r="AG95" s="413"/>
      <c r="AH95" s="413"/>
      <c r="AI95" s="413"/>
      <c r="AJ95" s="1"/>
      <c r="AK95" s="1"/>
    </row>
    <row r="96" spans="1:37" ht="16.5" hidden="1" customHeight="1" thickTop="1" thickBot="1" x14ac:dyDescent="0.35">
      <c r="A96" s="413"/>
      <c r="B96" s="413"/>
      <c r="C96" s="413"/>
      <c r="D96" s="413"/>
      <c r="E96" s="413"/>
      <c r="F96" s="418"/>
      <c r="G96" s="418"/>
      <c r="H96" s="418"/>
      <c r="I96" s="418"/>
      <c r="J96" s="413"/>
      <c r="K96" s="413"/>
      <c r="L96" s="413"/>
      <c r="M96" s="413"/>
      <c r="N96" s="413"/>
      <c r="O96" s="413"/>
      <c r="P96" s="413"/>
      <c r="Q96" s="413"/>
      <c r="R96" s="413"/>
      <c r="S96" s="413"/>
      <c r="T96" s="413"/>
      <c r="U96" s="413"/>
      <c r="V96" s="413"/>
      <c r="W96" s="413"/>
      <c r="X96" s="413"/>
      <c r="Y96" s="413"/>
      <c r="Z96" s="413"/>
      <c r="AA96" s="413"/>
      <c r="AB96" s="413"/>
      <c r="AC96" s="413"/>
      <c r="AD96" s="413"/>
      <c r="AE96" s="413"/>
      <c r="AF96" s="413"/>
      <c r="AG96" s="413"/>
      <c r="AH96" s="413"/>
      <c r="AI96" s="413"/>
      <c r="AJ96" s="1"/>
      <c r="AK96" s="1"/>
    </row>
    <row r="97" spans="1:37" ht="16.5" hidden="1" customHeight="1" thickTop="1" thickBot="1" x14ac:dyDescent="0.35">
      <c r="A97" s="413"/>
      <c r="B97" s="413"/>
      <c r="C97" s="413"/>
      <c r="D97" s="413"/>
      <c r="E97" s="413"/>
      <c r="F97" s="418"/>
      <c r="G97" s="418"/>
      <c r="H97" s="418"/>
      <c r="I97" s="418"/>
      <c r="J97" s="413"/>
      <c r="K97" s="413"/>
      <c r="L97" s="413"/>
      <c r="M97" s="413"/>
      <c r="N97" s="413"/>
      <c r="O97" s="413"/>
      <c r="P97" s="413"/>
      <c r="Q97" s="413"/>
      <c r="R97" s="413"/>
      <c r="S97" s="413"/>
      <c r="T97" s="413"/>
      <c r="U97" s="413"/>
      <c r="V97" s="413"/>
      <c r="W97" s="413"/>
      <c r="X97" s="413"/>
      <c r="Y97" s="413"/>
      <c r="Z97" s="413"/>
      <c r="AA97" s="413"/>
      <c r="AB97" s="413"/>
      <c r="AC97" s="413"/>
      <c r="AD97" s="413"/>
      <c r="AE97" s="413"/>
      <c r="AF97" s="413"/>
      <c r="AG97" s="413"/>
      <c r="AH97" s="413"/>
      <c r="AI97" s="413"/>
      <c r="AJ97" s="1"/>
      <c r="AK97" s="1"/>
    </row>
    <row r="98" spans="1:37" ht="31.5" hidden="1" customHeight="1" thickTop="1" thickBot="1" x14ac:dyDescent="0.35">
      <c r="A98" s="414" t="s">
        <v>37</v>
      </c>
      <c r="B98" s="414"/>
      <c r="C98" s="414"/>
      <c r="D98" s="414"/>
      <c r="E98" s="414"/>
      <c r="F98" s="414" t="s">
        <v>38</v>
      </c>
      <c r="G98" s="414"/>
      <c r="H98" s="414"/>
      <c r="I98" s="414"/>
      <c r="J98" s="414" t="s">
        <v>39</v>
      </c>
      <c r="K98" s="414"/>
      <c r="L98" s="414"/>
      <c r="M98" s="414"/>
      <c r="N98" s="414" t="s">
        <v>40</v>
      </c>
      <c r="O98" s="414"/>
      <c r="P98" s="414"/>
      <c r="Q98" s="414"/>
      <c r="R98" s="414"/>
      <c r="S98" s="414"/>
      <c r="T98" s="414"/>
      <c r="U98" s="414"/>
      <c r="V98" s="414"/>
      <c r="W98" s="414"/>
      <c r="X98" s="414" t="s">
        <v>41</v>
      </c>
      <c r="Y98" s="414"/>
      <c r="Z98" s="414"/>
      <c r="AA98" s="414"/>
      <c r="AB98" s="414"/>
      <c r="AC98" s="414"/>
      <c r="AD98" s="414"/>
      <c r="AE98" s="414"/>
      <c r="AF98" s="414" t="s">
        <v>42</v>
      </c>
      <c r="AG98" s="414"/>
      <c r="AH98" s="414"/>
      <c r="AI98" s="414"/>
      <c r="AJ98" s="1"/>
      <c r="AK98" s="1"/>
    </row>
    <row r="99" spans="1:37" ht="16.5" hidden="1" customHeight="1" thickTop="1" thickBot="1" x14ac:dyDescent="0.35">
      <c r="A99" s="413">
        <v>11</v>
      </c>
      <c r="B99" s="413"/>
      <c r="C99" s="413"/>
      <c r="D99" s="413"/>
      <c r="E99" s="413"/>
      <c r="F99" s="418"/>
      <c r="G99" s="418"/>
      <c r="H99" s="418"/>
      <c r="I99" s="418"/>
      <c r="J99" s="413">
        <f>F99*$X$30</f>
        <v>0</v>
      </c>
      <c r="K99" s="413"/>
      <c r="L99" s="413"/>
      <c r="M99" s="413"/>
      <c r="N99" s="413"/>
      <c r="O99" s="413"/>
      <c r="P99" s="413"/>
      <c r="Q99" s="413"/>
      <c r="R99" s="413"/>
      <c r="S99" s="413"/>
      <c r="T99" s="413"/>
      <c r="U99" s="413"/>
      <c r="V99" s="413"/>
      <c r="W99" s="413"/>
      <c r="X99" s="413"/>
      <c r="Y99" s="413"/>
      <c r="Z99" s="413"/>
      <c r="AA99" s="413"/>
      <c r="AB99" s="413"/>
      <c r="AC99" s="413"/>
      <c r="AD99" s="413"/>
      <c r="AE99" s="413"/>
      <c r="AF99" s="413"/>
      <c r="AG99" s="413"/>
      <c r="AH99" s="413"/>
      <c r="AI99" s="413"/>
      <c r="AJ99" s="1"/>
      <c r="AK99" s="1"/>
    </row>
    <row r="100" spans="1:37" ht="16.5" hidden="1" customHeight="1" thickTop="1" thickBot="1" x14ac:dyDescent="0.35">
      <c r="A100" s="413"/>
      <c r="B100" s="413"/>
      <c r="C100" s="413"/>
      <c r="D100" s="413"/>
      <c r="E100" s="413"/>
      <c r="F100" s="418"/>
      <c r="G100" s="418"/>
      <c r="H100" s="418"/>
      <c r="I100" s="418"/>
      <c r="J100" s="413"/>
      <c r="K100" s="413"/>
      <c r="L100" s="413"/>
      <c r="M100" s="413"/>
      <c r="N100" s="413"/>
      <c r="O100" s="413"/>
      <c r="P100" s="413"/>
      <c r="Q100" s="413"/>
      <c r="R100" s="413"/>
      <c r="S100" s="413"/>
      <c r="T100" s="413"/>
      <c r="U100" s="413"/>
      <c r="V100" s="413"/>
      <c r="W100" s="413"/>
      <c r="X100" s="413"/>
      <c r="Y100" s="413"/>
      <c r="Z100" s="413"/>
      <c r="AA100" s="413"/>
      <c r="AB100" s="413"/>
      <c r="AC100" s="413"/>
      <c r="AD100" s="413"/>
      <c r="AE100" s="413"/>
      <c r="AF100" s="413"/>
      <c r="AG100" s="413"/>
      <c r="AH100" s="413"/>
      <c r="AI100" s="413"/>
      <c r="AJ100" s="1"/>
      <c r="AK100" s="1"/>
    </row>
    <row r="101" spans="1:37" ht="16.5" hidden="1" customHeight="1" thickTop="1" thickBot="1" x14ac:dyDescent="0.35">
      <c r="A101" s="413"/>
      <c r="B101" s="413"/>
      <c r="C101" s="413"/>
      <c r="D101" s="413"/>
      <c r="E101" s="413"/>
      <c r="F101" s="418"/>
      <c r="G101" s="418"/>
      <c r="H101" s="418"/>
      <c r="I101" s="418"/>
      <c r="J101" s="413"/>
      <c r="K101" s="413"/>
      <c r="L101" s="413"/>
      <c r="M101" s="413"/>
      <c r="N101" s="413"/>
      <c r="O101" s="413"/>
      <c r="P101" s="413"/>
      <c r="Q101" s="413"/>
      <c r="R101" s="413"/>
      <c r="S101" s="413"/>
      <c r="T101" s="413"/>
      <c r="U101" s="413"/>
      <c r="V101" s="413"/>
      <c r="W101" s="413"/>
      <c r="X101" s="413"/>
      <c r="Y101" s="413"/>
      <c r="Z101" s="413"/>
      <c r="AA101" s="413"/>
      <c r="AB101" s="413"/>
      <c r="AC101" s="413"/>
      <c r="AD101" s="413"/>
      <c r="AE101" s="413"/>
      <c r="AF101" s="413"/>
      <c r="AG101" s="413"/>
      <c r="AH101" s="413"/>
      <c r="AI101" s="413"/>
      <c r="AJ101" s="1"/>
      <c r="AK101" s="1"/>
    </row>
    <row r="102" spans="1:37" ht="16.5" hidden="1" customHeight="1" thickTop="1" thickBot="1" x14ac:dyDescent="0.35">
      <c r="A102" s="413"/>
      <c r="B102" s="413"/>
      <c r="C102" s="413"/>
      <c r="D102" s="413"/>
      <c r="E102" s="413"/>
      <c r="F102" s="418"/>
      <c r="G102" s="418"/>
      <c r="H102" s="418"/>
      <c r="I102" s="418"/>
      <c r="J102" s="413"/>
      <c r="K102" s="413"/>
      <c r="L102" s="413"/>
      <c r="M102" s="413"/>
      <c r="N102" s="413"/>
      <c r="O102" s="413"/>
      <c r="P102" s="413"/>
      <c r="Q102" s="413"/>
      <c r="R102" s="413"/>
      <c r="S102" s="413"/>
      <c r="T102" s="413"/>
      <c r="U102" s="413"/>
      <c r="V102" s="413"/>
      <c r="W102" s="413"/>
      <c r="X102" s="413"/>
      <c r="Y102" s="413"/>
      <c r="Z102" s="413"/>
      <c r="AA102" s="413"/>
      <c r="AB102" s="413"/>
      <c r="AC102" s="413"/>
      <c r="AD102" s="413"/>
      <c r="AE102" s="413"/>
      <c r="AF102" s="413"/>
      <c r="AG102" s="413"/>
      <c r="AH102" s="413"/>
      <c r="AI102" s="413"/>
      <c r="AJ102" s="1"/>
      <c r="AK102" s="1"/>
    </row>
    <row r="103" spans="1:37" ht="16.5" hidden="1" customHeight="1" thickTop="1" thickBot="1" x14ac:dyDescent="0.35">
      <c r="A103" s="413"/>
      <c r="B103" s="413"/>
      <c r="C103" s="413"/>
      <c r="D103" s="413"/>
      <c r="E103" s="413"/>
      <c r="F103" s="418"/>
      <c r="G103" s="418"/>
      <c r="H103" s="418"/>
      <c r="I103" s="418"/>
      <c r="J103" s="413"/>
      <c r="K103" s="413"/>
      <c r="L103" s="413"/>
      <c r="M103" s="413"/>
      <c r="N103" s="413"/>
      <c r="O103" s="413"/>
      <c r="P103" s="413"/>
      <c r="Q103" s="413"/>
      <c r="R103" s="413"/>
      <c r="S103" s="413"/>
      <c r="T103" s="413"/>
      <c r="U103" s="413"/>
      <c r="V103" s="413"/>
      <c r="W103" s="413"/>
      <c r="X103" s="413"/>
      <c r="Y103" s="413"/>
      <c r="Z103" s="413"/>
      <c r="AA103" s="413"/>
      <c r="AB103" s="413"/>
      <c r="AC103" s="413"/>
      <c r="AD103" s="413"/>
      <c r="AE103" s="413"/>
      <c r="AF103" s="413"/>
      <c r="AG103" s="413"/>
      <c r="AH103" s="413"/>
      <c r="AI103" s="413"/>
      <c r="AJ103" s="1"/>
      <c r="AK103" s="1"/>
    </row>
    <row r="104" spans="1:37" ht="31.5" hidden="1" customHeight="1" thickTop="1" thickBot="1" x14ac:dyDescent="0.35">
      <c r="A104" s="414" t="s">
        <v>37</v>
      </c>
      <c r="B104" s="414"/>
      <c r="C104" s="414"/>
      <c r="D104" s="414"/>
      <c r="E104" s="414"/>
      <c r="F104" s="414" t="s">
        <v>38</v>
      </c>
      <c r="G104" s="414"/>
      <c r="H104" s="414"/>
      <c r="I104" s="414"/>
      <c r="J104" s="414" t="s">
        <v>39</v>
      </c>
      <c r="K104" s="414"/>
      <c r="L104" s="414"/>
      <c r="M104" s="414"/>
      <c r="N104" s="414" t="s">
        <v>40</v>
      </c>
      <c r="O104" s="414"/>
      <c r="P104" s="414"/>
      <c r="Q104" s="414"/>
      <c r="R104" s="414"/>
      <c r="S104" s="414"/>
      <c r="T104" s="414"/>
      <c r="U104" s="414"/>
      <c r="V104" s="414"/>
      <c r="W104" s="414"/>
      <c r="X104" s="414" t="s">
        <v>41</v>
      </c>
      <c r="Y104" s="414"/>
      <c r="Z104" s="414"/>
      <c r="AA104" s="414"/>
      <c r="AB104" s="414"/>
      <c r="AC104" s="414"/>
      <c r="AD104" s="414"/>
      <c r="AE104" s="414"/>
      <c r="AF104" s="414" t="s">
        <v>42</v>
      </c>
      <c r="AG104" s="414"/>
      <c r="AH104" s="414"/>
      <c r="AI104" s="414"/>
      <c r="AJ104" s="1"/>
      <c r="AK104" s="1"/>
    </row>
    <row r="105" spans="1:37" ht="16.5" hidden="1" customHeight="1" thickTop="1" thickBot="1" x14ac:dyDescent="0.35">
      <c r="A105" s="413">
        <v>12</v>
      </c>
      <c r="B105" s="413"/>
      <c r="C105" s="413"/>
      <c r="D105" s="413"/>
      <c r="E105" s="413"/>
      <c r="F105" s="418"/>
      <c r="G105" s="418"/>
      <c r="H105" s="418"/>
      <c r="I105" s="418"/>
      <c r="J105" s="413">
        <f>F105*$X$30</f>
        <v>0</v>
      </c>
      <c r="K105" s="413"/>
      <c r="L105" s="413"/>
      <c r="M105" s="413"/>
      <c r="N105" s="413"/>
      <c r="O105" s="413"/>
      <c r="P105" s="413"/>
      <c r="Q105" s="413"/>
      <c r="R105" s="413"/>
      <c r="S105" s="413"/>
      <c r="T105" s="413"/>
      <c r="U105" s="413"/>
      <c r="V105" s="413"/>
      <c r="W105" s="413"/>
      <c r="X105" s="413"/>
      <c r="Y105" s="413"/>
      <c r="Z105" s="413"/>
      <c r="AA105" s="413"/>
      <c r="AB105" s="413"/>
      <c r="AC105" s="413"/>
      <c r="AD105" s="413"/>
      <c r="AE105" s="413"/>
      <c r="AF105" s="413"/>
      <c r="AG105" s="413"/>
      <c r="AH105" s="413"/>
      <c r="AI105" s="413"/>
      <c r="AJ105" s="1"/>
      <c r="AK105" s="1"/>
    </row>
    <row r="106" spans="1:37" ht="16.5" hidden="1" customHeight="1" thickTop="1" thickBot="1" x14ac:dyDescent="0.35">
      <c r="A106" s="413"/>
      <c r="B106" s="413"/>
      <c r="C106" s="413"/>
      <c r="D106" s="413"/>
      <c r="E106" s="413"/>
      <c r="F106" s="418"/>
      <c r="G106" s="418"/>
      <c r="H106" s="418"/>
      <c r="I106" s="418"/>
      <c r="J106" s="413"/>
      <c r="K106" s="413"/>
      <c r="L106" s="413"/>
      <c r="M106" s="413"/>
      <c r="N106" s="413"/>
      <c r="O106" s="413"/>
      <c r="P106" s="413"/>
      <c r="Q106" s="413"/>
      <c r="R106" s="413"/>
      <c r="S106" s="413"/>
      <c r="T106" s="413"/>
      <c r="U106" s="413"/>
      <c r="V106" s="413"/>
      <c r="W106" s="413"/>
      <c r="X106" s="413"/>
      <c r="Y106" s="413"/>
      <c r="Z106" s="413"/>
      <c r="AA106" s="413"/>
      <c r="AB106" s="413"/>
      <c r="AC106" s="413"/>
      <c r="AD106" s="413"/>
      <c r="AE106" s="413"/>
      <c r="AF106" s="413"/>
      <c r="AG106" s="413"/>
      <c r="AH106" s="413"/>
      <c r="AI106" s="413"/>
      <c r="AJ106" s="1"/>
      <c r="AK106" s="1"/>
    </row>
    <row r="107" spans="1:37" ht="16.5" hidden="1" customHeight="1" thickTop="1" thickBot="1" x14ac:dyDescent="0.35">
      <c r="A107" s="413"/>
      <c r="B107" s="413"/>
      <c r="C107" s="413"/>
      <c r="D107" s="413"/>
      <c r="E107" s="413"/>
      <c r="F107" s="418"/>
      <c r="G107" s="418"/>
      <c r="H107" s="418"/>
      <c r="I107" s="418"/>
      <c r="J107" s="413"/>
      <c r="K107" s="413"/>
      <c r="L107" s="413"/>
      <c r="M107" s="413"/>
      <c r="N107" s="413"/>
      <c r="O107" s="413"/>
      <c r="P107" s="413"/>
      <c r="Q107" s="413"/>
      <c r="R107" s="413"/>
      <c r="S107" s="413"/>
      <c r="T107" s="413"/>
      <c r="U107" s="413"/>
      <c r="V107" s="413"/>
      <c r="W107" s="413"/>
      <c r="X107" s="413"/>
      <c r="Y107" s="413"/>
      <c r="Z107" s="413"/>
      <c r="AA107" s="413"/>
      <c r="AB107" s="413"/>
      <c r="AC107" s="413"/>
      <c r="AD107" s="413"/>
      <c r="AE107" s="413"/>
      <c r="AF107" s="413"/>
      <c r="AG107" s="413"/>
      <c r="AH107" s="413"/>
      <c r="AI107" s="413"/>
      <c r="AJ107" s="1"/>
      <c r="AK107" s="1"/>
    </row>
    <row r="108" spans="1:37" ht="16.5" hidden="1" customHeight="1" thickTop="1" thickBot="1" x14ac:dyDescent="0.35">
      <c r="A108" s="413"/>
      <c r="B108" s="413"/>
      <c r="C108" s="413"/>
      <c r="D108" s="413"/>
      <c r="E108" s="413"/>
      <c r="F108" s="418"/>
      <c r="G108" s="418"/>
      <c r="H108" s="418"/>
      <c r="I108" s="418"/>
      <c r="J108" s="413"/>
      <c r="K108" s="413"/>
      <c r="L108" s="413"/>
      <c r="M108" s="413"/>
      <c r="N108" s="413"/>
      <c r="O108" s="413"/>
      <c r="P108" s="413"/>
      <c r="Q108" s="413"/>
      <c r="R108" s="413"/>
      <c r="S108" s="413"/>
      <c r="T108" s="413"/>
      <c r="U108" s="413"/>
      <c r="V108" s="413"/>
      <c r="W108" s="413"/>
      <c r="X108" s="413"/>
      <c r="Y108" s="413"/>
      <c r="Z108" s="413"/>
      <c r="AA108" s="413"/>
      <c r="AB108" s="413"/>
      <c r="AC108" s="413"/>
      <c r="AD108" s="413"/>
      <c r="AE108" s="413"/>
      <c r="AF108" s="413"/>
      <c r="AG108" s="413"/>
      <c r="AH108" s="413"/>
      <c r="AI108" s="413"/>
      <c r="AJ108" s="1"/>
      <c r="AK108" s="1"/>
    </row>
    <row r="109" spans="1:37" ht="16.5" hidden="1" customHeight="1" thickTop="1" thickBot="1" x14ac:dyDescent="0.35">
      <c r="A109" s="413"/>
      <c r="B109" s="413"/>
      <c r="C109" s="413"/>
      <c r="D109" s="413"/>
      <c r="E109" s="413"/>
      <c r="F109" s="418"/>
      <c r="G109" s="418"/>
      <c r="H109" s="418"/>
      <c r="I109" s="418"/>
      <c r="J109" s="413"/>
      <c r="K109" s="413"/>
      <c r="L109" s="413"/>
      <c r="M109" s="413"/>
      <c r="N109" s="413"/>
      <c r="O109" s="413"/>
      <c r="P109" s="413"/>
      <c r="Q109" s="413"/>
      <c r="R109" s="413"/>
      <c r="S109" s="413"/>
      <c r="T109" s="413"/>
      <c r="U109" s="413"/>
      <c r="V109" s="413"/>
      <c r="W109" s="413"/>
      <c r="X109" s="413"/>
      <c r="Y109" s="413"/>
      <c r="Z109" s="413"/>
      <c r="AA109" s="413"/>
      <c r="AB109" s="413"/>
      <c r="AC109" s="413"/>
      <c r="AD109" s="413"/>
      <c r="AE109" s="413"/>
      <c r="AF109" s="413"/>
      <c r="AG109" s="413"/>
      <c r="AH109" s="413"/>
      <c r="AI109" s="413"/>
      <c r="AJ109" s="1"/>
      <c r="AK109" s="1"/>
    </row>
    <row r="110" spans="1:37" s="10" customFormat="1" ht="19.5" customHeight="1" thickTop="1" thickBot="1" x14ac:dyDescent="0.3">
      <c r="A110" s="414" t="s">
        <v>43</v>
      </c>
      <c r="B110" s="414"/>
      <c r="C110" s="414"/>
      <c r="D110" s="414"/>
      <c r="E110" s="414"/>
      <c r="F110" s="414"/>
      <c r="G110" s="414"/>
      <c r="H110" s="414"/>
      <c r="I110" s="414"/>
      <c r="J110" s="414"/>
      <c r="K110" s="414"/>
      <c r="L110" s="414"/>
      <c r="M110" s="414"/>
      <c r="N110" s="414"/>
      <c r="O110" s="414"/>
      <c r="P110" s="414"/>
      <c r="Q110" s="414"/>
      <c r="R110" s="414"/>
      <c r="S110" s="414"/>
      <c r="T110" s="414"/>
      <c r="U110" s="414"/>
      <c r="V110" s="414"/>
      <c r="W110" s="414"/>
      <c r="X110" s="414"/>
      <c r="Y110" s="414"/>
      <c r="Z110" s="414"/>
      <c r="AA110" s="414"/>
      <c r="AB110" s="414"/>
      <c r="AC110" s="414"/>
      <c r="AD110" s="414"/>
      <c r="AE110" s="414"/>
      <c r="AF110" s="414"/>
      <c r="AG110" s="414"/>
      <c r="AH110" s="414"/>
      <c r="AI110" s="414"/>
    </row>
    <row r="111" spans="1:37" s="10" customFormat="1" ht="15.75" customHeight="1" thickTop="1" x14ac:dyDescent="0.25">
      <c r="A111" s="11"/>
      <c r="B111" s="12"/>
      <c r="C111" s="12"/>
      <c r="D111" s="12"/>
      <c r="E111" s="12"/>
      <c r="F111" s="12"/>
      <c r="G111" s="12"/>
      <c r="H111" s="12"/>
      <c r="I111" s="12"/>
      <c r="J111" s="12"/>
      <c r="K111" s="12"/>
      <c r="L111" s="12"/>
      <c r="M111" s="12"/>
      <c r="N111" s="415" t="s">
        <v>44</v>
      </c>
      <c r="O111" s="415"/>
      <c r="P111" s="415"/>
      <c r="Q111" s="415"/>
      <c r="R111" s="415"/>
      <c r="S111" s="415"/>
      <c r="T111" s="415"/>
      <c r="U111" s="415"/>
      <c r="V111" s="415"/>
      <c r="W111" s="415"/>
      <c r="X111" s="415"/>
      <c r="Y111" s="416" t="s">
        <v>45</v>
      </c>
      <c r="Z111" s="416"/>
      <c r="AA111" s="416"/>
      <c r="AB111" s="416"/>
      <c r="AC111" s="416"/>
      <c r="AD111" s="416"/>
      <c r="AE111" s="416"/>
      <c r="AF111" s="417"/>
      <c r="AG111" s="13"/>
      <c r="AH111" s="14" t="s">
        <v>46</v>
      </c>
      <c r="AI111" s="15" t="s">
        <v>47</v>
      </c>
    </row>
    <row r="112" spans="1:37" s="10" customFormat="1" ht="15" customHeight="1" x14ac:dyDescent="0.25">
      <c r="A112" s="402" t="s">
        <v>48</v>
      </c>
      <c r="B112" s="403"/>
      <c r="C112" s="403"/>
      <c r="D112" s="403"/>
      <c r="E112" s="403"/>
      <c r="F112" s="403"/>
      <c r="G112" s="12" t="s">
        <v>49</v>
      </c>
      <c r="H112" s="16"/>
      <c r="I112" s="12"/>
      <c r="J112" s="12" t="s">
        <v>47</v>
      </c>
      <c r="K112" s="16" t="s">
        <v>50</v>
      </c>
      <c r="L112" s="12"/>
      <c r="M112" s="12"/>
      <c r="N112" s="404"/>
      <c r="O112" s="404"/>
      <c r="P112" s="404"/>
      <c r="Q112" s="404"/>
      <c r="R112" s="404"/>
      <c r="S112" s="404"/>
      <c r="T112" s="404"/>
      <c r="U112" s="404"/>
      <c r="V112" s="404"/>
      <c r="W112" s="404"/>
      <c r="X112" s="404"/>
      <c r="Y112" s="408" t="s">
        <v>51</v>
      </c>
      <c r="Z112" s="403"/>
      <c r="AA112" s="403"/>
      <c r="AB112" s="403"/>
      <c r="AC112" s="403"/>
      <c r="AD112" s="403"/>
      <c r="AE112" s="403"/>
      <c r="AF112" s="409"/>
      <c r="AG112" s="13"/>
      <c r="AH112" s="16"/>
      <c r="AI112" s="17"/>
    </row>
    <row r="113" spans="1:35" s="10" customFormat="1" x14ac:dyDescent="0.25">
      <c r="A113" s="402"/>
      <c r="B113" s="403"/>
      <c r="C113" s="403"/>
      <c r="D113" s="403"/>
      <c r="E113" s="403"/>
      <c r="F113" s="403"/>
      <c r="G113" s="403"/>
      <c r="H113" s="403"/>
      <c r="I113" s="403"/>
      <c r="J113" s="403"/>
      <c r="K113" s="403"/>
      <c r="L113" s="403"/>
      <c r="M113" s="12"/>
      <c r="N113" s="404"/>
      <c r="O113" s="404"/>
      <c r="P113" s="404"/>
      <c r="Q113" s="404"/>
      <c r="R113" s="404"/>
      <c r="S113" s="404"/>
      <c r="T113" s="404"/>
      <c r="U113" s="404"/>
      <c r="V113" s="404"/>
      <c r="W113" s="404"/>
      <c r="X113" s="404"/>
      <c r="Y113" s="12"/>
      <c r="Z113" s="12"/>
      <c r="AA113" s="12"/>
      <c r="AB113" s="12"/>
      <c r="AC113" s="12"/>
      <c r="AD113" s="12"/>
      <c r="AE113" s="12"/>
      <c r="AF113" s="12"/>
      <c r="AG113" s="12"/>
      <c r="AH113" s="12"/>
      <c r="AI113" s="18"/>
    </row>
    <row r="114" spans="1:35" s="10" customFormat="1" ht="15" customHeight="1" x14ac:dyDescent="0.25">
      <c r="A114" s="402"/>
      <c r="B114" s="403"/>
      <c r="C114" s="403"/>
      <c r="D114" s="403"/>
      <c r="E114" s="403"/>
      <c r="F114" s="403"/>
      <c r="G114" s="403"/>
      <c r="H114" s="403"/>
      <c r="I114" s="403"/>
      <c r="J114" s="403"/>
      <c r="K114" s="403"/>
      <c r="L114" s="403"/>
      <c r="M114" s="12"/>
      <c r="N114" s="403" t="s">
        <v>52</v>
      </c>
      <c r="O114" s="403"/>
      <c r="P114" s="403"/>
      <c r="Q114" s="403"/>
      <c r="R114" s="403"/>
      <c r="S114" s="403"/>
      <c r="T114" s="403"/>
      <c r="U114" s="403"/>
      <c r="V114" s="403"/>
      <c r="W114" s="403"/>
      <c r="X114" s="403"/>
      <c r="Y114" s="403" t="s">
        <v>45</v>
      </c>
      <c r="Z114" s="403"/>
      <c r="AA114" s="403"/>
      <c r="AB114" s="403"/>
      <c r="AC114" s="403"/>
      <c r="AD114" s="403"/>
      <c r="AE114" s="403"/>
      <c r="AF114" s="403"/>
      <c r="AG114" s="12"/>
      <c r="AH114" s="19" t="s">
        <v>46</v>
      </c>
      <c r="AI114" s="20" t="s">
        <v>47</v>
      </c>
    </row>
    <row r="115" spans="1:35" s="10" customFormat="1" ht="15" customHeight="1" x14ac:dyDescent="0.25">
      <c r="A115" s="402" t="s">
        <v>53</v>
      </c>
      <c r="B115" s="403"/>
      <c r="C115" s="403"/>
      <c r="D115" s="403"/>
      <c r="E115" s="403"/>
      <c r="F115" s="403"/>
      <c r="G115" s="12" t="s">
        <v>49</v>
      </c>
      <c r="H115" s="16"/>
      <c r="I115" s="12"/>
      <c r="J115" s="12" t="s">
        <v>47</v>
      </c>
      <c r="K115" s="16" t="s">
        <v>50</v>
      </c>
      <c r="L115" s="12"/>
      <c r="M115" s="12"/>
      <c r="N115" s="404"/>
      <c r="O115" s="404"/>
      <c r="P115" s="404"/>
      <c r="Q115" s="404"/>
      <c r="R115" s="404"/>
      <c r="S115" s="404"/>
      <c r="T115" s="404"/>
      <c r="U115" s="404"/>
      <c r="V115" s="404"/>
      <c r="W115" s="404"/>
      <c r="X115" s="404"/>
      <c r="Y115" s="405" t="s">
        <v>51</v>
      </c>
      <c r="Z115" s="406"/>
      <c r="AA115" s="406"/>
      <c r="AB115" s="406"/>
      <c r="AC115" s="406"/>
      <c r="AD115" s="406"/>
      <c r="AE115" s="406"/>
      <c r="AF115" s="407"/>
      <c r="AG115" s="21"/>
      <c r="AH115" s="22"/>
      <c r="AI115" s="23"/>
    </row>
    <row r="116" spans="1:35" s="10" customFormat="1" x14ac:dyDescent="0.25">
      <c r="A116" s="402"/>
      <c r="B116" s="403"/>
      <c r="C116" s="403"/>
      <c r="D116" s="403"/>
      <c r="E116" s="403"/>
      <c r="F116" s="403"/>
      <c r="G116" s="403"/>
      <c r="H116" s="403"/>
      <c r="I116" s="403"/>
      <c r="J116" s="403"/>
      <c r="K116" s="403"/>
      <c r="L116" s="403"/>
      <c r="M116" s="12"/>
      <c r="N116" s="404"/>
      <c r="O116" s="404"/>
      <c r="P116" s="404"/>
      <c r="Q116" s="404"/>
      <c r="R116" s="404"/>
      <c r="S116" s="404"/>
      <c r="T116" s="404"/>
      <c r="U116" s="404"/>
      <c r="V116" s="404"/>
      <c r="W116" s="404"/>
      <c r="X116" s="404"/>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10" t="s">
        <v>54</v>
      </c>
      <c r="B118" s="411"/>
      <c r="C118" s="411"/>
      <c r="D118" s="411"/>
      <c r="E118" s="411"/>
      <c r="F118" s="411"/>
      <c r="G118" s="411"/>
      <c r="H118" s="411"/>
      <c r="I118" s="411"/>
      <c r="J118" s="411"/>
      <c r="K118" s="411"/>
      <c r="L118" s="411"/>
      <c r="M118" s="411"/>
      <c r="N118" s="411"/>
      <c r="O118" s="411"/>
      <c r="P118" s="411"/>
      <c r="Q118" s="411"/>
      <c r="R118" s="411"/>
      <c r="S118" s="411"/>
      <c r="T118" s="411"/>
      <c r="U118" s="411"/>
      <c r="V118" s="411"/>
      <c r="W118" s="411"/>
      <c r="X118" s="411"/>
      <c r="Y118" s="411"/>
      <c r="Z118" s="411"/>
      <c r="AA118" s="411"/>
      <c r="AB118" s="411"/>
      <c r="AC118" s="411"/>
      <c r="AD118" s="411"/>
      <c r="AE118" s="411"/>
      <c r="AF118" s="411"/>
      <c r="AG118" s="411"/>
      <c r="AH118" s="411"/>
      <c r="AI118" s="412"/>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02" t="s">
        <v>55</v>
      </c>
      <c r="B120" s="403"/>
      <c r="C120" s="403"/>
      <c r="D120" s="403"/>
      <c r="E120" s="403"/>
      <c r="F120" s="403"/>
      <c r="G120" s="403" t="s">
        <v>56</v>
      </c>
      <c r="H120" s="403"/>
      <c r="I120" s="16"/>
      <c r="J120" s="12"/>
      <c r="K120" s="403" t="s">
        <v>57</v>
      </c>
      <c r="L120" s="409"/>
      <c r="M120" s="16"/>
      <c r="N120" s="12"/>
      <c r="O120" s="403" t="s">
        <v>58</v>
      </c>
      <c r="P120" s="409"/>
      <c r="Q120" s="16" t="s">
        <v>50</v>
      </c>
      <c r="R120" s="12"/>
      <c r="S120" s="403" t="s">
        <v>59</v>
      </c>
      <c r="T120" s="409"/>
      <c r="U120" s="16"/>
      <c r="V120" s="408" t="s">
        <v>60</v>
      </c>
      <c r="W120" s="403"/>
      <c r="X120" s="403"/>
      <c r="Y120" s="403"/>
      <c r="Z120" s="403"/>
      <c r="AA120" s="403"/>
      <c r="AB120" s="403"/>
      <c r="AC120" s="403"/>
      <c r="AD120" s="403"/>
      <c r="AE120" s="403"/>
      <c r="AF120" s="403"/>
      <c r="AG120" s="403"/>
      <c r="AH120" s="409"/>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01" t="s">
        <v>63</v>
      </c>
      <c r="C129" s="401"/>
      <c r="D129" s="401"/>
      <c r="E129" s="401"/>
      <c r="F129" s="401"/>
      <c r="G129" s="401"/>
      <c r="H129" s="401"/>
      <c r="I129" s="401"/>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01"/>
      <c r="C154" s="401"/>
      <c r="D154" s="401"/>
      <c r="E154" s="401"/>
      <c r="F154" s="401"/>
      <c r="G154" s="401"/>
      <c r="H154" s="401"/>
      <c r="I154" s="401"/>
      <c r="J154" s="401"/>
      <c r="K154" s="401"/>
      <c r="L154" s="401"/>
      <c r="M154" s="401"/>
      <c r="N154" s="401"/>
      <c r="AA154" s="35"/>
      <c r="AB154" s="36"/>
      <c r="AH154" s="35"/>
      <c r="AI154" s="35"/>
      <c r="AJ154" s="39"/>
      <c r="AK154" s="39"/>
      <c r="AL154" s="39"/>
      <c r="AM154" s="39"/>
    </row>
    <row r="155" spans="1:39" s="38" customFormat="1" x14ac:dyDescent="0.25">
      <c r="A155" s="35"/>
      <c r="B155" s="401" t="s">
        <v>110</v>
      </c>
      <c r="C155" s="401"/>
      <c r="D155" s="401"/>
      <c r="E155" s="401"/>
      <c r="F155" s="401"/>
      <c r="G155" s="401"/>
      <c r="H155" s="401"/>
      <c r="I155" s="401"/>
      <c r="J155" s="401"/>
      <c r="K155" s="401"/>
      <c r="L155" s="401"/>
      <c r="M155" s="401"/>
      <c r="N155" s="401"/>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A3" xr:uid="{00000000-0002-0000-0300-000000000000}">
      <formula1>$A$126:$A$127</formula1>
    </dataValidation>
    <dataValidation type="list" allowBlank="1" showInputMessage="1" showErrorMessage="1" sqref="E8" xr:uid="{00000000-0002-0000-0300-000001000000}">
      <formula1>$B$156:$B$218</formula1>
    </dataValidation>
    <dataValidation type="list" allowBlank="1" showInputMessage="1" showErrorMessage="1" sqref="E7" xr:uid="{00000000-0002-0000-0300-000002000000}">
      <formula1>$B$131:$B$153</formula1>
    </dataValidation>
  </dataValidations>
  <hyperlinks>
    <hyperlink ref="S147" location="'Z1'!A1" display="D1" xr:uid="{00000000-0004-0000-0300-000000000000}"/>
    <hyperlink ref="S148" location="'Z2'!A1" display="D2" xr:uid="{00000000-0004-0000-0300-000001000000}"/>
    <hyperlink ref="S238" location="'Z3'!A1" display="O2" xr:uid="{00000000-0004-0000-0300-000002000000}"/>
    <hyperlink ref="S239" location="'Z4'!A1" display="O3" xr:uid="{00000000-0004-0000-0300-000003000000}"/>
    <hyperlink ref="S240" location="'Z5'!A1" display="O4" xr:uid="{00000000-0004-0000-0300-000004000000}"/>
    <hyperlink ref="S242" location="'Z6'!A1" display="P1" xr:uid="{00000000-0004-0000-0300-000005000000}"/>
    <hyperlink ref="S243" location="'Z7'!A1" display="P2" xr:uid="{00000000-0004-0000-0300-000006000000}"/>
    <hyperlink ref="S244" location="'AP1'!A1" display="P3" xr:uid="{00000000-0004-0000-0300-000007000000}"/>
    <hyperlink ref="S245" location="'AP2'!A1" display="P4" xr:uid="{00000000-0004-0000-0300-000008000000}"/>
    <hyperlink ref="S246" location="'AP3'!A1" display="P5" xr:uid="{00000000-0004-0000-0300-000009000000}"/>
    <hyperlink ref="S248" location="'AQ1'!A1" display="Q1" xr:uid="{00000000-0004-0000-0300-00000A000000}"/>
    <hyperlink ref="S249" location="'AQ2'!A1" display="Q2" xr:uid="{00000000-0004-0000-0300-00000B000000}"/>
    <hyperlink ref="S250" location="'AQ3'!A1" display="Q3" xr:uid="{00000000-0004-0000-0300-00000C000000}"/>
    <hyperlink ref="S251" location="'AQ4'!A1" display="Q4" xr:uid="{00000000-0004-0000-0300-00000D000000}"/>
    <hyperlink ref="S252" location="'AR1'!A1" display="Q5" xr:uid="{00000000-0004-0000-0300-00000E000000}"/>
    <hyperlink ref="S253" location="'AR2'!A1" display="Q6" xr:uid="{00000000-0004-0000-0300-00000F000000}"/>
    <hyperlink ref="S255" location="'AR3'!A1" display="R1" xr:uid="{00000000-0004-0000-0300-000010000000}"/>
    <hyperlink ref="S256" location="'AS1'!A1" display="R2" xr:uid="{00000000-0004-0000-0300-000011000000}"/>
    <hyperlink ref="S257" location="'AS2'!A1" display="R3" xr:uid="{00000000-0004-0000-0300-000012000000}"/>
    <hyperlink ref="S258" location="'AS3'!A1" display="R4" xr:uid="{00000000-0004-0000-0300-000013000000}"/>
    <hyperlink ref="S259" location="'AN2'!A1" display="R5" xr:uid="{00000000-0004-0000-0300-000014000000}"/>
    <hyperlink ref="S260" location="'AN1'!A1" display="R6" xr:uid="{00000000-0004-0000-0300-000015000000}"/>
    <hyperlink ref="S265" location="AM.5!A1" display="S1" xr:uid="{00000000-0004-0000-0300-000016000000}"/>
    <hyperlink ref="S266" location="AM.4!A1" display="S2" xr:uid="{00000000-0004-0000-0300-000017000000}"/>
    <hyperlink ref="S267" location="AM.3!A1" display="S3" xr:uid="{00000000-0004-0000-0300-000018000000}"/>
    <hyperlink ref="S268" location="AM.2!A1" display="S4" xr:uid="{00000000-0004-0000-0300-000019000000}"/>
    <hyperlink ref="S269" location="'AM1'!A1" display="S5" xr:uid="{00000000-0004-0000-0300-00001A000000}"/>
    <hyperlink ref="S270" location="'AL5'!A1" display="S6" xr:uid="{00000000-0004-0000-0300-00001B000000}"/>
    <hyperlink ref="S272" location="'AL4'!A1" display="T1" xr:uid="{00000000-0004-0000-0300-00001C000000}"/>
    <hyperlink ref="S273" location="'AL3'!A1" display="T2" xr:uid="{00000000-0004-0000-0300-00001D000000}"/>
    <hyperlink ref="S274" location="'AL2'!A1" display="T3" xr:uid="{00000000-0004-0000-0300-00001E000000}"/>
    <hyperlink ref="S275" location="'AL1'!A1" display="T4" xr:uid="{00000000-0004-0000-0300-00001F000000}"/>
    <hyperlink ref="S277" location="'AH6'!A1" display="U1" xr:uid="{00000000-0004-0000-0300-000020000000}"/>
    <hyperlink ref="S278" location="'AH5'!A1" display="U2" xr:uid="{00000000-0004-0000-0300-000021000000}"/>
    <hyperlink ref="S279" location="'AH4'!A1" display="U3" xr:uid="{00000000-0004-0000-0300-000022000000}"/>
    <hyperlink ref="S280" location="'AH3'!A1" display="U4" xr:uid="{00000000-0004-0000-0300-000023000000}"/>
    <hyperlink ref="S281" location="'AH2'!A1" display="U5" xr:uid="{00000000-0004-0000-0300-000024000000}"/>
    <hyperlink ref="S282" location="'AH1'!A1" display="U6" xr:uid="{00000000-0004-0000-0300-000025000000}"/>
    <hyperlink ref="S283" location="'AG8'!A1" display="U7" xr:uid="{00000000-0004-0000-0300-000026000000}"/>
    <hyperlink ref="S284" location="'AG7'!A1" display="U8" xr:uid="{00000000-0004-0000-0300-000027000000}"/>
    <hyperlink ref="S286" location="'AG6'!A1" display="V1" xr:uid="{00000000-0004-0000-0300-000028000000}"/>
    <hyperlink ref="S287" location="'AG5'!A1" display="V2" xr:uid="{00000000-0004-0000-0300-000029000000}"/>
    <hyperlink ref="S288" location="'AG4'!A1" display="V3" xr:uid="{00000000-0004-0000-0300-00002A000000}"/>
    <hyperlink ref="S289" location="'AG3'!A1" display="V4" xr:uid="{00000000-0004-0000-0300-00002B000000}"/>
    <hyperlink ref="S290" location="'AG2'!A1" display="V5" xr:uid="{00000000-0004-0000-0300-00002C000000}"/>
    <hyperlink ref="S291" location="'AG1'!A1" display="V6" xr:uid="{00000000-0004-0000-0300-00002D000000}"/>
    <hyperlink ref="S292" location="'AF6'!A1" display="V7" xr:uid="{00000000-0004-0000-0300-00002E000000}"/>
    <hyperlink ref="S293" location="'AF5'!A1" display="V8" xr:uid="{00000000-0004-0000-0300-00002F000000}"/>
    <hyperlink ref="S295" location="'AF4'!A1" display="W1" xr:uid="{00000000-0004-0000-0300-000030000000}"/>
    <hyperlink ref="S296" location="'AF3'!A1" display="W2" xr:uid="{00000000-0004-0000-0300-000031000000}"/>
    <hyperlink ref="S297" location="'AF2'!A1" display="W3" xr:uid="{00000000-0004-0000-0300-000032000000}"/>
    <hyperlink ref="S298" location="'AF1'!A1" display="W4" xr:uid="{00000000-0004-0000-0300-000033000000}"/>
    <hyperlink ref="S299" location="'AE5'!A1" display="W5" xr:uid="{00000000-0004-0000-0300-000034000000}"/>
    <hyperlink ref="S300" location="'AE4'!A1" display="W6" xr:uid="{00000000-0004-0000-0300-000035000000}"/>
    <hyperlink ref="S301" location="'AE3'!A1" display="W7" xr:uid="{00000000-0004-0000-0300-000036000000}"/>
    <hyperlink ref="S303" location="'AE2'!A1" display="X1" xr:uid="{00000000-0004-0000-0300-000037000000}"/>
    <hyperlink ref="S304" location="'AE1'!A1" display="X2" xr:uid="{00000000-0004-0000-0300-000038000000}"/>
    <hyperlink ref="S305" location="'AD5'!A1" display="X3" xr:uid="{00000000-0004-0000-0300-000039000000}"/>
    <hyperlink ref="S306" location="'AD4'!A1" display="X4" xr:uid="{00000000-0004-0000-0300-00003A000000}"/>
    <hyperlink ref="S307" location="'AD3'!A1" display="X5" xr:uid="{00000000-0004-0000-0300-00003B000000}"/>
    <hyperlink ref="S308" location="'AD2'!A1" display="X6" xr:uid="{00000000-0004-0000-0300-00003C000000}"/>
    <hyperlink ref="S310" location="'AD1'!A1" display="'Y1'!A1" xr:uid="{00000000-0004-0000-0300-00003D000000}"/>
    <hyperlink ref="S311" location="'AC4'!A1" display="Y2" xr:uid="{00000000-0004-0000-0300-00003E000000}"/>
    <hyperlink ref="S312" location="'AC3'!A1" display="Y3" xr:uid="{00000000-0004-0000-0300-00003F000000}"/>
    <hyperlink ref="S313" location="'AC2'!A1" display="Y4" xr:uid="{00000000-0004-0000-0300-000040000000}"/>
    <hyperlink ref="S314" location="'AC1'!A1" display="Y5" xr:uid="{00000000-0004-0000-0300-000041000000}"/>
    <hyperlink ref="S315" location="'AB5'!A1" display="Y6" xr:uid="{00000000-0004-0000-0300-000042000000}"/>
    <hyperlink ref="S316" location="'AB4'!A1" display="Y7" xr:uid="{00000000-0004-0000-0300-000043000000}"/>
    <hyperlink ref="S261" location="'AB3'!A1" display="R7" xr:uid="{00000000-0004-0000-0300-000044000000}"/>
    <hyperlink ref="S262" location="'AB2'!A1" display="R8" xr:uid="{00000000-0004-0000-0300-000045000000}"/>
    <hyperlink ref="S263" location="'AB1'!A1" display="R9" xr:uid="{00000000-0004-0000-0300-000046000000}"/>
    <hyperlink ref="S241" location="'AA8'!A1" display="'Elenco obiettivi '!A207" xr:uid="{00000000-0004-0000-0300-000047000000}"/>
    <hyperlink ref="S247" location="'AA7'!A1" display="informazioni!A218" xr:uid="{00000000-0004-0000-0300-000048000000}"/>
    <hyperlink ref="S254" location="'AA6'!A1" display="informazioni!A229" xr:uid="{00000000-0004-0000-0300-000049000000}"/>
    <hyperlink ref="S264" location="'AA5'!A1" display="informazioni!A240" xr:uid="{00000000-0004-0000-0300-00004A000000}"/>
    <hyperlink ref="S271" location="'AA4'!A1" display="informazioni!A251" xr:uid="{00000000-0004-0000-0300-00004B000000}"/>
    <hyperlink ref="S276" location="'AA3'!A1" display="informazioni!A262" xr:uid="{00000000-0004-0000-0300-00004C000000}"/>
    <hyperlink ref="S285" location="'AA2'!A1" display="informazioni!A273" xr:uid="{00000000-0004-0000-0300-00004D000000}"/>
    <hyperlink ref="S294" location="'AA1'!A1" display="informazioni!A284" xr:uid="{00000000-0004-0000-0300-00004E000000}"/>
    <hyperlink ref="S302" location="'AO1'!A1" display="informazioni!A295" xr:uid="{00000000-0004-0000-0300-00004F000000}"/>
    <hyperlink ref="S309" location="'AV3'!A1" display="0.1" xr:uid="{00000000-0004-0000-0300-000050000000}"/>
    <hyperlink ref="S317" location="'AV2'!A1" display="informazioni!A317" xr:uid="{00000000-0004-0000-0300-000051000000}"/>
    <hyperlink ref="S123" location="'AV1'!A1" display="B14" xr:uid="{00000000-0004-0000-0300-000052000000}"/>
    <hyperlink ref="S122" location="'AU3'!A1" display="B13" xr:uid="{00000000-0004-0000-0300-000053000000}"/>
    <hyperlink ref="S117" location="'AU2'!A1" display="B21" xr:uid="{00000000-0004-0000-0300-000054000000}"/>
    <hyperlink ref="S119" location="'AU1'!A1" display="B23" xr:uid="{00000000-0004-0000-0300-000055000000}"/>
    <hyperlink ref="S121" location="'AT3'!A1" display="B25" xr:uid="{00000000-0004-0000-03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BH317"/>
  <sheetViews>
    <sheetView view="pageBreakPreview" topLeftCell="A15" zoomScale="80" zoomScaleNormal="80" zoomScaleSheetLayoutView="80" workbookViewId="0">
      <selection activeCell="A38" sqref="A38:E38"/>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5">
      <c r="A1" s="451"/>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3"/>
      <c r="AH1" s="1"/>
      <c r="AI1" s="1"/>
      <c r="AJ1" s="1"/>
      <c r="AK1" s="1"/>
    </row>
    <row r="2" spans="1:60" ht="30" customHeight="1" thickTop="1" thickBot="1" x14ac:dyDescent="0.35">
      <c r="A2" s="414" t="s">
        <v>223</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1"/>
      <c r="AK2" s="1"/>
    </row>
    <row r="3" spans="1:60" s="5" customFormat="1" ht="35.25" customHeight="1" thickTop="1" thickBot="1" x14ac:dyDescent="0.35">
      <c r="A3" s="419" t="s">
        <v>3</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1"/>
      <c r="AH3" s="3" t="s">
        <v>4</v>
      </c>
      <c r="AI3" s="3" t="e">
        <f>'Elenco P.O.'!#REF!</f>
        <v>#REF!</v>
      </c>
      <c r="AJ3" s="4"/>
      <c r="AK3" s="4"/>
    </row>
    <row r="4" spans="1:60" s="5" customFormat="1" ht="33" customHeight="1" thickTop="1" thickBot="1" x14ac:dyDescent="0.35">
      <c r="A4" s="454" t="s">
        <v>5</v>
      </c>
      <c r="B4" s="454"/>
      <c r="C4" s="454"/>
      <c r="D4" s="454"/>
      <c r="E4" s="454"/>
      <c r="F4" s="454"/>
      <c r="G4" s="454"/>
      <c r="H4" s="454"/>
      <c r="I4" s="454"/>
      <c r="J4" s="454"/>
      <c r="K4" s="454"/>
      <c r="L4" s="454"/>
      <c r="M4" s="454"/>
      <c r="N4" s="454"/>
      <c r="O4" s="454"/>
      <c r="P4" s="454"/>
      <c r="Q4" s="454"/>
      <c r="R4" s="454"/>
      <c r="S4" s="454">
        <f>'Elenco P.O.'!C1</f>
        <v>0</v>
      </c>
      <c r="T4" s="454"/>
      <c r="U4" s="454"/>
      <c r="V4" s="454"/>
      <c r="W4" s="454"/>
      <c r="X4" s="454"/>
      <c r="Y4" s="454"/>
      <c r="Z4" s="454"/>
      <c r="AA4" s="454"/>
      <c r="AB4" s="454"/>
      <c r="AC4" s="454"/>
      <c r="AD4" s="454"/>
      <c r="AE4" s="454"/>
      <c r="AF4" s="454"/>
      <c r="AG4" s="454"/>
      <c r="AH4" s="454"/>
      <c r="AI4" s="454"/>
      <c r="AJ4" s="4"/>
      <c r="AK4" s="4"/>
    </row>
    <row r="5" spans="1:60" s="7" customFormat="1" ht="35.25" customHeight="1" thickTop="1" thickBot="1" x14ac:dyDescent="0.35">
      <c r="A5" s="414" t="s">
        <v>6</v>
      </c>
      <c r="B5" s="414"/>
      <c r="C5" s="414"/>
      <c r="D5" s="414"/>
      <c r="E5" s="457" t="s">
        <v>7</v>
      </c>
      <c r="F5" s="457"/>
      <c r="G5" s="457"/>
      <c r="H5" s="457"/>
      <c r="I5" s="457"/>
      <c r="J5" s="457"/>
      <c r="K5" s="414" t="s">
        <v>8</v>
      </c>
      <c r="L5" s="414"/>
      <c r="M5" s="414"/>
      <c r="N5" s="414"/>
      <c r="O5" s="414"/>
      <c r="P5" s="457"/>
      <c r="Q5" s="457"/>
      <c r="R5" s="457"/>
      <c r="S5" s="457"/>
      <c r="T5" s="457"/>
      <c r="U5" s="457"/>
      <c r="V5" s="457"/>
      <c r="W5" s="457"/>
      <c r="X5" s="414" t="s">
        <v>9</v>
      </c>
      <c r="Y5" s="414"/>
      <c r="Z5" s="414"/>
      <c r="AA5" s="414"/>
      <c r="AB5" s="414"/>
      <c r="AC5" s="457" t="s">
        <v>10</v>
      </c>
      <c r="AD5" s="457"/>
      <c r="AE5" s="457"/>
      <c r="AF5" s="457"/>
      <c r="AG5" s="457"/>
      <c r="AH5" s="457"/>
      <c r="AI5" s="457"/>
      <c r="AJ5" s="6"/>
      <c r="AK5" s="6"/>
      <c r="BA5" s="455" t="s">
        <v>11</v>
      </c>
      <c r="BB5" s="455"/>
      <c r="BC5" s="455"/>
      <c r="BD5" s="455"/>
      <c r="BE5" s="455"/>
      <c r="BF5" s="455"/>
      <c r="BG5" s="455"/>
      <c r="BH5" s="455"/>
    </row>
    <row r="6" spans="1:60" s="5" customFormat="1" ht="33" customHeight="1" thickTop="1" thickBot="1" x14ac:dyDescent="0.35">
      <c r="A6" s="414" t="s">
        <v>12</v>
      </c>
      <c r="B6" s="414"/>
      <c r="C6" s="414"/>
      <c r="D6" s="414"/>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59"/>
      <c r="AI6" s="459"/>
      <c r="AJ6" s="4"/>
      <c r="AK6" s="4"/>
    </row>
    <row r="7" spans="1:60" s="5" customFormat="1" ht="33.75" customHeight="1" thickTop="1" thickBot="1" x14ac:dyDescent="0.35">
      <c r="A7" s="414" t="s">
        <v>13</v>
      </c>
      <c r="B7" s="414"/>
      <c r="C7" s="414"/>
      <c r="D7" s="414"/>
      <c r="E7" s="458"/>
      <c r="F7" s="458"/>
      <c r="G7" s="458"/>
      <c r="H7" s="458"/>
      <c r="I7" s="458"/>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
      <c r="AK7" s="4"/>
    </row>
    <row r="8" spans="1:60" s="5" customFormat="1" ht="33.75" customHeight="1" thickTop="1" thickBot="1" x14ac:dyDescent="0.35">
      <c r="A8" s="414" t="s">
        <v>14</v>
      </c>
      <c r="B8" s="414"/>
      <c r="C8" s="414"/>
      <c r="D8" s="414"/>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58"/>
      <c r="AH8" s="458"/>
      <c r="AI8" s="458"/>
      <c r="AJ8" s="4"/>
      <c r="AK8" s="4"/>
    </row>
    <row r="9" spans="1:60" s="5" customFormat="1" ht="15" customHeight="1" thickTop="1" x14ac:dyDescent="0.25">
      <c r="A9" s="440" t="s">
        <v>15</v>
      </c>
      <c r="B9" s="441"/>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41"/>
      <c r="AG9" s="441"/>
      <c r="AH9" s="441"/>
      <c r="AI9" s="456"/>
      <c r="AJ9" s="4"/>
      <c r="AK9" s="4"/>
    </row>
    <row r="10" spans="1:60" s="5" customFormat="1" ht="17.25" customHeight="1" thickBot="1" x14ac:dyDescent="0.3">
      <c r="A10" s="445"/>
      <c r="B10" s="446"/>
      <c r="C10" s="446"/>
      <c r="D10" s="446"/>
      <c r="E10" s="446"/>
      <c r="F10" s="446"/>
      <c r="G10" s="446"/>
      <c r="H10" s="446"/>
      <c r="I10" s="446"/>
      <c r="J10" s="446"/>
      <c r="K10" s="446"/>
      <c r="L10" s="446"/>
      <c r="M10" s="446"/>
      <c r="N10" s="446"/>
      <c r="O10" s="446"/>
      <c r="P10" s="446"/>
      <c r="Q10" s="446"/>
      <c r="R10" s="446"/>
      <c r="S10" s="446"/>
      <c r="T10" s="446"/>
      <c r="U10" s="446"/>
      <c r="V10" s="446"/>
      <c r="W10" s="446"/>
      <c r="X10" s="446"/>
      <c r="Y10" s="446"/>
      <c r="Z10" s="446"/>
      <c r="AA10" s="446"/>
      <c r="AB10" s="446"/>
      <c r="AC10" s="446"/>
      <c r="AD10" s="446"/>
      <c r="AE10" s="446"/>
      <c r="AF10" s="446"/>
      <c r="AG10" s="446"/>
      <c r="AH10" s="446"/>
      <c r="AI10" s="447"/>
      <c r="AJ10" s="4"/>
      <c r="AK10" s="4"/>
    </row>
    <row r="11" spans="1:60" s="5" customFormat="1" ht="45" customHeight="1" thickTop="1" thickBot="1" x14ac:dyDescent="0.35">
      <c r="A11" s="425"/>
      <c r="B11" s="426"/>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7"/>
      <c r="AJ11" s="4"/>
      <c r="AK11" s="4"/>
    </row>
    <row r="12" spans="1:60" s="5" customFormat="1" ht="21" customHeight="1" thickTop="1" thickBot="1" x14ac:dyDescent="0.35">
      <c r="A12" s="419" t="s">
        <v>16</v>
      </c>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1"/>
      <c r="AJ12" s="8"/>
      <c r="AK12" s="8"/>
    </row>
    <row r="13" spans="1:60" s="5" customFormat="1" ht="43.5" customHeight="1" thickTop="1" thickBot="1" x14ac:dyDescent="0.35">
      <c r="A13" s="419" t="s">
        <v>17</v>
      </c>
      <c r="B13" s="420"/>
      <c r="C13" s="420"/>
      <c r="D13" s="421"/>
      <c r="E13" s="440" t="e">
        <f>'Elenco P.O.'!#REF!</f>
        <v>#REF!</v>
      </c>
      <c r="F13" s="441"/>
      <c r="G13" s="441"/>
      <c r="H13" s="441"/>
      <c r="I13" s="441"/>
      <c r="J13" s="441"/>
      <c r="K13" s="441"/>
      <c r="L13" s="441"/>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56"/>
      <c r="AJ13" s="4"/>
      <c r="AK13" s="4"/>
    </row>
    <row r="14" spans="1:60" s="5" customFormat="1" ht="16.5" thickTop="1" x14ac:dyDescent="0.25">
      <c r="A14" s="440" t="s">
        <v>18</v>
      </c>
      <c r="B14" s="441"/>
      <c r="C14" s="441"/>
      <c r="D14" s="441"/>
      <c r="E14" s="448" t="s">
        <v>219</v>
      </c>
      <c r="F14" s="450"/>
      <c r="G14" s="450"/>
      <c r="H14" s="450"/>
      <c r="I14" s="450"/>
      <c r="J14" s="450"/>
      <c r="K14" s="450"/>
      <c r="L14" s="450"/>
      <c r="M14" s="448" t="s">
        <v>220</v>
      </c>
      <c r="N14" s="450"/>
      <c r="O14" s="450"/>
      <c r="P14" s="450"/>
      <c r="Q14" s="450"/>
      <c r="R14" s="450"/>
      <c r="S14" s="450"/>
      <c r="T14" s="450"/>
      <c r="U14" s="448" t="s">
        <v>221</v>
      </c>
      <c r="V14" s="450"/>
      <c r="W14" s="450"/>
      <c r="X14" s="450"/>
      <c r="Y14" s="450"/>
      <c r="Z14" s="450"/>
      <c r="AA14" s="450"/>
      <c r="AB14" s="450"/>
      <c r="AC14" s="448" t="s">
        <v>222</v>
      </c>
      <c r="AD14" s="450"/>
      <c r="AE14" s="449"/>
      <c r="AF14" s="448">
        <v>2018</v>
      </c>
      <c r="AG14" s="449"/>
      <c r="AH14" s="448">
        <v>2017</v>
      </c>
      <c r="AI14" s="449"/>
      <c r="AJ14" s="4"/>
      <c r="AK14" s="4"/>
      <c r="AV14" s="4"/>
      <c r="AW14" s="4"/>
      <c r="AX14" s="4"/>
    </row>
    <row r="15" spans="1:60" s="5" customFormat="1" ht="15.75" x14ac:dyDescent="0.25">
      <c r="A15" s="442"/>
      <c r="B15" s="443"/>
      <c r="C15" s="443"/>
      <c r="D15" s="444"/>
      <c r="E15" s="428"/>
      <c r="F15" s="439"/>
      <c r="G15" s="439"/>
      <c r="H15" s="439"/>
      <c r="I15" s="439"/>
      <c r="J15" s="439"/>
      <c r="K15" s="439"/>
      <c r="L15" s="439"/>
      <c r="M15" s="428"/>
      <c r="N15" s="439"/>
      <c r="O15" s="439"/>
      <c r="P15" s="439"/>
      <c r="Q15" s="439"/>
      <c r="R15" s="439"/>
      <c r="S15" s="439"/>
      <c r="T15" s="439"/>
      <c r="U15" s="428"/>
      <c r="V15" s="439"/>
      <c r="W15" s="439"/>
      <c r="X15" s="439"/>
      <c r="Y15" s="439"/>
      <c r="Z15" s="439"/>
      <c r="AA15" s="439"/>
      <c r="AB15" s="439"/>
      <c r="AC15" s="428"/>
      <c r="AD15" s="439"/>
      <c r="AE15" s="429"/>
      <c r="AF15" s="428"/>
      <c r="AG15" s="429"/>
      <c r="AH15" s="428"/>
      <c r="AI15" s="429"/>
      <c r="AJ15" s="4"/>
      <c r="AK15" s="4"/>
      <c r="AV15" s="4"/>
      <c r="AW15" s="4"/>
      <c r="AX15" s="4"/>
    </row>
    <row r="16" spans="1:60" s="5" customFormat="1" ht="15.75" x14ac:dyDescent="0.25">
      <c r="A16" s="442"/>
      <c r="B16" s="443"/>
      <c r="C16" s="443"/>
      <c r="D16" s="444"/>
      <c r="E16" s="428"/>
      <c r="F16" s="439"/>
      <c r="G16" s="439"/>
      <c r="H16" s="439"/>
      <c r="I16" s="439"/>
      <c r="J16" s="439"/>
      <c r="K16" s="439"/>
      <c r="L16" s="439"/>
      <c r="M16" s="428"/>
      <c r="N16" s="439"/>
      <c r="O16" s="439"/>
      <c r="P16" s="439"/>
      <c r="Q16" s="439"/>
      <c r="R16" s="439"/>
      <c r="S16" s="439"/>
      <c r="T16" s="439"/>
      <c r="U16" s="428"/>
      <c r="V16" s="439"/>
      <c r="W16" s="439"/>
      <c r="X16" s="439"/>
      <c r="Y16" s="439"/>
      <c r="Z16" s="439"/>
      <c r="AA16" s="439"/>
      <c r="AB16" s="439"/>
      <c r="AC16" s="428"/>
      <c r="AD16" s="439"/>
      <c r="AE16" s="429"/>
      <c r="AF16" s="428"/>
      <c r="AG16" s="429"/>
      <c r="AH16" s="428"/>
      <c r="AI16" s="429"/>
      <c r="AJ16" s="4"/>
      <c r="AK16" s="4"/>
      <c r="AV16" s="4"/>
      <c r="AW16" s="4"/>
      <c r="AX16" s="4"/>
    </row>
    <row r="17" spans="1:50" s="5" customFormat="1" ht="15.75" x14ac:dyDescent="0.25">
      <c r="A17" s="442"/>
      <c r="B17" s="443"/>
      <c r="C17" s="443"/>
      <c r="D17" s="444"/>
      <c r="E17" s="428"/>
      <c r="F17" s="439"/>
      <c r="G17" s="439"/>
      <c r="H17" s="439"/>
      <c r="I17" s="439"/>
      <c r="J17" s="439"/>
      <c r="K17" s="439"/>
      <c r="L17" s="439"/>
      <c r="M17" s="428"/>
      <c r="N17" s="439"/>
      <c r="O17" s="439"/>
      <c r="P17" s="439"/>
      <c r="Q17" s="439"/>
      <c r="R17" s="439"/>
      <c r="S17" s="439"/>
      <c r="T17" s="439"/>
      <c r="U17" s="428"/>
      <c r="V17" s="439"/>
      <c r="W17" s="439"/>
      <c r="X17" s="439"/>
      <c r="Y17" s="439"/>
      <c r="Z17" s="439"/>
      <c r="AA17" s="439"/>
      <c r="AB17" s="439"/>
      <c r="AC17" s="428"/>
      <c r="AD17" s="439"/>
      <c r="AE17" s="429"/>
      <c r="AF17" s="428"/>
      <c r="AG17" s="429"/>
      <c r="AH17" s="428"/>
      <c r="AI17" s="429"/>
      <c r="AJ17" s="4"/>
      <c r="AK17" s="4"/>
      <c r="AV17" s="4"/>
      <c r="AW17" s="4"/>
      <c r="AX17" s="4"/>
    </row>
    <row r="18" spans="1:50" s="5" customFormat="1" ht="15.75" x14ac:dyDescent="0.25">
      <c r="A18" s="442"/>
      <c r="B18" s="443"/>
      <c r="C18" s="443"/>
      <c r="D18" s="444"/>
      <c r="E18" s="428"/>
      <c r="F18" s="439"/>
      <c r="G18" s="439"/>
      <c r="H18" s="439"/>
      <c r="I18" s="439"/>
      <c r="J18" s="439"/>
      <c r="K18" s="439"/>
      <c r="L18" s="439"/>
      <c r="M18" s="428"/>
      <c r="N18" s="439"/>
      <c r="O18" s="439"/>
      <c r="P18" s="439"/>
      <c r="Q18" s="439"/>
      <c r="R18" s="439"/>
      <c r="S18" s="439"/>
      <c r="T18" s="439"/>
      <c r="U18" s="428"/>
      <c r="V18" s="439"/>
      <c r="W18" s="439"/>
      <c r="X18" s="439"/>
      <c r="Y18" s="439"/>
      <c r="Z18" s="439"/>
      <c r="AA18" s="439"/>
      <c r="AB18" s="439"/>
      <c r="AC18" s="428"/>
      <c r="AD18" s="439"/>
      <c r="AE18" s="429"/>
      <c r="AF18" s="428"/>
      <c r="AG18" s="429"/>
      <c r="AH18" s="428"/>
      <c r="AI18" s="429"/>
      <c r="AJ18" s="4"/>
      <c r="AK18" s="4"/>
      <c r="AV18" s="4"/>
      <c r="AW18" s="4"/>
      <c r="AX18" s="4"/>
    </row>
    <row r="19" spans="1:50" s="5" customFormat="1" ht="15.75" x14ac:dyDescent="0.25">
      <c r="A19" s="442"/>
      <c r="B19" s="443"/>
      <c r="C19" s="443"/>
      <c r="D19" s="444"/>
      <c r="E19" s="428"/>
      <c r="F19" s="439"/>
      <c r="G19" s="439"/>
      <c r="H19" s="439"/>
      <c r="I19" s="439"/>
      <c r="J19" s="439"/>
      <c r="K19" s="439"/>
      <c r="L19" s="439"/>
      <c r="M19" s="428"/>
      <c r="N19" s="439"/>
      <c r="O19" s="439"/>
      <c r="P19" s="439"/>
      <c r="Q19" s="439"/>
      <c r="R19" s="439"/>
      <c r="S19" s="439"/>
      <c r="T19" s="439"/>
      <c r="U19" s="428"/>
      <c r="V19" s="439"/>
      <c r="W19" s="439"/>
      <c r="X19" s="439"/>
      <c r="Y19" s="439"/>
      <c r="Z19" s="439"/>
      <c r="AA19" s="439"/>
      <c r="AB19" s="439"/>
      <c r="AC19" s="428"/>
      <c r="AD19" s="439"/>
      <c r="AE19" s="429"/>
      <c r="AF19" s="428"/>
      <c r="AG19" s="429"/>
      <c r="AH19" s="428"/>
      <c r="AI19" s="429"/>
      <c r="AJ19" s="4"/>
      <c r="AK19" s="4"/>
      <c r="AV19" s="4"/>
      <c r="AW19" s="4"/>
      <c r="AX19" s="4"/>
    </row>
    <row r="20" spans="1:50" s="5" customFormat="1" ht="15.75" x14ac:dyDescent="0.25">
      <c r="A20" s="442"/>
      <c r="B20" s="443"/>
      <c r="C20" s="443"/>
      <c r="D20" s="444"/>
      <c r="E20" s="428"/>
      <c r="F20" s="439"/>
      <c r="G20" s="439"/>
      <c r="H20" s="439"/>
      <c r="I20" s="439"/>
      <c r="J20" s="439"/>
      <c r="K20" s="439"/>
      <c r="L20" s="439"/>
      <c r="M20" s="428"/>
      <c r="N20" s="439"/>
      <c r="O20" s="439"/>
      <c r="P20" s="439"/>
      <c r="Q20" s="439"/>
      <c r="R20" s="439"/>
      <c r="S20" s="439"/>
      <c r="T20" s="439"/>
      <c r="U20" s="428"/>
      <c r="V20" s="439"/>
      <c r="W20" s="439"/>
      <c r="X20" s="439"/>
      <c r="Y20" s="439"/>
      <c r="Z20" s="439"/>
      <c r="AA20" s="439"/>
      <c r="AB20" s="439"/>
      <c r="AC20" s="428"/>
      <c r="AD20" s="439"/>
      <c r="AE20" s="429"/>
      <c r="AF20" s="428"/>
      <c r="AG20" s="429"/>
      <c r="AH20" s="428"/>
      <c r="AI20" s="429"/>
      <c r="AJ20" s="4"/>
      <c r="AK20" s="4"/>
      <c r="AV20" s="4"/>
      <c r="AW20" s="4"/>
      <c r="AX20" s="4"/>
    </row>
    <row r="21" spans="1:50" s="5" customFormat="1" ht="15.75" x14ac:dyDescent="0.25">
      <c r="A21" s="442"/>
      <c r="B21" s="443"/>
      <c r="C21" s="443"/>
      <c r="D21" s="444"/>
      <c r="E21" s="428"/>
      <c r="F21" s="439"/>
      <c r="G21" s="439"/>
      <c r="H21" s="439"/>
      <c r="I21" s="439"/>
      <c r="J21" s="439"/>
      <c r="K21" s="439"/>
      <c r="L21" s="439"/>
      <c r="M21" s="428"/>
      <c r="N21" s="439"/>
      <c r="O21" s="439"/>
      <c r="P21" s="439"/>
      <c r="Q21" s="439"/>
      <c r="R21" s="439"/>
      <c r="S21" s="439"/>
      <c r="T21" s="439"/>
      <c r="U21" s="428"/>
      <c r="V21" s="439"/>
      <c r="W21" s="439"/>
      <c r="X21" s="439"/>
      <c r="Y21" s="439"/>
      <c r="Z21" s="439"/>
      <c r="AA21" s="439"/>
      <c r="AB21" s="439"/>
      <c r="AC21" s="428"/>
      <c r="AD21" s="439"/>
      <c r="AE21" s="429"/>
      <c r="AF21" s="428"/>
      <c r="AG21" s="429"/>
      <c r="AH21" s="428"/>
      <c r="AI21" s="429"/>
      <c r="AJ21" s="4"/>
      <c r="AK21" s="4"/>
      <c r="AV21" s="4"/>
      <c r="AW21" s="4"/>
      <c r="AX21" s="4"/>
    </row>
    <row r="22" spans="1:50" s="5" customFormat="1" ht="15.75" x14ac:dyDescent="0.25">
      <c r="A22" s="442"/>
      <c r="B22" s="443"/>
      <c r="C22" s="443"/>
      <c r="D22" s="444"/>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42"/>
      <c r="B23" s="443"/>
      <c r="C23" s="443"/>
      <c r="D23" s="444"/>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42"/>
      <c r="B24" s="443"/>
      <c r="C24" s="443"/>
      <c r="D24" s="444"/>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42"/>
      <c r="B25" s="443"/>
      <c r="C25" s="443"/>
      <c r="D25" s="444"/>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42"/>
      <c r="B26" s="443"/>
      <c r="C26" s="443"/>
      <c r="D26" s="444"/>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42"/>
      <c r="B27" s="443"/>
      <c r="C27" s="443"/>
      <c r="D27" s="444"/>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45"/>
      <c r="B28" s="446"/>
      <c r="C28" s="446"/>
      <c r="D28" s="447"/>
      <c r="E28" s="428"/>
      <c r="F28" s="439"/>
      <c r="G28" s="439"/>
      <c r="H28" s="439"/>
      <c r="I28" s="439"/>
      <c r="J28" s="439"/>
      <c r="K28" s="439"/>
      <c r="L28" s="439"/>
      <c r="M28" s="428"/>
      <c r="N28" s="439"/>
      <c r="O28" s="439"/>
      <c r="P28" s="439"/>
      <c r="Q28" s="439"/>
      <c r="R28" s="439"/>
      <c r="S28" s="439"/>
      <c r="T28" s="439"/>
      <c r="U28" s="428"/>
      <c r="V28" s="439"/>
      <c r="W28" s="439"/>
      <c r="X28" s="439"/>
      <c r="Y28" s="439"/>
      <c r="Z28" s="439"/>
      <c r="AA28" s="439"/>
      <c r="AB28" s="439"/>
      <c r="AC28" s="428"/>
      <c r="AD28" s="439"/>
      <c r="AE28" s="429"/>
      <c r="AF28" s="428"/>
      <c r="AG28" s="429"/>
      <c r="AH28" s="428"/>
      <c r="AI28" s="429"/>
      <c r="AJ28" s="4"/>
      <c r="AK28" s="4"/>
      <c r="AV28" s="4"/>
      <c r="AW28" s="4"/>
      <c r="AX28" s="4"/>
    </row>
    <row r="29" spans="1:50" s="5" customFormat="1" ht="15.75" customHeight="1" thickTop="1" thickBot="1" x14ac:dyDescent="0.3">
      <c r="A29" s="414" t="s">
        <v>19</v>
      </c>
      <c r="B29" s="414"/>
      <c r="C29" s="414"/>
      <c r="D29" s="414"/>
      <c r="E29" s="414" t="s">
        <v>20</v>
      </c>
      <c r="F29" s="414"/>
      <c r="G29" s="414"/>
      <c r="H29" s="414"/>
      <c r="I29" s="419" t="s">
        <v>21</v>
      </c>
      <c r="J29" s="420"/>
      <c r="K29" s="420"/>
      <c r="L29" s="420"/>
      <c r="M29" s="420"/>
      <c r="N29" s="420"/>
      <c r="O29" s="420"/>
      <c r="P29" s="420"/>
      <c r="Q29" s="420"/>
      <c r="R29" s="420"/>
      <c r="S29" s="420"/>
      <c r="T29" s="420"/>
      <c r="U29" s="420"/>
      <c r="V29" s="420"/>
      <c r="W29" s="421"/>
      <c r="X29" s="414" t="s">
        <v>22</v>
      </c>
      <c r="Y29" s="414"/>
      <c r="Z29" s="414"/>
      <c r="AA29" s="414"/>
      <c r="AB29" s="414"/>
      <c r="AC29" s="414"/>
      <c r="AD29" s="414"/>
      <c r="AE29" s="414"/>
      <c r="AF29" s="414"/>
      <c r="AG29" s="414"/>
      <c r="AH29" s="414"/>
      <c r="AI29" s="414"/>
      <c r="AJ29" s="4"/>
      <c r="AK29" s="4"/>
    </row>
    <row r="30" spans="1:50" s="5" customFormat="1" ht="15.75" customHeight="1" thickTop="1" thickBot="1" x14ac:dyDescent="0.3">
      <c r="A30" s="414"/>
      <c r="B30" s="414"/>
      <c r="C30" s="414"/>
      <c r="D30" s="414"/>
      <c r="E30" s="414"/>
      <c r="F30" s="414"/>
      <c r="G30" s="414"/>
      <c r="H30" s="414"/>
      <c r="I30" s="419" t="s">
        <v>23</v>
      </c>
      <c r="J30" s="420"/>
      <c r="K30" s="420"/>
      <c r="L30" s="420"/>
      <c r="M30" s="421"/>
      <c r="N30" s="419" t="s">
        <v>24</v>
      </c>
      <c r="O30" s="420"/>
      <c r="P30" s="420"/>
      <c r="Q30" s="420"/>
      <c r="R30" s="421"/>
      <c r="S30" s="419" t="s">
        <v>25</v>
      </c>
      <c r="T30" s="420"/>
      <c r="U30" s="420"/>
      <c r="V30" s="420"/>
      <c r="W30" s="421"/>
      <c r="X30" s="430">
        <f>IF(I31="X",5)+IF(I32="X",5)+IF(I33="X",5)+IF(I34="X",1)+IF(N31="X",3)+IF(N32="X",3)+IF(N33="X",3)+IF(N34="X",3)+IF(S31="X",1)+IF(S32="X",1)+IF(S33="X",1)+IF(S34="X",5)</f>
        <v>0</v>
      </c>
      <c r="Y30" s="431"/>
      <c r="Z30" s="431"/>
      <c r="AA30" s="431"/>
      <c r="AB30" s="431"/>
      <c r="AC30" s="431"/>
      <c r="AD30" s="431"/>
      <c r="AE30" s="431"/>
      <c r="AF30" s="431"/>
      <c r="AG30" s="431"/>
      <c r="AH30" s="431"/>
      <c r="AI30" s="432"/>
      <c r="AJ30" s="4"/>
      <c r="AK30" s="4"/>
    </row>
    <row r="31" spans="1:50" s="5" customFormat="1" ht="18.75" customHeight="1" thickTop="1" thickBot="1" x14ac:dyDescent="0.3">
      <c r="A31" s="414"/>
      <c r="B31" s="414"/>
      <c r="C31" s="414"/>
      <c r="D31" s="414"/>
      <c r="E31" s="414" t="s">
        <v>26</v>
      </c>
      <c r="F31" s="414"/>
      <c r="G31" s="414"/>
      <c r="H31" s="414"/>
      <c r="I31" s="425"/>
      <c r="J31" s="426"/>
      <c r="K31" s="426"/>
      <c r="L31" s="426"/>
      <c r="M31" s="427"/>
      <c r="N31" s="425"/>
      <c r="O31" s="426"/>
      <c r="P31" s="426"/>
      <c r="Q31" s="426"/>
      <c r="R31" s="427"/>
      <c r="S31" s="425"/>
      <c r="T31" s="426"/>
      <c r="U31" s="426"/>
      <c r="V31" s="426"/>
      <c r="W31" s="427"/>
      <c r="X31" s="433"/>
      <c r="Y31" s="434"/>
      <c r="Z31" s="434"/>
      <c r="AA31" s="434"/>
      <c r="AB31" s="434"/>
      <c r="AC31" s="434"/>
      <c r="AD31" s="434"/>
      <c r="AE31" s="434"/>
      <c r="AF31" s="434"/>
      <c r="AG31" s="434"/>
      <c r="AH31" s="434"/>
      <c r="AI31" s="435"/>
      <c r="AJ31" s="4"/>
      <c r="AK31" s="4"/>
    </row>
    <row r="32" spans="1:50" s="5" customFormat="1" ht="17.25" customHeight="1" thickTop="1" thickBot="1" x14ac:dyDescent="0.3">
      <c r="A32" s="414"/>
      <c r="B32" s="414"/>
      <c r="C32" s="414"/>
      <c r="D32" s="414"/>
      <c r="E32" s="414" t="s">
        <v>27</v>
      </c>
      <c r="F32" s="414"/>
      <c r="G32" s="414"/>
      <c r="H32" s="414"/>
      <c r="I32" s="425"/>
      <c r="J32" s="426"/>
      <c r="K32" s="426"/>
      <c r="L32" s="426"/>
      <c r="M32" s="427"/>
      <c r="N32" s="425"/>
      <c r="O32" s="426"/>
      <c r="P32" s="426"/>
      <c r="Q32" s="426"/>
      <c r="R32" s="427"/>
      <c r="S32" s="425"/>
      <c r="T32" s="426"/>
      <c r="U32" s="426"/>
      <c r="V32" s="426"/>
      <c r="W32" s="427"/>
      <c r="X32" s="433"/>
      <c r="Y32" s="434"/>
      <c r="Z32" s="434"/>
      <c r="AA32" s="434"/>
      <c r="AB32" s="434"/>
      <c r="AC32" s="434"/>
      <c r="AD32" s="434"/>
      <c r="AE32" s="434"/>
      <c r="AF32" s="434"/>
      <c r="AG32" s="434"/>
      <c r="AH32" s="434"/>
      <c r="AI32" s="435"/>
      <c r="AJ32" s="4"/>
      <c r="AK32" s="4"/>
    </row>
    <row r="33" spans="1:37" s="5" customFormat="1" ht="20.25" customHeight="1" thickTop="1" thickBot="1" x14ac:dyDescent="0.3">
      <c r="A33" s="414"/>
      <c r="B33" s="414"/>
      <c r="C33" s="414"/>
      <c r="D33" s="414"/>
      <c r="E33" s="414" t="s">
        <v>28</v>
      </c>
      <c r="F33" s="414"/>
      <c r="G33" s="414"/>
      <c r="H33" s="414"/>
      <c r="I33" s="425"/>
      <c r="J33" s="426"/>
      <c r="K33" s="426"/>
      <c r="L33" s="426"/>
      <c r="M33" s="427"/>
      <c r="N33" s="425"/>
      <c r="O33" s="426"/>
      <c r="P33" s="426"/>
      <c r="Q33" s="426"/>
      <c r="R33" s="427"/>
      <c r="S33" s="425"/>
      <c r="T33" s="426"/>
      <c r="U33" s="426"/>
      <c r="V33" s="426"/>
      <c r="W33" s="427"/>
      <c r="X33" s="433"/>
      <c r="Y33" s="434"/>
      <c r="Z33" s="434"/>
      <c r="AA33" s="434"/>
      <c r="AB33" s="434"/>
      <c r="AC33" s="434"/>
      <c r="AD33" s="434"/>
      <c r="AE33" s="434"/>
      <c r="AF33" s="434"/>
      <c r="AG33" s="434"/>
      <c r="AH33" s="434"/>
      <c r="AI33" s="435"/>
      <c r="AJ33" s="4"/>
      <c r="AK33" s="4"/>
    </row>
    <row r="34" spans="1:37" s="5" customFormat="1" ht="17.25" customHeight="1" thickTop="1" thickBot="1" x14ac:dyDescent="0.3">
      <c r="A34" s="414"/>
      <c r="B34" s="414"/>
      <c r="C34" s="414"/>
      <c r="D34" s="414"/>
      <c r="E34" s="414" t="s">
        <v>29</v>
      </c>
      <c r="F34" s="414"/>
      <c r="G34" s="414"/>
      <c r="H34" s="414"/>
      <c r="I34" s="425"/>
      <c r="J34" s="426"/>
      <c r="K34" s="426"/>
      <c r="L34" s="426"/>
      <c r="M34" s="427"/>
      <c r="N34" s="425"/>
      <c r="O34" s="426"/>
      <c r="P34" s="426"/>
      <c r="Q34" s="426"/>
      <c r="R34" s="427"/>
      <c r="S34" s="425"/>
      <c r="T34" s="426"/>
      <c r="U34" s="426"/>
      <c r="V34" s="426"/>
      <c r="W34" s="427"/>
      <c r="X34" s="436"/>
      <c r="Y34" s="437"/>
      <c r="Z34" s="437"/>
      <c r="AA34" s="437"/>
      <c r="AB34" s="437"/>
      <c r="AC34" s="437"/>
      <c r="AD34" s="437"/>
      <c r="AE34" s="437"/>
      <c r="AF34" s="437"/>
      <c r="AG34" s="437"/>
      <c r="AH34" s="437"/>
      <c r="AI34" s="438"/>
      <c r="AJ34" s="4"/>
      <c r="AK34" s="4"/>
    </row>
    <row r="35" spans="1:37" s="9" customFormat="1" ht="45.75" customHeight="1" thickTop="1" thickBot="1" x14ac:dyDescent="0.35">
      <c r="A35" s="422" t="s">
        <v>30</v>
      </c>
      <c r="B35" s="422"/>
      <c r="C35" s="422"/>
      <c r="D35" s="422"/>
      <c r="E35" s="423">
        <v>100</v>
      </c>
      <c r="F35" s="423"/>
      <c r="G35" s="423"/>
      <c r="H35" s="423"/>
      <c r="I35" s="423"/>
      <c r="J35" s="423"/>
      <c r="K35" s="423"/>
      <c r="L35" s="423"/>
      <c r="M35" s="423"/>
      <c r="N35" s="422" t="s">
        <v>31</v>
      </c>
      <c r="O35" s="422"/>
      <c r="P35" s="422"/>
      <c r="Q35" s="422"/>
      <c r="R35" s="422"/>
      <c r="S35" s="423">
        <v>100</v>
      </c>
      <c r="T35" s="423"/>
      <c r="U35" s="423"/>
      <c r="V35" s="423"/>
      <c r="W35" s="423"/>
      <c r="X35" s="422" t="s">
        <v>32</v>
      </c>
      <c r="Y35" s="422"/>
      <c r="Z35" s="422"/>
      <c r="AA35" s="422"/>
      <c r="AB35" s="422"/>
      <c r="AC35" s="422"/>
      <c r="AD35" s="422"/>
      <c r="AE35" s="422"/>
      <c r="AF35" s="424">
        <f>S35/E35</f>
        <v>1</v>
      </c>
      <c r="AG35" s="424"/>
      <c r="AH35" s="424"/>
      <c r="AI35" s="424"/>
    </row>
    <row r="36" spans="1:37" ht="22.5" customHeight="1" thickTop="1" thickBot="1" x14ac:dyDescent="0.35">
      <c r="A36" s="414" t="s">
        <v>33</v>
      </c>
      <c r="B36" s="414"/>
      <c r="C36" s="414"/>
      <c r="D36" s="414"/>
      <c r="E36" s="414"/>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K36" s="1"/>
    </row>
    <row r="37" spans="1:37" ht="30" customHeight="1" thickTop="1" thickBot="1" x14ac:dyDescent="0.3">
      <c r="A37" s="419" t="s">
        <v>34</v>
      </c>
      <c r="B37" s="420"/>
      <c r="C37" s="420"/>
      <c r="D37" s="420"/>
      <c r="E37" s="420"/>
      <c r="F37" s="420"/>
      <c r="G37" s="420"/>
      <c r="H37" s="420"/>
      <c r="I37" s="420"/>
      <c r="J37" s="420"/>
      <c r="K37" s="420"/>
      <c r="L37" s="420"/>
      <c r="M37" s="420"/>
      <c r="N37" s="420"/>
      <c r="O37" s="420"/>
      <c r="P37" s="420"/>
      <c r="Q37" s="420"/>
      <c r="R37" s="420"/>
      <c r="S37" s="420"/>
      <c r="T37" s="420"/>
      <c r="U37" s="420"/>
      <c r="V37" s="420"/>
      <c r="W37" s="421"/>
      <c r="X37" s="419" t="s">
        <v>35</v>
      </c>
      <c r="Y37" s="420"/>
      <c r="Z37" s="420"/>
      <c r="AA37" s="420"/>
      <c r="AB37" s="420"/>
      <c r="AC37" s="420"/>
      <c r="AD37" s="420"/>
      <c r="AE37" s="420"/>
      <c r="AF37" s="419" t="s">
        <v>36</v>
      </c>
      <c r="AG37" s="420"/>
      <c r="AH37" s="420"/>
      <c r="AI37" s="421"/>
      <c r="AJ37" s="1"/>
      <c r="AK37" s="1"/>
    </row>
    <row r="38" spans="1:37" ht="31.5" customHeight="1" thickTop="1" thickBot="1" x14ac:dyDescent="0.3">
      <c r="A38" s="414" t="s">
        <v>37</v>
      </c>
      <c r="B38" s="414"/>
      <c r="C38" s="414"/>
      <c r="D38" s="414"/>
      <c r="E38" s="414"/>
      <c r="F38" s="414" t="s">
        <v>38</v>
      </c>
      <c r="G38" s="414"/>
      <c r="H38" s="414"/>
      <c r="I38" s="414"/>
      <c r="J38" s="414" t="s">
        <v>39</v>
      </c>
      <c r="K38" s="414"/>
      <c r="L38" s="414"/>
      <c r="M38" s="414"/>
      <c r="N38" s="414" t="s">
        <v>40</v>
      </c>
      <c r="O38" s="414"/>
      <c r="P38" s="414"/>
      <c r="Q38" s="414"/>
      <c r="R38" s="414"/>
      <c r="S38" s="414"/>
      <c r="T38" s="414"/>
      <c r="U38" s="414"/>
      <c r="V38" s="414"/>
      <c r="W38" s="414"/>
      <c r="X38" s="414" t="s">
        <v>41</v>
      </c>
      <c r="Y38" s="414"/>
      <c r="Z38" s="414"/>
      <c r="AA38" s="414"/>
      <c r="AB38" s="414"/>
      <c r="AC38" s="414"/>
      <c r="AD38" s="414"/>
      <c r="AE38" s="414"/>
      <c r="AF38" s="414" t="s">
        <v>42</v>
      </c>
      <c r="AG38" s="414"/>
      <c r="AH38" s="414"/>
      <c r="AI38" s="414"/>
      <c r="AJ38" s="1"/>
      <c r="AK38" s="1"/>
    </row>
    <row r="39" spans="1:37" ht="16.5" thickTop="1" thickBot="1" x14ac:dyDescent="0.3">
      <c r="A39" s="413">
        <v>1</v>
      </c>
      <c r="B39" s="413"/>
      <c r="C39" s="413"/>
      <c r="D39" s="413"/>
      <c r="E39" s="413"/>
      <c r="F39" s="418"/>
      <c r="G39" s="418"/>
      <c r="H39" s="418"/>
      <c r="I39" s="418"/>
      <c r="J39" s="413">
        <f>F39*$X$30</f>
        <v>0</v>
      </c>
      <c r="K39" s="413"/>
      <c r="L39" s="413"/>
      <c r="M39" s="413"/>
      <c r="N39" s="413"/>
      <c r="O39" s="413"/>
      <c r="P39" s="413"/>
      <c r="Q39" s="413"/>
      <c r="R39" s="413"/>
      <c r="S39" s="413"/>
      <c r="T39" s="413"/>
      <c r="U39" s="413"/>
      <c r="V39" s="413"/>
      <c r="W39" s="413"/>
      <c r="X39" s="413"/>
      <c r="Y39" s="413"/>
      <c r="Z39" s="413"/>
      <c r="AA39" s="413"/>
      <c r="AB39" s="413"/>
      <c r="AC39" s="413"/>
      <c r="AD39" s="413"/>
      <c r="AE39" s="413"/>
      <c r="AF39" s="413"/>
      <c r="AG39" s="413"/>
      <c r="AH39" s="413"/>
      <c r="AI39" s="413"/>
      <c r="AJ39" s="1"/>
      <c r="AK39" s="1"/>
    </row>
    <row r="40" spans="1:37" ht="16.5" thickTop="1" thickBot="1" x14ac:dyDescent="0.3">
      <c r="A40" s="413"/>
      <c r="B40" s="413"/>
      <c r="C40" s="413"/>
      <c r="D40" s="413"/>
      <c r="E40" s="413"/>
      <c r="F40" s="418"/>
      <c r="G40" s="418"/>
      <c r="H40" s="418"/>
      <c r="I40" s="418"/>
      <c r="J40" s="413"/>
      <c r="K40" s="413"/>
      <c r="L40" s="413"/>
      <c r="M40" s="413"/>
      <c r="N40" s="413"/>
      <c r="O40" s="413"/>
      <c r="P40" s="413"/>
      <c r="Q40" s="413"/>
      <c r="R40" s="413"/>
      <c r="S40" s="413"/>
      <c r="T40" s="413"/>
      <c r="U40" s="413"/>
      <c r="V40" s="413"/>
      <c r="W40" s="413"/>
      <c r="X40" s="413"/>
      <c r="Y40" s="413"/>
      <c r="Z40" s="413"/>
      <c r="AA40" s="413"/>
      <c r="AB40" s="413"/>
      <c r="AC40" s="413"/>
      <c r="AD40" s="413"/>
      <c r="AE40" s="413"/>
      <c r="AF40" s="413"/>
      <c r="AG40" s="413"/>
      <c r="AH40" s="413"/>
      <c r="AI40" s="413"/>
      <c r="AJ40" s="1"/>
      <c r="AK40" s="1"/>
    </row>
    <row r="41" spans="1:37" ht="16.5" thickTop="1" thickBot="1" x14ac:dyDescent="0.3">
      <c r="A41" s="413"/>
      <c r="B41" s="413"/>
      <c r="C41" s="413"/>
      <c r="D41" s="413"/>
      <c r="E41" s="413"/>
      <c r="F41" s="418"/>
      <c r="G41" s="418"/>
      <c r="H41" s="418"/>
      <c r="I41" s="418"/>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13"/>
      <c r="AG41" s="413"/>
      <c r="AH41" s="413"/>
      <c r="AI41" s="413"/>
      <c r="AJ41" s="1"/>
      <c r="AK41" s="1"/>
    </row>
    <row r="42" spans="1:37" ht="16.5" thickTop="1" thickBot="1" x14ac:dyDescent="0.3">
      <c r="A42" s="413"/>
      <c r="B42" s="413"/>
      <c r="C42" s="413"/>
      <c r="D42" s="413"/>
      <c r="E42" s="413"/>
      <c r="F42" s="418"/>
      <c r="G42" s="418"/>
      <c r="H42" s="418"/>
      <c r="I42" s="418"/>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1"/>
      <c r="AK42" s="1"/>
    </row>
    <row r="43" spans="1:37" ht="16.5" thickTop="1" thickBot="1" x14ac:dyDescent="0.3">
      <c r="A43" s="413"/>
      <c r="B43" s="413"/>
      <c r="C43" s="413"/>
      <c r="D43" s="413"/>
      <c r="E43" s="413"/>
      <c r="F43" s="418"/>
      <c r="G43" s="418"/>
      <c r="H43" s="418"/>
      <c r="I43" s="418"/>
      <c r="J43" s="413"/>
      <c r="K43" s="413"/>
      <c r="L43" s="413"/>
      <c r="M43" s="413"/>
      <c r="N43" s="413"/>
      <c r="O43" s="413"/>
      <c r="P43" s="413"/>
      <c r="Q43" s="413"/>
      <c r="R43" s="413"/>
      <c r="S43" s="413"/>
      <c r="T43" s="413"/>
      <c r="U43" s="413"/>
      <c r="V43" s="413"/>
      <c r="W43" s="413"/>
      <c r="X43" s="413"/>
      <c r="Y43" s="413"/>
      <c r="Z43" s="413"/>
      <c r="AA43" s="413"/>
      <c r="AB43" s="413"/>
      <c r="AC43" s="413"/>
      <c r="AD43" s="413"/>
      <c r="AE43" s="413"/>
      <c r="AF43" s="413"/>
      <c r="AG43" s="413"/>
      <c r="AH43" s="413"/>
      <c r="AI43" s="413"/>
      <c r="AJ43" s="1"/>
      <c r="AK43" s="1"/>
    </row>
    <row r="44" spans="1:37" ht="31.5" customHeight="1" thickTop="1" thickBot="1" x14ac:dyDescent="0.3">
      <c r="A44" s="414" t="s">
        <v>37</v>
      </c>
      <c r="B44" s="414"/>
      <c r="C44" s="414"/>
      <c r="D44" s="414"/>
      <c r="E44" s="414"/>
      <c r="F44" s="414" t="s">
        <v>38</v>
      </c>
      <c r="G44" s="414"/>
      <c r="H44" s="414"/>
      <c r="I44" s="414"/>
      <c r="J44" s="414" t="s">
        <v>39</v>
      </c>
      <c r="K44" s="414"/>
      <c r="L44" s="414"/>
      <c r="M44" s="414"/>
      <c r="N44" s="414" t="s">
        <v>40</v>
      </c>
      <c r="O44" s="414"/>
      <c r="P44" s="414"/>
      <c r="Q44" s="414"/>
      <c r="R44" s="414"/>
      <c r="S44" s="414"/>
      <c r="T44" s="414"/>
      <c r="U44" s="414"/>
      <c r="V44" s="414"/>
      <c r="W44" s="414"/>
      <c r="X44" s="414" t="s">
        <v>41</v>
      </c>
      <c r="Y44" s="414"/>
      <c r="Z44" s="414"/>
      <c r="AA44" s="414"/>
      <c r="AB44" s="414"/>
      <c r="AC44" s="414"/>
      <c r="AD44" s="414"/>
      <c r="AE44" s="414"/>
      <c r="AF44" s="414" t="s">
        <v>42</v>
      </c>
      <c r="AG44" s="414"/>
      <c r="AH44" s="414"/>
      <c r="AI44" s="414"/>
      <c r="AJ44" s="1"/>
      <c r="AK44" s="1"/>
    </row>
    <row r="45" spans="1:37" ht="16.5" thickTop="1" thickBot="1" x14ac:dyDescent="0.3">
      <c r="A45" s="413">
        <v>2</v>
      </c>
      <c r="B45" s="413"/>
      <c r="C45" s="413"/>
      <c r="D45" s="413"/>
      <c r="E45" s="413"/>
      <c r="F45" s="418"/>
      <c r="G45" s="418"/>
      <c r="H45" s="418"/>
      <c r="I45" s="418"/>
      <c r="J45" s="413">
        <f>F45*$X$30</f>
        <v>0</v>
      </c>
      <c r="K45" s="413"/>
      <c r="L45" s="413"/>
      <c r="M45" s="413"/>
      <c r="N45" s="413"/>
      <c r="O45" s="413"/>
      <c r="P45" s="413"/>
      <c r="Q45" s="413"/>
      <c r="R45" s="413"/>
      <c r="S45" s="413"/>
      <c r="T45" s="413"/>
      <c r="U45" s="413"/>
      <c r="V45" s="413"/>
      <c r="W45" s="413"/>
      <c r="X45" s="413"/>
      <c r="Y45" s="413"/>
      <c r="Z45" s="413"/>
      <c r="AA45" s="413"/>
      <c r="AB45" s="413"/>
      <c r="AC45" s="413"/>
      <c r="AD45" s="413"/>
      <c r="AE45" s="413"/>
      <c r="AF45" s="413"/>
      <c r="AG45" s="413"/>
      <c r="AH45" s="413"/>
      <c r="AI45" s="413"/>
      <c r="AJ45" s="1"/>
      <c r="AK45" s="1"/>
    </row>
    <row r="46" spans="1:37" ht="16.5" thickTop="1" thickBot="1" x14ac:dyDescent="0.3">
      <c r="A46" s="413"/>
      <c r="B46" s="413"/>
      <c r="C46" s="413"/>
      <c r="D46" s="413"/>
      <c r="E46" s="413"/>
      <c r="F46" s="418"/>
      <c r="G46" s="418"/>
      <c r="H46" s="418"/>
      <c r="I46" s="418"/>
      <c r="J46" s="413"/>
      <c r="K46" s="413"/>
      <c r="L46" s="413"/>
      <c r="M46" s="413"/>
      <c r="N46" s="413"/>
      <c r="O46" s="413"/>
      <c r="P46" s="413"/>
      <c r="Q46" s="413"/>
      <c r="R46" s="413"/>
      <c r="S46" s="413"/>
      <c r="T46" s="413"/>
      <c r="U46" s="413"/>
      <c r="V46" s="413"/>
      <c r="W46" s="413"/>
      <c r="X46" s="413"/>
      <c r="Y46" s="413"/>
      <c r="Z46" s="413"/>
      <c r="AA46" s="413"/>
      <c r="AB46" s="413"/>
      <c r="AC46" s="413"/>
      <c r="AD46" s="413"/>
      <c r="AE46" s="413"/>
      <c r="AF46" s="413"/>
      <c r="AG46" s="413"/>
      <c r="AH46" s="413"/>
      <c r="AI46" s="413"/>
      <c r="AJ46" s="1"/>
      <c r="AK46" s="1"/>
    </row>
    <row r="47" spans="1:37" ht="16.5" thickTop="1" thickBot="1" x14ac:dyDescent="0.3">
      <c r="A47" s="413"/>
      <c r="B47" s="413"/>
      <c r="C47" s="413"/>
      <c r="D47" s="413"/>
      <c r="E47" s="413"/>
      <c r="F47" s="418"/>
      <c r="G47" s="418"/>
      <c r="H47" s="418"/>
      <c r="I47" s="418"/>
      <c r="J47" s="413"/>
      <c r="K47" s="413"/>
      <c r="L47" s="413"/>
      <c r="M47" s="413"/>
      <c r="N47" s="413"/>
      <c r="O47" s="413"/>
      <c r="P47" s="413"/>
      <c r="Q47" s="413"/>
      <c r="R47" s="413"/>
      <c r="S47" s="413"/>
      <c r="T47" s="413"/>
      <c r="U47" s="413"/>
      <c r="V47" s="413"/>
      <c r="W47" s="413"/>
      <c r="X47" s="413"/>
      <c r="Y47" s="413"/>
      <c r="Z47" s="413"/>
      <c r="AA47" s="413"/>
      <c r="AB47" s="413"/>
      <c r="AC47" s="413"/>
      <c r="AD47" s="413"/>
      <c r="AE47" s="413"/>
      <c r="AF47" s="413"/>
      <c r="AG47" s="413"/>
      <c r="AH47" s="413"/>
      <c r="AI47" s="413"/>
      <c r="AJ47" s="1"/>
      <c r="AK47" s="1"/>
    </row>
    <row r="48" spans="1:37" ht="16.5" thickTop="1" thickBot="1" x14ac:dyDescent="0.3">
      <c r="A48" s="413"/>
      <c r="B48" s="413"/>
      <c r="C48" s="413"/>
      <c r="D48" s="413"/>
      <c r="E48" s="413"/>
      <c r="F48" s="418"/>
      <c r="G48" s="418"/>
      <c r="H48" s="418"/>
      <c r="I48" s="418"/>
      <c r="J48" s="413"/>
      <c r="K48" s="413"/>
      <c r="L48" s="413"/>
      <c r="M48" s="413"/>
      <c r="N48" s="413"/>
      <c r="O48" s="413"/>
      <c r="P48" s="413"/>
      <c r="Q48" s="413"/>
      <c r="R48" s="413"/>
      <c r="S48" s="413"/>
      <c r="T48" s="413"/>
      <c r="U48" s="413"/>
      <c r="V48" s="413"/>
      <c r="W48" s="413"/>
      <c r="X48" s="413"/>
      <c r="Y48" s="413"/>
      <c r="Z48" s="413"/>
      <c r="AA48" s="413"/>
      <c r="AB48" s="413"/>
      <c r="AC48" s="413"/>
      <c r="AD48" s="413"/>
      <c r="AE48" s="413"/>
      <c r="AF48" s="413"/>
      <c r="AG48" s="413"/>
      <c r="AH48" s="413"/>
      <c r="AI48" s="413"/>
      <c r="AJ48" s="1"/>
      <c r="AK48" s="1"/>
    </row>
    <row r="49" spans="1:37" ht="16.5" thickTop="1" thickBot="1" x14ac:dyDescent="0.3">
      <c r="A49" s="413"/>
      <c r="B49" s="413"/>
      <c r="C49" s="413"/>
      <c r="D49" s="413"/>
      <c r="E49" s="413"/>
      <c r="F49" s="418"/>
      <c r="G49" s="418"/>
      <c r="H49" s="418"/>
      <c r="I49" s="418"/>
      <c r="J49" s="413"/>
      <c r="K49" s="413"/>
      <c r="L49" s="413"/>
      <c r="M49" s="413"/>
      <c r="N49" s="413"/>
      <c r="O49" s="413"/>
      <c r="P49" s="413"/>
      <c r="Q49" s="413"/>
      <c r="R49" s="413"/>
      <c r="S49" s="413"/>
      <c r="T49" s="413"/>
      <c r="U49" s="413"/>
      <c r="V49" s="413"/>
      <c r="W49" s="413"/>
      <c r="X49" s="413"/>
      <c r="Y49" s="413"/>
      <c r="Z49" s="413"/>
      <c r="AA49" s="413"/>
      <c r="AB49" s="413"/>
      <c r="AC49" s="413"/>
      <c r="AD49" s="413"/>
      <c r="AE49" s="413"/>
      <c r="AF49" s="413"/>
      <c r="AG49" s="413"/>
      <c r="AH49" s="413"/>
      <c r="AI49" s="413"/>
      <c r="AJ49" s="1"/>
      <c r="AK49" s="1"/>
    </row>
    <row r="50" spans="1:37" ht="31.5" customHeight="1" thickTop="1" thickBot="1" x14ac:dyDescent="0.3">
      <c r="A50" s="414" t="s">
        <v>37</v>
      </c>
      <c r="B50" s="414"/>
      <c r="C50" s="414"/>
      <c r="D50" s="414"/>
      <c r="E50" s="414"/>
      <c r="F50" s="414" t="s">
        <v>38</v>
      </c>
      <c r="G50" s="414"/>
      <c r="H50" s="414"/>
      <c r="I50" s="414"/>
      <c r="J50" s="414" t="s">
        <v>39</v>
      </c>
      <c r="K50" s="414"/>
      <c r="L50" s="414"/>
      <c r="M50" s="414"/>
      <c r="N50" s="414" t="s">
        <v>40</v>
      </c>
      <c r="O50" s="414"/>
      <c r="P50" s="414"/>
      <c r="Q50" s="414"/>
      <c r="R50" s="414"/>
      <c r="S50" s="414"/>
      <c r="T50" s="414"/>
      <c r="U50" s="414"/>
      <c r="V50" s="414"/>
      <c r="W50" s="414"/>
      <c r="X50" s="414" t="s">
        <v>41</v>
      </c>
      <c r="Y50" s="414"/>
      <c r="Z50" s="414"/>
      <c r="AA50" s="414"/>
      <c r="AB50" s="414"/>
      <c r="AC50" s="414"/>
      <c r="AD50" s="414"/>
      <c r="AE50" s="414"/>
      <c r="AF50" s="414" t="s">
        <v>42</v>
      </c>
      <c r="AG50" s="414"/>
      <c r="AH50" s="414"/>
      <c r="AI50" s="414"/>
      <c r="AJ50" s="1"/>
      <c r="AK50" s="1"/>
    </row>
    <row r="51" spans="1:37" ht="16.5" thickTop="1" thickBot="1" x14ac:dyDescent="0.3">
      <c r="A51" s="413">
        <v>3</v>
      </c>
      <c r="B51" s="413"/>
      <c r="C51" s="413"/>
      <c r="D51" s="413"/>
      <c r="E51" s="413"/>
      <c r="F51" s="418"/>
      <c r="G51" s="418"/>
      <c r="H51" s="418"/>
      <c r="I51" s="418"/>
      <c r="J51" s="413">
        <f>F51*$X$30</f>
        <v>0</v>
      </c>
      <c r="K51" s="413"/>
      <c r="L51" s="413"/>
      <c r="M51" s="413"/>
      <c r="N51" s="413"/>
      <c r="O51" s="413"/>
      <c r="P51" s="413"/>
      <c r="Q51" s="413"/>
      <c r="R51" s="413"/>
      <c r="S51" s="413"/>
      <c r="T51" s="413"/>
      <c r="U51" s="413"/>
      <c r="V51" s="413"/>
      <c r="W51" s="413"/>
      <c r="X51" s="413"/>
      <c r="Y51" s="413"/>
      <c r="Z51" s="413"/>
      <c r="AA51" s="413"/>
      <c r="AB51" s="413"/>
      <c r="AC51" s="413"/>
      <c r="AD51" s="413"/>
      <c r="AE51" s="413"/>
      <c r="AF51" s="413"/>
      <c r="AG51" s="413"/>
      <c r="AH51" s="413"/>
      <c r="AI51" s="413"/>
      <c r="AJ51" s="1"/>
      <c r="AK51" s="1"/>
    </row>
    <row r="52" spans="1:37" ht="16.5" thickTop="1" thickBot="1" x14ac:dyDescent="0.3">
      <c r="A52" s="413"/>
      <c r="B52" s="413"/>
      <c r="C52" s="413"/>
      <c r="D52" s="413"/>
      <c r="E52" s="413"/>
      <c r="F52" s="418"/>
      <c r="G52" s="418"/>
      <c r="H52" s="418"/>
      <c r="I52" s="418"/>
      <c r="J52" s="413"/>
      <c r="K52" s="413"/>
      <c r="L52" s="413"/>
      <c r="M52" s="413"/>
      <c r="N52" s="413"/>
      <c r="O52" s="413"/>
      <c r="P52" s="413"/>
      <c r="Q52" s="413"/>
      <c r="R52" s="413"/>
      <c r="S52" s="413"/>
      <c r="T52" s="413"/>
      <c r="U52" s="413"/>
      <c r="V52" s="413"/>
      <c r="W52" s="413"/>
      <c r="X52" s="413"/>
      <c r="Y52" s="413"/>
      <c r="Z52" s="413"/>
      <c r="AA52" s="413"/>
      <c r="AB52" s="413"/>
      <c r="AC52" s="413"/>
      <c r="AD52" s="413"/>
      <c r="AE52" s="413"/>
      <c r="AF52" s="413"/>
      <c r="AG52" s="413"/>
      <c r="AH52" s="413"/>
      <c r="AI52" s="413"/>
      <c r="AJ52" s="1"/>
      <c r="AK52" s="1"/>
    </row>
    <row r="53" spans="1:37" ht="16.5" thickTop="1" thickBot="1" x14ac:dyDescent="0.3">
      <c r="A53" s="413"/>
      <c r="B53" s="413"/>
      <c r="C53" s="413"/>
      <c r="D53" s="413"/>
      <c r="E53" s="413"/>
      <c r="F53" s="418"/>
      <c r="G53" s="418"/>
      <c r="H53" s="418"/>
      <c r="I53" s="418"/>
      <c r="J53" s="413"/>
      <c r="K53" s="413"/>
      <c r="L53" s="413"/>
      <c r="M53" s="413"/>
      <c r="N53" s="413"/>
      <c r="O53" s="413"/>
      <c r="P53" s="413"/>
      <c r="Q53" s="413"/>
      <c r="R53" s="413"/>
      <c r="S53" s="413"/>
      <c r="T53" s="413"/>
      <c r="U53" s="413"/>
      <c r="V53" s="413"/>
      <c r="W53" s="413"/>
      <c r="X53" s="413"/>
      <c r="Y53" s="413"/>
      <c r="Z53" s="413"/>
      <c r="AA53" s="413"/>
      <c r="AB53" s="413"/>
      <c r="AC53" s="413"/>
      <c r="AD53" s="413"/>
      <c r="AE53" s="413"/>
      <c r="AF53" s="413"/>
      <c r="AG53" s="413"/>
      <c r="AH53" s="413"/>
      <c r="AI53" s="413"/>
      <c r="AJ53" s="1"/>
      <c r="AK53" s="1"/>
    </row>
    <row r="54" spans="1:37" ht="16.5" thickTop="1" thickBot="1" x14ac:dyDescent="0.3">
      <c r="A54" s="413"/>
      <c r="B54" s="413"/>
      <c r="C54" s="413"/>
      <c r="D54" s="413"/>
      <c r="E54" s="413"/>
      <c r="F54" s="418"/>
      <c r="G54" s="418"/>
      <c r="H54" s="418"/>
      <c r="I54" s="418"/>
      <c r="J54" s="413"/>
      <c r="K54" s="413"/>
      <c r="L54" s="413"/>
      <c r="M54" s="413"/>
      <c r="N54" s="413"/>
      <c r="O54" s="413"/>
      <c r="P54" s="413"/>
      <c r="Q54" s="413"/>
      <c r="R54" s="413"/>
      <c r="S54" s="413"/>
      <c r="T54" s="413"/>
      <c r="U54" s="413"/>
      <c r="V54" s="413"/>
      <c r="W54" s="413"/>
      <c r="X54" s="413"/>
      <c r="Y54" s="413"/>
      <c r="Z54" s="413"/>
      <c r="AA54" s="413"/>
      <c r="AB54" s="413"/>
      <c r="AC54" s="413"/>
      <c r="AD54" s="413"/>
      <c r="AE54" s="413"/>
      <c r="AF54" s="413"/>
      <c r="AG54" s="413"/>
      <c r="AH54" s="413"/>
      <c r="AI54" s="413"/>
      <c r="AJ54" s="1"/>
      <c r="AK54" s="1"/>
    </row>
    <row r="55" spans="1:37" ht="16.5" thickTop="1" thickBot="1" x14ac:dyDescent="0.3">
      <c r="A55" s="413"/>
      <c r="B55" s="413"/>
      <c r="C55" s="413"/>
      <c r="D55" s="413"/>
      <c r="E55" s="413"/>
      <c r="F55" s="418"/>
      <c r="G55" s="418"/>
      <c r="H55" s="418"/>
      <c r="I55" s="418"/>
      <c r="J55" s="413"/>
      <c r="K55" s="413"/>
      <c r="L55" s="413"/>
      <c r="M55" s="413"/>
      <c r="N55" s="413"/>
      <c r="O55" s="413"/>
      <c r="P55" s="413"/>
      <c r="Q55" s="413"/>
      <c r="R55" s="413"/>
      <c r="S55" s="413"/>
      <c r="T55" s="413"/>
      <c r="U55" s="413"/>
      <c r="V55" s="413"/>
      <c r="W55" s="413"/>
      <c r="X55" s="413"/>
      <c r="Y55" s="413"/>
      <c r="Z55" s="413"/>
      <c r="AA55" s="413"/>
      <c r="AB55" s="413"/>
      <c r="AC55" s="413"/>
      <c r="AD55" s="413"/>
      <c r="AE55" s="413"/>
      <c r="AF55" s="413"/>
      <c r="AG55" s="413"/>
      <c r="AH55" s="413"/>
      <c r="AI55" s="413"/>
      <c r="AJ55" s="1"/>
      <c r="AK55" s="1"/>
    </row>
    <row r="56" spans="1:37" ht="31.5" customHeight="1" thickTop="1" thickBot="1" x14ac:dyDescent="0.3">
      <c r="A56" s="414" t="s">
        <v>37</v>
      </c>
      <c r="B56" s="414"/>
      <c r="C56" s="414"/>
      <c r="D56" s="414"/>
      <c r="E56" s="414"/>
      <c r="F56" s="414" t="s">
        <v>38</v>
      </c>
      <c r="G56" s="414"/>
      <c r="H56" s="414"/>
      <c r="I56" s="414"/>
      <c r="J56" s="414" t="s">
        <v>39</v>
      </c>
      <c r="K56" s="414"/>
      <c r="L56" s="414"/>
      <c r="M56" s="414"/>
      <c r="N56" s="414" t="s">
        <v>40</v>
      </c>
      <c r="O56" s="414"/>
      <c r="P56" s="414"/>
      <c r="Q56" s="414"/>
      <c r="R56" s="414"/>
      <c r="S56" s="414"/>
      <c r="T56" s="414"/>
      <c r="U56" s="414"/>
      <c r="V56" s="414"/>
      <c r="W56" s="414"/>
      <c r="X56" s="414" t="s">
        <v>41</v>
      </c>
      <c r="Y56" s="414"/>
      <c r="Z56" s="414"/>
      <c r="AA56" s="414"/>
      <c r="AB56" s="414"/>
      <c r="AC56" s="414"/>
      <c r="AD56" s="414"/>
      <c r="AE56" s="414"/>
      <c r="AF56" s="414" t="s">
        <v>42</v>
      </c>
      <c r="AG56" s="414"/>
      <c r="AH56" s="414"/>
      <c r="AI56" s="414"/>
      <c r="AJ56" s="1"/>
      <c r="AK56" s="1"/>
    </row>
    <row r="57" spans="1:37" ht="16.5" thickTop="1" thickBot="1" x14ac:dyDescent="0.3">
      <c r="A57" s="413">
        <v>4</v>
      </c>
      <c r="B57" s="413"/>
      <c r="C57" s="413"/>
      <c r="D57" s="413"/>
      <c r="E57" s="413"/>
      <c r="F57" s="418"/>
      <c r="G57" s="418"/>
      <c r="H57" s="418"/>
      <c r="I57" s="418"/>
      <c r="J57" s="413">
        <f>F57*$X$30</f>
        <v>0</v>
      </c>
      <c r="K57" s="413"/>
      <c r="L57" s="413"/>
      <c r="M57" s="413"/>
      <c r="N57" s="413"/>
      <c r="O57" s="413"/>
      <c r="P57" s="413"/>
      <c r="Q57" s="413"/>
      <c r="R57" s="413"/>
      <c r="S57" s="413"/>
      <c r="T57" s="413"/>
      <c r="U57" s="413"/>
      <c r="V57" s="413"/>
      <c r="W57" s="413"/>
      <c r="X57" s="413"/>
      <c r="Y57" s="413"/>
      <c r="Z57" s="413"/>
      <c r="AA57" s="413"/>
      <c r="AB57" s="413"/>
      <c r="AC57" s="413"/>
      <c r="AD57" s="413"/>
      <c r="AE57" s="413"/>
      <c r="AF57" s="413"/>
      <c r="AG57" s="413"/>
      <c r="AH57" s="413"/>
      <c r="AI57" s="413"/>
      <c r="AJ57" s="1"/>
      <c r="AK57" s="1"/>
    </row>
    <row r="58" spans="1:37" ht="16.5" thickTop="1" thickBot="1" x14ac:dyDescent="0.3">
      <c r="A58" s="413"/>
      <c r="B58" s="413"/>
      <c r="C58" s="413"/>
      <c r="D58" s="413"/>
      <c r="E58" s="413"/>
      <c r="F58" s="418"/>
      <c r="G58" s="418"/>
      <c r="H58" s="418"/>
      <c r="I58" s="418"/>
      <c r="J58" s="413"/>
      <c r="K58" s="413"/>
      <c r="L58" s="413"/>
      <c r="M58" s="413"/>
      <c r="N58" s="413"/>
      <c r="O58" s="413"/>
      <c r="P58" s="413"/>
      <c r="Q58" s="413"/>
      <c r="R58" s="413"/>
      <c r="S58" s="413"/>
      <c r="T58" s="413"/>
      <c r="U58" s="413"/>
      <c r="V58" s="413"/>
      <c r="W58" s="413"/>
      <c r="X58" s="413"/>
      <c r="Y58" s="413"/>
      <c r="Z58" s="413"/>
      <c r="AA58" s="413"/>
      <c r="AB58" s="413"/>
      <c r="AC58" s="413"/>
      <c r="AD58" s="413"/>
      <c r="AE58" s="413"/>
      <c r="AF58" s="413"/>
      <c r="AG58" s="413"/>
      <c r="AH58" s="413"/>
      <c r="AI58" s="413"/>
      <c r="AJ58" s="1"/>
      <c r="AK58" s="1"/>
    </row>
    <row r="59" spans="1:37" ht="16.5" thickTop="1" thickBot="1" x14ac:dyDescent="0.3">
      <c r="A59" s="413"/>
      <c r="B59" s="413"/>
      <c r="C59" s="413"/>
      <c r="D59" s="413"/>
      <c r="E59" s="413"/>
      <c r="F59" s="418"/>
      <c r="G59" s="418"/>
      <c r="H59" s="418"/>
      <c r="I59" s="418"/>
      <c r="J59" s="413"/>
      <c r="K59" s="413"/>
      <c r="L59" s="413"/>
      <c r="M59" s="413"/>
      <c r="N59" s="413"/>
      <c r="O59" s="413"/>
      <c r="P59" s="413"/>
      <c r="Q59" s="413"/>
      <c r="R59" s="413"/>
      <c r="S59" s="413"/>
      <c r="T59" s="413"/>
      <c r="U59" s="413"/>
      <c r="V59" s="413"/>
      <c r="W59" s="413"/>
      <c r="X59" s="413"/>
      <c r="Y59" s="413"/>
      <c r="Z59" s="413"/>
      <c r="AA59" s="413"/>
      <c r="AB59" s="413"/>
      <c r="AC59" s="413"/>
      <c r="AD59" s="413"/>
      <c r="AE59" s="413"/>
      <c r="AF59" s="413"/>
      <c r="AG59" s="413"/>
      <c r="AH59" s="413"/>
      <c r="AI59" s="413"/>
      <c r="AJ59" s="1"/>
      <c r="AK59" s="1"/>
    </row>
    <row r="60" spans="1:37" ht="16.5" thickTop="1" thickBot="1" x14ac:dyDescent="0.3">
      <c r="A60" s="413"/>
      <c r="B60" s="413"/>
      <c r="C60" s="413"/>
      <c r="D60" s="413"/>
      <c r="E60" s="413"/>
      <c r="F60" s="418"/>
      <c r="G60" s="418"/>
      <c r="H60" s="418"/>
      <c r="I60" s="418"/>
      <c r="J60" s="413"/>
      <c r="K60" s="413"/>
      <c r="L60" s="413"/>
      <c r="M60" s="413"/>
      <c r="N60" s="413"/>
      <c r="O60" s="413"/>
      <c r="P60" s="413"/>
      <c r="Q60" s="413"/>
      <c r="R60" s="413"/>
      <c r="S60" s="413"/>
      <c r="T60" s="413"/>
      <c r="U60" s="413"/>
      <c r="V60" s="413"/>
      <c r="W60" s="413"/>
      <c r="X60" s="413"/>
      <c r="Y60" s="413"/>
      <c r="Z60" s="413"/>
      <c r="AA60" s="413"/>
      <c r="AB60" s="413"/>
      <c r="AC60" s="413"/>
      <c r="AD60" s="413"/>
      <c r="AE60" s="413"/>
      <c r="AF60" s="413"/>
      <c r="AG60" s="413"/>
      <c r="AH60" s="413"/>
      <c r="AI60" s="413"/>
      <c r="AJ60" s="1"/>
      <c r="AK60" s="1"/>
    </row>
    <row r="61" spans="1:37" ht="16.5" thickTop="1" thickBot="1" x14ac:dyDescent="0.3">
      <c r="A61" s="413"/>
      <c r="B61" s="413"/>
      <c r="C61" s="413"/>
      <c r="D61" s="413"/>
      <c r="E61" s="413"/>
      <c r="F61" s="418"/>
      <c r="G61" s="418"/>
      <c r="H61" s="418"/>
      <c r="I61" s="418"/>
      <c r="J61" s="413"/>
      <c r="K61" s="413"/>
      <c r="L61" s="413"/>
      <c r="M61" s="413"/>
      <c r="N61" s="413"/>
      <c r="O61" s="413"/>
      <c r="P61" s="413"/>
      <c r="Q61" s="413"/>
      <c r="R61" s="413"/>
      <c r="S61" s="413"/>
      <c r="T61" s="413"/>
      <c r="U61" s="413"/>
      <c r="V61" s="413"/>
      <c r="W61" s="413"/>
      <c r="X61" s="413"/>
      <c r="Y61" s="413"/>
      <c r="Z61" s="413"/>
      <c r="AA61" s="413"/>
      <c r="AB61" s="413"/>
      <c r="AC61" s="413"/>
      <c r="AD61" s="413"/>
      <c r="AE61" s="413"/>
      <c r="AF61" s="413"/>
      <c r="AG61" s="413"/>
      <c r="AH61" s="413"/>
      <c r="AI61" s="413"/>
      <c r="AJ61" s="1"/>
      <c r="AK61" s="1"/>
    </row>
    <row r="62" spans="1:37" ht="31.5" customHeight="1" thickTop="1" thickBot="1" x14ac:dyDescent="0.3">
      <c r="A62" s="414" t="s">
        <v>37</v>
      </c>
      <c r="B62" s="414"/>
      <c r="C62" s="414"/>
      <c r="D62" s="414"/>
      <c r="E62" s="414"/>
      <c r="F62" s="414" t="s">
        <v>38</v>
      </c>
      <c r="G62" s="414"/>
      <c r="H62" s="414"/>
      <c r="I62" s="414"/>
      <c r="J62" s="414" t="s">
        <v>39</v>
      </c>
      <c r="K62" s="414"/>
      <c r="L62" s="414"/>
      <c r="M62" s="414"/>
      <c r="N62" s="414" t="s">
        <v>40</v>
      </c>
      <c r="O62" s="414"/>
      <c r="P62" s="414"/>
      <c r="Q62" s="414"/>
      <c r="R62" s="414"/>
      <c r="S62" s="414"/>
      <c r="T62" s="414"/>
      <c r="U62" s="414"/>
      <c r="V62" s="414"/>
      <c r="W62" s="414"/>
      <c r="X62" s="414" t="s">
        <v>41</v>
      </c>
      <c r="Y62" s="414"/>
      <c r="Z62" s="414"/>
      <c r="AA62" s="414"/>
      <c r="AB62" s="414"/>
      <c r="AC62" s="414"/>
      <c r="AD62" s="414"/>
      <c r="AE62" s="414"/>
      <c r="AF62" s="414" t="s">
        <v>42</v>
      </c>
      <c r="AG62" s="414"/>
      <c r="AH62" s="414"/>
      <c r="AI62" s="414"/>
      <c r="AJ62" s="1"/>
      <c r="AK62" s="1"/>
    </row>
    <row r="63" spans="1:37" ht="16.5" thickTop="1" thickBot="1" x14ac:dyDescent="0.3">
      <c r="A63" s="413">
        <v>5</v>
      </c>
      <c r="B63" s="413"/>
      <c r="C63" s="413"/>
      <c r="D63" s="413"/>
      <c r="E63" s="413"/>
      <c r="F63" s="418"/>
      <c r="G63" s="418"/>
      <c r="H63" s="418"/>
      <c r="I63" s="418"/>
      <c r="J63" s="413">
        <f>F63*$X$30</f>
        <v>0</v>
      </c>
      <c r="K63" s="413"/>
      <c r="L63" s="413"/>
      <c r="M63" s="413"/>
      <c r="N63" s="413"/>
      <c r="O63" s="413"/>
      <c r="P63" s="413"/>
      <c r="Q63" s="413"/>
      <c r="R63" s="413"/>
      <c r="S63" s="413"/>
      <c r="T63" s="413"/>
      <c r="U63" s="413"/>
      <c r="V63" s="413"/>
      <c r="W63" s="413"/>
      <c r="X63" s="413"/>
      <c r="Y63" s="413"/>
      <c r="Z63" s="413"/>
      <c r="AA63" s="413"/>
      <c r="AB63" s="413"/>
      <c r="AC63" s="413"/>
      <c r="AD63" s="413"/>
      <c r="AE63" s="413"/>
      <c r="AF63" s="413"/>
      <c r="AG63" s="413"/>
      <c r="AH63" s="413"/>
      <c r="AI63" s="413"/>
      <c r="AJ63" s="1"/>
      <c r="AK63" s="1"/>
    </row>
    <row r="64" spans="1:37" ht="16.5" thickTop="1" thickBot="1" x14ac:dyDescent="0.3">
      <c r="A64" s="413"/>
      <c r="B64" s="413"/>
      <c r="C64" s="413"/>
      <c r="D64" s="413"/>
      <c r="E64" s="413"/>
      <c r="F64" s="418"/>
      <c r="G64" s="418"/>
      <c r="H64" s="418"/>
      <c r="I64" s="418"/>
      <c r="J64" s="413"/>
      <c r="K64" s="413"/>
      <c r="L64" s="413"/>
      <c r="M64" s="413"/>
      <c r="N64" s="413"/>
      <c r="O64" s="413"/>
      <c r="P64" s="413"/>
      <c r="Q64" s="413"/>
      <c r="R64" s="413"/>
      <c r="S64" s="413"/>
      <c r="T64" s="413"/>
      <c r="U64" s="413"/>
      <c r="V64" s="413"/>
      <c r="W64" s="413"/>
      <c r="X64" s="413"/>
      <c r="Y64" s="413"/>
      <c r="Z64" s="413"/>
      <c r="AA64" s="413"/>
      <c r="AB64" s="413"/>
      <c r="AC64" s="413"/>
      <c r="AD64" s="413"/>
      <c r="AE64" s="413"/>
      <c r="AF64" s="413"/>
      <c r="AG64" s="413"/>
      <c r="AH64" s="413"/>
      <c r="AI64" s="413"/>
      <c r="AJ64" s="1"/>
      <c r="AK64" s="1"/>
    </row>
    <row r="65" spans="1:37" ht="16.5" thickTop="1" thickBot="1" x14ac:dyDescent="0.3">
      <c r="A65" s="413"/>
      <c r="B65" s="413"/>
      <c r="C65" s="413"/>
      <c r="D65" s="413"/>
      <c r="E65" s="413"/>
      <c r="F65" s="418"/>
      <c r="G65" s="418"/>
      <c r="H65" s="418"/>
      <c r="I65" s="418"/>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1"/>
      <c r="AK65" s="1"/>
    </row>
    <row r="66" spans="1:37" ht="16.5" thickTop="1" thickBot="1" x14ac:dyDescent="0.3">
      <c r="A66" s="413"/>
      <c r="B66" s="413"/>
      <c r="C66" s="413"/>
      <c r="D66" s="413"/>
      <c r="E66" s="413"/>
      <c r="F66" s="418"/>
      <c r="G66" s="418"/>
      <c r="H66" s="418"/>
      <c r="I66" s="418"/>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413"/>
      <c r="AJ66" s="1"/>
      <c r="AK66" s="1"/>
    </row>
    <row r="67" spans="1:37" ht="16.5" thickTop="1" thickBot="1" x14ac:dyDescent="0.3">
      <c r="A67" s="413"/>
      <c r="B67" s="413"/>
      <c r="C67" s="413"/>
      <c r="D67" s="413"/>
      <c r="E67" s="413"/>
      <c r="F67" s="418"/>
      <c r="G67" s="418"/>
      <c r="H67" s="418"/>
      <c r="I67" s="418"/>
      <c r="J67" s="413"/>
      <c r="K67" s="413"/>
      <c r="L67" s="413"/>
      <c r="M67" s="413"/>
      <c r="N67" s="413"/>
      <c r="O67" s="413"/>
      <c r="P67" s="413"/>
      <c r="Q67" s="413"/>
      <c r="R67" s="413"/>
      <c r="S67" s="413"/>
      <c r="T67" s="413"/>
      <c r="U67" s="413"/>
      <c r="V67" s="413"/>
      <c r="W67" s="413"/>
      <c r="X67" s="413"/>
      <c r="Y67" s="413"/>
      <c r="Z67" s="413"/>
      <c r="AA67" s="413"/>
      <c r="AB67" s="413"/>
      <c r="AC67" s="413"/>
      <c r="AD67" s="413"/>
      <c r="AE67" s="413"/>
      <c r="AF67" s="413"/>
      <c r="AG67" s="413"/>
      <c r="AH67" s="413"/>
      <c r="AI67" s="413"/>
      <c r="AJ67" s="1"/>
      <c r="AK67" s="1"/>
    </row>
    <row r="68" spans="1:37" ht="31.5" hidden="1" customHeight="1" thickTop="1" thickBot="1" x14ac:dyDescent="0.35">
      <c r="A68" s="414" t="s">
        <v>37</v>
      </c>
      <c r="B68" s="414"/>
      <c r="C68" s="414"/>
      <c r="D68" s="414"/>
      <c r="E68" s="414"/>
      <c r="F68" s="414" t="s">
        <v>38</v>
      </c>
      <c r="G68" s="414"/>
      <c r="H68" s="414"/>
      <c r="I68" s="414"/>
      <c r="J68" s="414" t="s">
        <v>39</v>
      </c>
      <c r="K68" s="414"/>
      <c r="L68" s="414"/>
      <c r="M68" s="414"/>
      <c r="N68" s="414" t="s">
        <v>40</v>
      </c>
      <c r="O68" s="414"/>
      <c r="P68" s="414"/>
      <c r="Q68" s="414"/>
      <c r="R68" s="414"/>
      <c r="S68" s="414"/>
      <c r="T68" s="414"/>
      <c r="U68" s="414"/>
      <c r="V68" s="414"/>
      <c r="W68" s="414"/>
      <c r="X68" s="414" t="s">
        <v>41</v>
      </c>
      <c r="Y68" s="414"/>
      <c r="Z68" s="414"/>
      <c r="AA68" s="414"/>
      <c r="AB68" s="414"/>
      <c r="AC68" s="414"/>
      <c r="AD68" s="414"/>
      <c r="AE68" s="414"/>
      <c r="AF68" s="414" t="s">
        <v>42</v>
      </c>
      <c r="AG68" s="414"/>
      <c r="AH68" s="414"/>
      <c r="AI68" s="414"/>
      <c r="AJ68" s="1"/>
      <c r="AK68" s="1"/>
    </row>
    <row r="69" spans="1:37" ht="16.5" hidden="1" customHeight="1" thickTop="1" thickBot="1" x14ac:dyDescent="0.35">
      <c r="A69" s="413">
        <v>6</v>
      </c>
      <c r="B69" s="413"/>
      <c r="C69" s="413"/>
      <c r="D69" s="413"/>
      <c r="E69" s="413"/>
      <c r="F69" s="418"/>
      <c r="G69" s="418"/>
      <c r="H69" s="418"/>
      <c r="I69" s="418"/>
      <c r="J69" s="413">
        <f>F69*$X$30</f>
        <v>0</v>
      </c>
      <c r="K69" s="413"/>
      <c r="L69" s="413"/>
      <c r="M69" s="413"/>
      <c r="N69" s="413"/>
      <c r="O69" s="413"/>
      <c r="P69" s="413"/>
      <c r="Q69" s="413"/>
      <c r="R69" s="413"/>
      <c r="S69" s="413"/>
      <c r="T69" s="413"/>
      <c r="U69" s="413"/>
      <c r="V69" s="413"/>
      <c r="W69" s="413"/>
      <c r="X69" s="413"/>
      <c r="Y69" s="413"/>
      <c r="Z69" s="413"/>
      <c r="AA69" s="413"/>
      <c r="AB69" s="413"/>
      <c r="AC69" s="413"/>
      <c r="AD69" s="413"/>
      <c r="AE69" s="413"/>
      <c r="AF69" s="413"/>
      <c r="AG69" s="413"/>
      <c r="AH69" s="413"/>
      <c r="AI69" s="413"/>
      <c r="AJ69" s="1"/>
      <c r="AK69" s="1"/>
    </row>
    <row r="70" spans="1:37" ht="16.5" hidden="1" customHeight="1" thickTop="1" thickBot="1" x14ac:dyDescent="0.35">
      <c r="A70" s="413"/>
      <c r="B70" s="413"/>
      <c r="C70" s="413"/>
      <c r="D70" s="413"/>
      <c r="E70" s="413"/>
      <c r="F70" s="418"/>
      <c r="G70" s="418"/>
      <c r="H70" s="418"/>
      <c r="I70" s="418"/>
      <c r="J70" s="413"/>
      <c r="K70" s="413"/>
      <c r="L70" s="413"/>
      <c r="M70" s="413"/>
      <c r="N70" s="413"/>
      <c r="O70" s="413"/>
      <c r="P70" s="413"/>
      <c r="Q70" s="413"/>
      <c r="R70" s="413"/>
      <c r="S70" s="413"/>
      <c r="T70" s="413"/>
      <c r="U70" s="413"/>
      <c r="V70" s="413"/>
      <c r="W70" s="413"/>
      <c r="X70" s="413"/>
      <c r="Y70" s="413"/>
      <c r="Z70" s="413"/>
      <c r="AA70" s="413"/>
      <c r="AB70" s="413"/>
      <c r="AC70" s="413"/>
      <c r="AD70" s="413"/>
      <c r="AE70" s="413"/>
      <c r="AF70" s="413"/>
      <c r="AG70" s="413"/>
      <c r="AH70" s="413"/>
      <c r="AI70" s="413"/>
      <c r="AJ70" s="1"/>
      <c r="AK70" s="1"/>
    </row>
    <row r="71" spans="1:37" ht="16.5" hidden="1" customHeight="1" thickTop="1" thickBot="1" x14ac:dyDescent="0.35">
      <c r="A71" s="413"/>
      <c r="B71" s="413"/>
      <c r="C71" s="413"/>
      <c r="D71" s="413"/>
      <c r="E71" s="413"/>
      <c r="F71" s="418"/>
      <c r="G71" s="418"/>
      <c r="H71" s="418"/>
      <c r="I71" s="418"/>
      <c r="J71" s="413"/>
      <c r="K71" s="413"/>
      <c r="L71" s="413"/>
      <c r="M71" s="413"/>
      <c r="N71" s="413"/>
      <c r="O71" s="413"/>
      <c r="P71" s="413"/>
      <c r="Q71" s="413"/>
      <c r="R71" s="413"/>
      <c r="S71" s="413"/>
      <c r="T71" s="413"/>
      <c r="U71" s="413"/>
      <c r="V71" s="413"/>
      <c r="W71" s="413"/>
      <c r="X71" s="413"/>
      <c r="Y71" s="413"/>
      <c r="Z71" s="413"/>
      <c r="AA71" s="413"/>
      <c r="AB71" s="413"/>
      <c r="AC71" s="413"/>
      <c r="AD71" s="413"/>
      <c r="AE71" s="413"/>
      <c r="AF71" s="413"/>
      <c r="AG71" s="413"/>
      <c r="AH71" s="413"/>
      <c r="AI71" s="413"/>
      <c r="AJ71" s="1"/>
      <c r="AK71" s="1"/>
    </row>
    <row r="72" spans="1:37" ht="16.5" hidden="1" customHeight="1" thickTop="1" thickBot="1" x14ac:dyDescent="0.35">
      <c r="A72" s="413"/>
      <c r="B72" s="413"/>
      <c r="C72" s="413"/>
      <c r="D72" s="413"/>
      <c r="E72" s="413"/>
      <c r="F72" s="418"/>
      <c r="G72" s="418"/>
      <c r="H72" s="418"/>
      <c r="I72" s="418"/>
      <c r="J72" s="413"/>
      <c r="K72" s="413"/>
      <c r="L72" s="413"/>
      <c r="M72" s="413"/>
      <c r="N72" s="413"/>
      <c r="O72" s="413"/>
      <c r="P72" s="413"/>
      <c r="Q72" s="413"/>
      <c r="R72" s="413"/>
      <c r="S72" s="413"/>
      <c r="T72" s="413"/>
      <c r="U72" s="413"/>
      <c r="V72" s="413"/>
      <c r="W72" s="413"/>
      <c r="X72" s="413"/>
      <c r="Y72" s="413"/>
      <c r="Z72" s="413"/>
      <c r="AA72" s="413"/>
      <c r="AB72" s="413"/>
      <c r="AC72" s="413"/>
      <c r="AD72" s="413"/>
      <c r="AE72" s="413"/>
      <c r="AF72" s="413"/>
      <c r="AG72" s="413"/>
      <c r="AH72" s="413"/>
      <c r="AI72" s="413"/>
      <c r="AJ72" s="1"/>
      <c r="AK72" s="1"/>
    </row>
    <row r="73" spans="1:37" ht="16.5" hidden="1" customHeight="1" thickTop="1" thickBot="1" x14ac:dyDescent="0.35">
      <c r="A73" s="413"/>
      <c r="B73" s="413"/>
      <c r="C73" s="413"/>
      <c r="D73" s="413"/>
      <c r="E73" s="413"/>
      <c r="F73" s="418"/>
      <c r="G73" s="418"/>
      <c r="H73" s="418"/>
      <c r="I73" s="418"/>
      <c r="J73" s="413"/>
      <c r="K73" s="413"/>
      <c r="L73" s="413"/>
      <c r="M73" s="413"/>
      <c r="N73" s="413"/>
      <c r="O73" s="413"/>
      <c r="P73" s="413"/>
      <c r="Q73" s="413"/>
      <c r="R73" s="413"/>
      <c r="S73" s="413"/>
      <c r="T73" s="413"/>
      <c r="U73" s="413"/>
      <c r="V73" s="413"/>
      <c r="W73" s="413"/>
      <c r="X73" s="413"/>
      <c r="Y73" s="413"/>
      <c r="Z73" s="413"/>
      <c r="AA73" s="413"/>
      <c r="AB73" s="413"/>
      <c r="AC73" s="413"/>
      <c r="AD73" s="413"/>
      <c r="AE73" s="413"/>
      <c r="AF73" s="413"/>
      <c r="AG73" s="413"/>
      <c r="AH73" s="413"/>
      <c r="AI73" s="413"/>
      <c r="AJ73" s="1"/>
      <c r="AK73" s="1"/>
    </row>
    <row r="74" spans="1:37" ht="31.5" hidden="1" customHeight="1" thickTop="1" thickBot="1" x14ac:dyDescent="0.35">
      <c r="A74" s="414" t="s">
        <v>37</v>
      </c>
      <c r="B74" s="414"/>
      <c r="C74" s="414"/>
      <c r="D74" s="414"/>
      <c r="E74" s="414"/>
      <c r="F74" s="414" t="s">
        <v>38</v>
      </c>
      <c r="G74" s="414"/>
      <c r="H74" s="414"/>
      <c r="I74" s="414"/>
      <c r="J74" s="414" t="s">
        <v>39</v>
      </c>
      <c r="K74" s="414"/>
      <c r="L74" s="414"/>
      <c r="M74" s="414"/>
      <c r="N74" s="414" t="s">
        <v>40</v>
      </c>
      <c r="O74" s="414"/>
      <c r="P74" s="414"/>
      <c r="Q74" s="414"/>
      <c r="R74" s="414"/>
      <c r="S74" s="414"/>
      <c r="T74" s="414"/>
      <c r="U74" s="414"/>
      <c r="V74" s="414"/>
      <c r="W74" s="414"/>
      <c r="X74" s="414" t="s">
        <v>41</v>
      </c>
      <c r="Y74" s="414"/>
      <c r="Z74" s="414"/>
      <c r="AA74" s="414"/>
      <c r="AB74" s="414"/>
      <c r="AC74" s="414"/>
      <c r="AD74" s="414"/>
      <c r="AE74" s="414"/>
      <c r="AF74" s="414" t="s">
        <v>42</v>
      </c>
      <c r="AG74" s="414"/>
      <c r="AH74" s="414"/>
      <c r="AI74" s="414"/>
      <c r="AJ74" s="1"/>
      <c r="AK74" s="1"/>
    </row>
    <row r="75" spans="1:37" ht="16.5" hidden="1" customHeight="1" thickTop="1" thickBot="1" x14ac:dyDescent="0.35">
      <c r="A75" s="413">
        <v>7</v>
      </c>
      <c r="B75" s="413"/>
      <c r="C75" s="413"/>
      <c r="D75" s="413"/>
      <c r="E75" s="413"/>
      <c r="F75" s="418"/>
      <c r="G75" s="418"/>
      <c r="H75" s="418"/>
      <c r="I75" s="418"/>
      <c r="J75" s="413">
        <f>F75*$X$30</f>
        <v>0</v>
      </c>
      <c r="K75" s="413"/>
      <c r="L75" s="413"/>
      <c r="M75" s="413"/>
      <c r="N75" s="413"/>
      <c r="O75" s="413"/>
      <c r="P75" s="413"/>
      <c r="Q75" s="413"/>
      <c r="R75" s="413"/>
      <c r="S75" s="413"/>
      <c r="T75" s="413"/>
      <c r="U75" s="413"/>
      <c r="V75" s="413"/>
      <c r="W75" s="413"/>
      <c r="X75" s="413"/>
      <c r="Y75" s="413"/>
      <c r="Z75" s="413"/>
      <c r="AA75" s="413"/>
      <c r="AB75" s="413"/>
      <c r="AC75" s="413"/>
      <c r="AD75" s="413"/>
      <c r="AE75" s="413"/>
      <c r="AF75" s="413"/>
      <c r="AG75" s="413"/>
      <c r="AH75" s="413"/>
      <c r="AI75" s="413"/>
      <c r="AJ75" s="1"/>
      <c r="AK75" s="1"/>
    </row>
    <row r="76" spans="1:37" ht="16.5" hidden="1" customHeight="1" thickTop="1" thickBot="1" x14ac:dyDescent="0.35">
      <c r="A76" s="413"/>
      <c r="B76" s="413"/>
      <c r="C76" s="413"/>
      <c r="D76" s="413"/>
      <c r="E76" s="413"/>
      <c r="F76" s="418"/>
      <c r="G76" s="418"/>
      <c r="H76" s="418"/>
      <c r="I76" s="418"/>
      <c r="J76" s="413"/>
      <c r="K76" s="413"/>
      <c r="L76" s="413"/>
      <c r="M76" s="413"/>
      <c r="N76" s="413"/>
      <c r="O76" s="413"/>
      <c r="P76" s="413"/>
      <c r="Q76" s="413"/>
      <c r="R76" s="413"/>
      <c r="S76" s="413"/>
      <c r="T76" s="413"/>
      <c r="U76" s="413"/>
      <c r="V76" s="413"/>
      <c r="W76" s="413"/>
      <c r="X76" s="413"/>
      <c r="Y76" s="413"/>
      <c r="Z76" s="413"/>
      <c r="AA76" s="413"/>
      <c r="AB76" s="413"/>
      <c r="AC76" s="413"/>
      <c r="AD76" s="413"/>
      <c r="AE76" s="413"/>
      <c r="AF76" s="413"/>
      <c r="AG76" s="413"/>
      <c r="AH76" s="413"/>
      <c r="AI76" s="413"/>
      <c r="AJ76" s="1"/>
      <c r="AK76" s="1"/>
    </row>
    <row r="77" spans="1:37" ht="16.5" hidden="1" customHeight="1" thickTop="1" thickBot="1" x14ac:dyDescent="0.35">
      <c r="A77" s="413"/>
      <c r="B77" s="413"/>
      <c r="C77" s="413"/>
      <c r="D77" s="413"/>
      <c r="E77" s="413"/>
      <c r="F77" s="418"/>
      <c r="G77" s="418"/>
      <c r="H77" s="418"/>
      <c r="I77" s="418"/>
      <c r="J77" s="413"/>
      <c r="K77" s="413"/>
      <c r="L77" s="413"/>
      <c r="M77" s="413"/>
      <c r="N77" s="413"/>
      <c r="O77" s="413"/>
      <c r="P77" s="413"/>
      <c r="Q77" s="413"/>
      <c r="R77" s="413"/>
      <c r="S77" s="413"/>
      <c r="T77" s="413"/>
      <c r="U77" s="413"/>
      <c r="V77" s="413"/>
      <c r="W77" s="413"/>
      <c r="X77" s="413"/>
      <c r="Y77" s="413"/>
      <c r="Z77" s="413"/>
      <c r="AA77" s="413"/>
      <c r="AB77" s="413"/>
      <c r="AC77" s="413"/>
      <c r="AD77" s="413"/>
      <c r="AE77" s="413"/>
      <c r="AF77" s="413"/>
      <c r="AG77" s="413"/>
      <c r="AH77" s="413"/>
      <c r="AI77" s="413"/>
      <c r="AJ77" s="1"/>
      <c r="AK77" s="1"/>
    </row>
    <row r="78" spans="1:37" ht="16.5" hidden="1" customHeight="1" thickTop="1" thickBot="1" x14ac:dyDescent="0.35">
      <c r="A78" s="413"/>
      <c r="B78" s="413"/>
      <c r="C78" s="413"/>
      <c r="D78" s="413"/>
      <c r="E78" s="413"/>
      <c r="F78" s="418"/>
      <c r="G78" s="418"/>
      <c r="H78" s="418"/>
      <c r="I78" s="418"/>
      <c r="J78" s="413"/>
      <c r="K78" s="413"/>
      <c r="L78" s="413"/>
      <c r="M78" s="413"/>
      <c r="N78" s="413"/>
      <c r="O78" s="413"/>
      <c r="P78" s="413"/>
      <c r="Q78" s="413"/>
      <c r="R78" s="413"/>
      <c r="S78" s="413"/>
      <c r="T78" s="413"/>
      <c r="U78" s="413"/>
      <c r="V78" s="413"/>
      <c r="W78" s="413"/>
      <c r="X78" s="413"/>
      <c r="Y78" s="413"/>
      <c r="Z78" s="413"/>
      <c r="AA78" s="413"/>
      <c r="AB78" s="413"/>
      <c r="AC78" s="413"/>
      <c r="AD78" s="413"/>
      <c r="AE78" s="413"/>
      <c r="AF78" s="413"/>
      <c r="AG78" s="413"/>
      <c r="AH78" s="413"/>
      <c r="AI78" s="413"/>
      <c r="AJ78" s="1"/>
      <c r="AK78" s="1"/>
    </row>
    <row r="79" spans="1:37" ht="16.5" hidden="1" customHeight="1" thickTop="1" thickBot="1" x14ac:dyDescent="0.35">
      <c r="A79" s="413"/>
      <c r="B79" s="413"/>
      <c r="C79" s="413"/>
      <c r="D79" s="413"/>
      <c r="E79" s="413"/>
      <c r="F79" s="418"/>
      <c r="G79" s="418"/>
      <c r="H79" s="418"/>
      <c r="I79" s="418"/>
      <c r="J79" s="413"/>
      <c r="K79" s="413"/>
      <c r="L79" s="413"/>
      <c r="M79" s="413"/>
      <c r="N79" s="413"/>
      <c r="O79" s="413"/>
      <c r="P79" s="413"/>
      <c r="Q79" s="413"/>
      <c r="R79" s="413"/>
      <c r="S79" s="413"/>
      <c r="T79" s="413"/>
      <c r="U79" s="413"/>
      <c r="V79" s="413"/>
      <c r="W79" s="413"/>
      <c r="X79" s="413"/>
      <c r="Y79" s="413"/>
      <c r="Z79" s="413"/>
      <c r="AA79" s="413"/>
      <c r="AB79" s="413"/>
      <c r="AC79" s="413"/>
      <c r="AD79" s="413"/>
      <c r="AE79" s="413"/>
      <c r="AF79" s="413"/>
      <c r="AG79" s="413"/>
      <c r="AH79" s="413"/>
      <c r="AI79" s="413"/>
      <c r="AJ79" s="1"/>
      <c r="AK79" s="1"/>
    </row>
    <row r="80" spans="1:37" ht="31.5" hidden="1" customHeight="1" thickTop="1" thickBot="1" x14ac:dyDescent="0.35">
      <c r="A80" s="414" t="s">
        <v>37</v>
      </c>
      <c r="B80" s="414"/>
      <c r="C80" s="414"/>
      <c r="D80" s="414"/>
      <c r="E80" s="414"/>
      <c r="F80" s="414" t="s">
        <v>38</v>
      </c>
      <c r="G80" s="414"/>
      <c r="H80" s="414"/>
      <c r="I80" s="414"/>
      <c r="J80" s="414" t="s">
        <v>39</v>
      </c>
      <c r="K80" s="414"/>
      <c r="L80" s="414"/>
      <c r="M80" s="414"/>
      <c r="N80" s="414" t="s">
        <v>40</v>
      </c>
      <c r="O80" s="414"/>
      <c r="P80" s="414"/>
      <c r="Q80" s="414"/>
      <c r="R80" s="414"/>
      <c r="S80" s="414"/>
      <c r="T80" s="414"/>
      <c r="U80" s="414"/>
      <c r="V80" s="414"/>
      <c r="W80" s="414"/>
      <c r="X80" s="414" t="s">
        <v>41</v>
      </c>
      <c r="Y80" s="414"/>
      <c r="Z80" s="414"/>
      <c r="AA80" s="414"/>
      <c r="AB80" s="414"/>
      <c r="AC80" s="414"/>
      <c r="AD80" s="414"/>
      <c r="AE80" s="414"/>
      <c r="AF80" s="414" t="s">
        <v>42</v>
      </c>
      <c r="AG80" s="414"/>
      <c r="AH80" s="414"/>
      <c r="AI80" s="414"/>
      <c r="AJ80" s="1"/>
      <c r="AK80" s="1"/>
    </row>
    <row r="81" spans="1:37" ht="16.5" hidden="1" customHeight="1" thickTop="1" thickBot="1" x14ac:dyDescent="0.35">
      <c r="A81" s="413">
        <v>8</v>
      </c>
      <c r="B81" s="413"/>
      <c r="C81" s="413"/>
      <c r="D81" s="413"/>
      <c r="E81" s="413"/>
      <c r="F81" s="418"/>
      <c r="G81" s="418"/>
      <c r="H81" s="418"/>
      <c r="I81" s="418"/>
      <c r="J81" s="413">
        <f>F81*$X$30</f>
        <v>0</v>
      </c>
      <c r="K81" s="413"/>
      <c r="L81" s="413"/>
      <c r="M81" s="413"/>
      <c r="N81" s="413"/>
      <c r="O81" s="413"/>
      <c r="P81" s="413"/>
      <c r="Q81" s="413"/>
      <c r="R81" s="413"/>
      <c r="S81" s="413"/>
      <c r="T81" s="413"/>
      <c r="U81" s="413"/>
      <c r="V81" s="413"/>
      <c r="W81" s="413"/>
      <c r="X81" s="413"/>
      <c r="Y81" s="413"/>
      <c r="Z81" s="413"/>
      <c r="AA81" s="413"/>
      <c r="AB81" s="413"/>
      <c r="AC81" s="413"/>
      <c r="AD81" s="413"/>
      <c r="AE81" s="413"/>
      <c r="AF81" s="413"/>
      <c r="AG81" s="413"/>
      <c r="AH81" s="413"/>
      <c r="AI81" s="413"/>
      <c r="AJ81" s="1"/>
      <c r="AK81" s="1"/>
    </row>
    <row r="82" spans="1:37" ht="16.5" hidden="1" customHeight="1" thickTop="1" thickBot="1" x14ac:dyDescent="0.35">
      <c r="A82" s="413"/>
      <c r="B82" s="413"/>
      <c r="C82" s="413"/>
      <c r="D82" s="413"/>
      <c r="E82" s="413"/>
      <c r="F82" s="418"/>
      <c r="G82" s="418"/>
      <c r="H82" s="418"/>
      <c r="I82" s="418"/>
      <c r="J82" s="413"/>
      <c r="K82" s="413"/>
      <c r="L82" s="413"/>
      <c r="M82" s="413"/>
      <c r="N82" s="413"/>
      <c r="O82" s="413"/>
      <c r="P82" s="413"/>
      <c r="Q82" s="413"/>
      <c r="R82" s="413"/>
      <c r="S82" s="413"/>
      <c r="T82" s="413"/>
      <c r="U82" s="413"/>
      <c r="V82" s="413"/>
      <c r="W82" s="413"/>
      <c r="X82" s="413"/>
      <c r="Y82" s="413"/>
      <c r="Z82" s="413"/>
      <c r="AA82" s="413"/>
      <c r="AB82" s="413"/>
      <c r="AC82" s="413"/>
      <c r="AD82" s="413"/>
      <c r="AE82" s="413"/>
      <c r="AF82" s="413"/>
      <c r="AG82" s="413"/>
      <c r="AH82" s="413"/>
      <c r="AI82" s="413"/>
      <c r="AJ82" s="1"/>
      <c r="AK82" s="1"/>
    </row>
    <row r="83" spans="1:37" ht="16.5" hidden="1" customHeight="1" thickTop="1" thickBot="1" x14ac:dyDescent="0.35">
      <c r="A83" s="413"/>
      <c r="B83" s="413"/>
      <c r="C83" s="413"/>
      <c r="D83" s="413"/>
      <c r="E83" s="413"/>
      <c r="F83" s="418"/>
      <c r="G83" s="418"/>
      <c r="H83" s="418"/>
      <c r="I83" s="418"/>
      <c r="J83" s="413"/>
      <c r="K83" s="413"/>
      <c r="L83" s="413"/>
      <c r="M83" s="413"/>
      <c r="N83" s="413"/>
      <c r="O83" s="413"/>
      <c r="P83" s="413"/>
      <c r="Q83" s="413"/>
      <c r="R83" s="413"/>
      <c r="S83" s="413"/>
      <c r="T83" s="413"/>
      <c r="U83" s="413"/>
      <c r="V83" s="413"/>
      <c r="W83" s="413"/>
      <c r="X83" s="413"/>
      <c r="Y83" s="413"/>
      <c r="Z83" s="413"/>
      <c r="AA83" s="413"/>
      <c r="AB83" s="413"/>
      <c r="AC83" s="413"/>
      <c r="AD83" s="413"/>
      <c r="AE83" s="413"/>
      <c r="AF83" s="413"/>
      <c r="AG83" s="413"/>
      <c r="AH83" s="413"/>
      <c r="AI83" s="413"/>
      <c r="AJ83" s="1"/>
      <c r="AK83" s="1"/>
    </row>
    <row r="84" spans="1:37" ht="16.5" hidden="1" customHeight="1" thickTop="1" thickBot="1" x14ac:dyDescent="0.35">
      <c r="A84" s="413"/>
      <c r="B84" s="413"/>
      <c r="C84" s="413"/>
      <c r="D84" s="413"/>
      <c r="E84" s="413"/>
      <c r="F84" s="418"/>
      <c r="G84" s="418"/>
      <c r="H84" s="418"/>
      <c r="I84" s="418"/>
      <c r="J84" s="413"/>
      <c r="K84" s="413"/>
      <c r="L84" s="413"/>
      <c r="M84" s="413"/>
      <c r="N84" s="413"/>
      <c r="O84" s="413"/>
      <c r="P84" s="413"/>
      <c r="Q84" s="413"/>
      <c r="R84" s="413"/>
      <c r="S84" s="413"/>
      <c r="T84" s="413"/>
      <c r="U84" s="413"/>
      <c r="V84" s="413"/>
      <c r="W84" s="413"/>
      <c r="X84" s="413"/>
      <c r="Y84" s="413"/>
      <c r="Z84" s="413"/>
      <c r="AA84" s="413"/>
      <c r="AB84" s="413"/>
      <c r="AC84" s="413"/>
      <c r="AD84" s="413"/>
      <c r="AE84" s="413"/>
      <c r="AF84" s="413"/>
      <c r="AG84" s="413"/>
      <c r="AH84" s="413"/>
      <c r="AI84" s="413"/>
      <c r="AJ84" s="1"/>
      <c r="AK84" s="1"/>
    </row>
    <row r="85" spans="1:37" ht="16.5" hidden="1" customHeight="1" thickTop="1" thickBot="1" x14ac:dyDescent="0.35">
      <c r="A85" s="413"/>
      <c r="B85" s="413"/>
      <c r="C85" s="413"/>
      <c r="D85" s="413"/>
      <c r="E85" s="413"/>
      <c r="F85" s="418"/>
      <c r="G85" s="418"/>
      <c r="H85" s="418"/>
      <c r="I85" s="418"/>
      <c r="J85" s="413"/>
      <c r="K85" s="413"/>
      <c r="L85" s="413"/>
      <c r="M85" s="413"/>
      <c r="N85" s="413"/>
      <c r="O85" s="413"/>
      <c r="P85" s="413"/>
      <c r="Q85" s="413"/>
      <c r="R85" s="413"/>
      <c r="S85" s="413"/>
      <c r="T85" s="413"/>
      <c r="U85" s="413"/>
      <c r="V85" s="413"/>
      <c r="W85" s="413"/>
      <c r="X85" s="413"/>
      <c r="Y85" s="413"/>
      <c r="Z85" s="413"/>
      <c r="AA85" s="413"/>
      <c r="AB85" s="413"/>
      <c r="AC85" s="413"/>
      <c r="AD85" s="413"/>
      <c r="AE85" s="413"/>
      <c r="AF85" s="413"/>
      <c r="AG85" s="413"/>
      <c r="AH85" s="413"/>
      <c r="AI85" s="413"/>
      <c r="AJ85" s="1"/>
      <c r="AK85" s="1"/>
    </row>
    <row r="86" spans="1:37" ht="31.5" hidden="1" customHeight="1" thickTop="1" thickBot="1" x14ac:dyDescent="0.35">
      <c r="A86" s="414" t="s">
        <v>37</v>
      </c>
      <c r="B86" s="414"/>
      <c r="C86" s="414"/>
      <c r="D86" s="414"/>
      <c r="E86" s="414"/>
      <c r="F86" s="414" t="s">
        <v>38</v>
      </c>
      <c r="G86" s="414"/>
      <c r="H86" s="414"/>
      <c r="I86" s="414"/>
      <c r="J86" s="414" t="s">
        <v>39</v>
      </c>
      <c r="K86" s="414"/>
      <c r="L86" s="414"/>
      <c r="M86" s="414"/>
      <c r="N86" s="414" t="s">
        <v>40</v>
      </c>
      <c r="O86" s="414"/>
      <c r="P86" s="414"/>
      <c r="Q86" s="414"/>
      <c r="R86" s="414"/>
      <c r="S86" s="414"/>
      <c r="T86" s="414"/>
      <c r="U86" s="414"/>
      <c r="V86" s="414"/>
      <c r="W86" s="414"/>
      <c r="X86" s="414" t="s">
        <v>41</v>
      </c>
      <c r="Y86" s="414"/>
      <c r="Z86" s="414"/>
      <c r="AA86" s="414"/>
      <c r="AB86" s="414"/>
      <c r="AC86" s="414"/>
      <c r="AD86" s="414"/>
      <c r="AE86" s="414"/>
      <c r="AF86" s="414" t="s">
        <v>42</v>
      </c>
      <c r="AG86" s="414"/>
      <c r="AH86" s="414"/>
      <c r="AI86" s="414"/>
      <c r="AJ86" s="1"/>
      <c r="AK86" s="1"/>
    </row>
    <row r="87" spans="1:37" ht="16.5" hidden="1" customHeight="1" thickTop="1" thickBot="1" x14ac:dyDescent="0.35">
      <c r="A87" s="413">
        <v>9</v>
      </c>
      <c r="B87" s="413"/>
      <c r="C87" s="413"/>
      <c r="D87" s="413"/>
      <c r="E87" s="413"/>
      <c r="F87" s="418"/>
      <c r="G87" s="418"/>
      <c r="H87" s="418"/>
      <c r="I87" s="418"/>
      <c r="J87" s="413">
        <f>F87*$X$30</f>
        <v>0</v>
      </c>
      <c r="K87" s="413"/>
      <c r="L87" s="413"/>
      <c r="M87" s="413"/>
      <c r="N87" s="413"/>
      <c r="O87" s="413"/>
      <c r="P87" s="413"/>
      <c r="Q87" s="413"/>
      <c r="R87" s="413"/>
      <c r="S87" s="413"/>
      <c r="T87" s="413"/>
      <c r="U87" s="413"/>
      <c r="V87" s="413"/>
      <c r="W87" s="413"/>
      <c r="X87" s="413"/>
      <c r="Y87" s="413"/>
      <c r="Z87" s="413"/>
      <c r="AA87" s="413"/>
      <c r="AB87" s="413"/>
      <c r="AC87" s="413"/>
      <c r="AD87" s="413"/>
      <c r="AE87" s="413"/>
      <c r="AF87" s="413"/>
      <c r="AG87" s="413"/>
      <c r="AH87" s="413"/>
      <c r="AI87" s="413"/>
      <c r="AJ87" s="1"/>
      <c r="AK87" s="1"/>
    </row>
    <row r="88" spans="1:37" ht="16.5" hidden="1" customHeight="1" thickTop="1" thickBot="1" x14ac:dyDescent="0.35">
      <c r="A88" s="413"/>
      <c r="B88" s="413"/>
      <c r="C88" s="413"/>
      <c r="D88" s="413"/>
      <c r="E88" s="413"/>
      <c r="F88" s="418"/>
      <c r="G88" s="418"/>
      <c r="H88" s="418"/>
      <c r="I88" s="418"/>
      <c r="J88" s="413"/>
      <c r="K88" s="413"/>
      <c r="L88" s="413"/>
      <c r="M88" s="413"/>
      <c r="N88" s="413"/>
      <c r="O88" s="413"/>
      <c r="P88" s="413"/>
      <c r="Q88" s="413"/>
      <c r="R88" s="413"/>
      <c r="S88" s="413"/>
      <c r="T88" s="413"/>
      <c r="U88" s="413"/>
      <c r="V88" s="413"/>
      <c r="W88" s="413"/>
      <c r="X88" s="413"/>
      <c r="Y88" s="413"/>
      <c r="Z88" s="413"/>
      <c r="AA88" s="413"/>
      <c r="AB88" s="413"/>
      <c r="AC88" s="413"/>
      <c r="AD88" s="413"/>
      <c r="AE88" s="413"/>
      <c r="AF88" s="413"/>
      <c r="AG88" s="413"/>
      <c r="AH88" s="413"/>
      <c r="AI88" s="413"/>
      <c r="AJ88" s="1"/>
      <c r="AK88" s="1"/>
    </row>
    <row r="89" spans="1:37" ht="16.5" hidden="1" customHeight="1" thickTop="1" thickBot="1" x14ac:dyDescent="0.35">
      <c r="A89" s="413"/>
      <c r="B89" s="413"/>
      <c r="C89" s="413"/>
      <c r="D89" s="413"/>
      <c r="E89" s="413"/>
      <c r="F89" s="418"/>
      <c r="G89" s="418"/>
      <c r="H89" s="418"/>
      <c r="I89" s="418"/>
      <c r="J89" s="413"/>
      <c r="K89" s="413"/>
      <c r="L89" s="413"/>
      <c r="M89" s="413"/>
      <c r="N89" s="413"/>
      <c r="O89" s="413"/>
      <c r="P89" s="413"/>
      <c r="Q89" s="413"/>
      <c r="R89" s="413"/>
      <c r="S89" s="413"/>
      <c r="T89" s="413"/>
      <c r="U89" s="413"/>
      <c r="V89" s="413"/>
      <c r="W89" s="413"/>
      <c r="X89" s="413"/>
      <c r="Y89" s="413"/>
      <c r="Z89" s="413"/>
      <c r="AA89" s="413"/>
      <c r="AB89" s="413"/>
      <c r="AC89" s="413"/>
      <c r="AD89" s="413"/>
      <c r="AE89" s="413"/>
      <c r="AF89" s="413"/>
      <c r="AG89" s="413"/>
      <c r="AH89" s="413"/>
      <c r="AI89" s="413"/>
      <c r="AJ89" s="1"/>
      <c r="AK89" s="1"/>
    </row>
    <row r="90" spans="1:37" ht="16.5" hidden="1" customHeight="1" thickTop="1" thickBot="1" x14ac:dyDescent="0.35">
      <c r="A90" s="413"/>
      <c r="B90" s="413"/>
      <c r="C90" s="413"/>
      <c r="D90" s="413"/>
      <c r="E90" s="413"/>
      <c r="F90" s="418"/>
      <c r="G90" s="418"/>
      <c r="H90" s="418"/>
      <c r="I90" s="418"/>
      <c r="J90" s="413"/>
      <c r="K90" s="413"/>
      <c r="L90" s="413"/>
      <c r="M90" s="413"/>
      <c r="N90" s="413"/>
      <c r="O90" s="413"/>
      <c r="P90" s="413"/>
      <c r="Q90" s="413"/>
      <c r="R90" s="413"/>
      <c r="S90" s="413"/>
      <c r="T90" s="413"/>
      <c r="U90" s="413"/>
      <c r="V90" s="413"/>
      <c r="W90" s="413"/>
      <c r="X90" s="413"/>
      <c r="Y90" s="413"/>
      <c r="Z90" s="413"/>
      <c r="AA90" s="413"/>
      <c r="AB90" s="413"/>
      <c r="AC90" s="413"/>
      <c r="AD90" s="413"/>
      <c r="AE90" s="413"/>
      <c r="AF90" s="413"/>
      <c r="AG90" s="413"/>
      <c r="AH90" s="413"/>
      <c r="AI90" s="413"/>
      <c r="AJ90" s="1"/>
      <c r="AK90" s="1"/>
    </row>
    <row r="91" spans="1:37" ht="16.5" hidden="1" customHeight="1" thickTop="1" thickBot="1" x14ac:dyDescent="0.35">
      <c r="A91" s="413"/>
      <c r="B91" s="413"/>
      <c r="C91" s="413"/>
      <c r="D91" s="413"/>
      <c r="E91" s="413"/>
      <c r="F91" s="418"/>
      <c r="G91" s="418"/>
      <c r="H91" s="418"/>
      <c r="I91" s="418"/>
      <c r="J91" s="413"/>
      <c r="K91" s="413"/>
      <c r="L91" s="413"/>
      <c r="M91" s="413"/>
      <c r="N91" s="413"/>
      <c r="O91" s="413"/>
      <c r="P91" s="413"/>
      <c r="Q91" s="413"/>
      <c r="R91" s="413"/>
      <c r="S91" s="413"/>
      <c r="T91" s="413"/>
      <c r="U91" s="413"/>
      <c r="V91" s="413"/>
      <c r="W91" s="413"/>
      <c r="X91" s="413"/>
      <c r="Y91" s="413"/>
      <c r="Z91" s="413"/>
      <c r="AA91" s="413"/>
      <c r="AB91" s="413"/>
      <c r="AC91" s="413"/>
      <c r="AD91" s="413"/>
      <c r="AE91" s="413"/>
      <c r="AF91" s="413"/>
      <c r="AG91" s="413"/>
      <c r="AH91" s="413"/>
      <c r="AI91" s="413"/>
      <c r="AJ91" s="1"/>
      <c r="AK91" s="1"/>
    </row>
    <row r="92" spans="1:37" ht="31.5" hidden="1" customHeight="1" thickTop="1" thickBot="1" x14ac:dyDescent="0.35">
      <c r="A92" s="414" t="s">
        <v>37</v>
      </c>
      <c r="B92" s="414"/>
      <c r="C92" s="414"/>
      <c r="D92" s="414"/>
      <c r="E92" s="414"/>
      <c r="F92" s="414" t="s">
        <v>38</v>
      </c>
      <c r="G92" s="414"/>
      <c r="H92" s="414"/>
      <c r="I92" s="414"/>
      <c r="J92" s="414" t="s">
        <v>39</v>
      </c>
      <c r="K92" s="414"/>
      <c r="L92" s="414"/>
      <c r="M92" s="414"/>
      <c r="N92" s="414" t="s">
        <v>40</v>
      </c>
      <c r="O92" s="414"/>
      <c r="P92" s="414"/>
      <c r="Q92" s="414"/>
      <c r="R92" s="414"/>
      <c r="S92" s="414"/>
      <c r="T92" s="414"/>
      <c r="U92" s="414"/>
      <c r="V92" s="414"/>
      <c r="W92" s="414"/>
      <c r="X92" s="414" t="s">
        <v>41</v>
      </c>
      <c r="Y92" s="414"/>
      <c r="Z92" s="414"/>
      <c r="AA92" s="414"/>
      <c r="AB92" s="414"/>
      <c r="AC92" s="414"/>
      <c r="AD92" s="414"/>
      <c r="AE92" s="414"/>
      <c r="AF92" s="414" t="s">
        <v>42</v>
      </c>
      <c r="AG92" s="414"/>
      <c r="AH92" s="414"/>
      <c r="AI92" s="414"/>
      <c r="AJ92" s="1"/>
      <c r="AK92" s="1"/>
    </row>
    <row r="93" spans="1:37" ht="16.5" hidden="1" customHeight="1" thickTop="1" thickBot="1" x14ac:dyDescent="0.35">
      <c r="A93" s="413">
        <v>10</v>
      </c>
      <c r="B93" s="413"/>
      <c r="C93" s="413"/>
      <c r="D93" s="413"/>
      <c r="E93" s="413"/>
      <c r="F93" s="418"/>
      <c r="G93" s="418"/>
      <c r="H93" s="418"/>
      <c r="I93" s="418"/>
      <c r="J93" s="413">
        <f>F93*$X$30</f>
        <v>0</v>
      </c>
      <c r="K93" s="413"/>
      <c r="L93" s="413"/>
      <c r="M93" s="413"/>
      <c r="N93" s="413"/>
      <c r="O93" s="413"/>
      <c r="P93" s="413"/>
      <c r="Q93" s="413"/>
      <c r="R93" s="413"/>
      <c r="S93" s="413"/>
      <c r="T93" s="413"/>
      <c r="U93" s="413"/>
      <c r="V93" s="413"/>
      <c r="W93" s="413"/>
      <c r="X93" s="413"/>
      <c r="Y93" s="413"/>
      <c r="Z93" s="413"/>
      <c r="AA93" s="413"/>
      <c r="AB93" s="413"/>
      <c r="AC93" s="413"/>
      <c r="AD93" s="413"/>
      <c r="AE93" s="413"/>
      <c r="AF93" s="413"/>
      <c r="AG93" s="413"/>
      <c r="AH93" s="413"/>
      <c r="AI93" s="413"/>
      <c r="AJ93" s="1"/>
      <c r="AK93" s="1"/>
    </row>
    <row r="94" spans="1:37" ht="16.5" hidden="1" customHeight="1" thickTop="1" thickBot="1" x14ac:dyDescent="0.35">
      <c r="A94" s="413"/>
      <c r="B94" s="413"/>
      <c r="C94" s="413"/>
      <c r="D94" s="413"/>
      <c r="E94" s="413"/>
      <c r="F94" s="418"/>
      <c r="G94" s="418"/>
      <c r="H94" s="418"/>
      <c r="I94" s="418"/>
      <c r="J94" s="413"/>
      <c r="K94" s="413"/>
      <c r="L94" s="413"/>
      <c r="M94" s="413"/>
      <c r="N94" s="413"/>
      <c r="O94" s="413"/>
      <c r="P94" s="413"/>
      <c r="Q94" s="413"/>
      <c r="R94" s="413"/>
      <c r="S94" s="413"/>
      <c r="T94" s="413"/>
      <c r="U94" s="413"/>
      <c r="V94" s="413"/>
      <c r="W94" s="413"/>
      <c r="X94" s="413"/>
      <c r="Y94" s="413"/>
      <c r="Z94" s="413"/>
      <c r="AA94" s="413"/>
      <c r="AB94" s="413"/>
      <c r="AC94" s="413"/>
      <c r="AD94" s="413"/>
      <c r="AE94" s="413"/>
      <c r="AF94" s="413"/>
      <c r="AG94" s="413"/>
      <c r="AH94" s="413"/>
      <c r="AI94" s="413"/>
      <c r="AJ94" s="1"/>
      <c r="AK94" s="1"/>
    </row>
    <row r="95" spans="1:37" ht="16.5" hidden="1" customHeight="1" thickTop="1" thickBot="1" x14ac:dyDescent="0.35">
      <c r="A95" s="413"/>
      <c r="B95" s="413"/>
      <c r="C95" s="413"/>
      <c r="D95" s="413"/>
      <c r="E95" s="413"/>
      <c r="F95" s="418"/>
      <c r="G95" s="418"/>
      <c r="H95" s="418"/>
      <c r="I95" s="418"/>
      <c r="J95" s="413"/>
      <c r="K95" s="413"/>
      <c r="L95" s="413"/>
      <c r="M95" s="413"/>
      <c r="N95" s="413"/>
      <c r="O95" s="413"/>
      <c r="P95" s="413"/>
      <c r="Q95" s="413"/>
      <c r="R95" s="413"/>
      <c r="S95" s="413"/>
      <c r="T95" s="413"/>
      <c r="U95" s="413"/>
      <c r="V95" s="413"/>
      <c r="W95" s="413"/>
      <c r="X95" s="413"/>
      <c r="Y95" s="413"/>
      <c r="Z95" s="413"/>
      <c r="AA95" s="413"/>
      <c r="AB95" s="413"/>
      <c r="AC95" s="413"/>
      <c r="AD95" s="413"/>
      <c r="AE95" s="413"/>
      <c r="AF95" s="413"/>
      <c r="AG95" s="413"/>
      <c r="AH95" s="413"/>
      <c r="AI95" s="413"/>
      <c r="AJ95" s="1"/>
      <c r="AK95" s="1"/>
    </row>
    <row r="96" spans="1:37" ht="16.5" hidden="1" customHeight="1" thickTop="1" thickBot="1" x14ac:dyDescent="0.35">
      <c r="A96" s="413"/>
      <c r="B96" s="413"/>
      <c r="C96" s="413"/>
      <c r="D96" s="413"/>
      <c r="E96" s="413"/>
      <c r="F96" s="418"/>
      <c r="G96" s="418"/>
      <c r="H96" s="418"/>
      <c r="I96" s="418"/>
      <c r="J96" s="413"/>
      <c r="K96" s="413"/>
      <c r="L96" s="413"/>
      <c r="M96" s="413"/>
      <c r="N96" s="413"/>
      <c r="O96" s="413"/>
      <c r="P96" s="413"/>
      <c r="Q96" s="413"/>
      <c r="R96" s="413"/>
      <c r="S96" s="413"/>
      <c r="T96" s="413"/>
      <c r="U96" s="413"/>
      <c r="V96" s="413"/>
      <c r="W96" s="413"/>
      <c r="X96" s="413"/>
      <c r="Y96" s="413"/>
      <c r="Z96" s="413"/>
      <c r="AA96" s="413"/>
      <c r="AB96" s="413"/>
      <c r="AC96" s="413"/>
      <c r="AD96" s="413"/>
      <c r="AE96" s="413"/>
      <c r="AF96" s="413"/>
      <c r="AG96" s="413"/>
      <c r="AH96" s="413"/>
      <c r="AI96" s="413"/>
      <c r="AJ96" s="1"/>
      <c r="AK96" s="1"/>
    </row>
    <row r="97" spans="1:37" ht="16.5" hidden="1" customHeight="1" thickTop="1" thickBot="1" x14ac:dyDescent="0.35">
      <c r="A97" s="413"/>
      <c r="B97" s="413"/>
      <c r="C97" s="413"/>
      <c r="D97" s="413"/>
      <c r="E97" s="413"/>
      <c r="F97" s="418"/>
      <c r="G97" s="418"/>
      <c r="H97" s="418"/>
      <c r="I97" s="418"/>
      <c r="J97" s="413"/>
      <c r="K97" s="413"/>
      <c r="L97" s="413"/>
      <c r="M97" s="413"/>
      <c r="N97" s="413"/>
      <c r="O97" s="413"/>
      <c r="P97" s="413"/>
      <c r="Q97" s="413"/>
      <c r="R97" s="413"/>
      <c r="S97" s="413"/>
      <c r="T97" s="413"/>
      <c r="U97" s="413"/>
      <c r="V97" s="413"/>
      <c r="W97" s="413"/>
      <c r="X97" s="413"/>
      <c r="Y97" s="413"/>
      <c r="Z97" s="413"/>
      <c r="AA97" s="413"/>
      <c r="AB97" s="413"/>
      <c r="AC97" s="413"/>
      <c r="AD97" s="413"/>
      <c r="AE97" s="413"/>
      <c r="AF97" s="413"/>
      <c r="AG97" s="413"/>
      <c r="AH97" s="413"/>
      <c r="AI97" s="413"/>
      <c r="AJ97" s="1"/>
      <c r="AK97" s="1"/>
    </row>
    <row r="98" spans="1:37" ht="31.5" hidden="1" customHeight="1" thickTop="1" thickBot="1" x14ac:dyDescent="0.35">
      <c r="A98" s="414" t="s">
        <v>37</v>
      </c>
      <c r="B98" s="414"/>
      <c r="C98" s="414"/>
      <c r="D98" s="414"/>
      <c r="E98" s="414"/>
      <c r="F98" s="414" t="s">
        <v>38</v>
      </c>
      <c r="G98" s="414"/>
      <c r="H98" s="414"/>
      <c r="I98" s="414"/>
      <c r="J98" s="414" t="s">
        <v>39</v>
      </c>
      <c r="K98" s="414"/>
      <c r="L98" s="414"/>
      <c r="M98" s="414"/>
      <c r="N98" s="414" t="s">
        <v>40</v>
      </c>
      <c r="O98" s="414"/>
      <c r="P98" s="414"/>
      <c r="Q98" s="414"/>
      <c r="R98" s="414"/>
      <c r="S98" s="414"/>
      <c r="T98" s="414"/>
      <c r="U98" s="414"/>
      <c r="V98" s="414"/>
      <c r="W98" s="414"/>
      <c r="X98" s="414" t="s">
        <v>41</v>
      </c>
      <c r="Y98" s="414"/>
      <c r="Z98" s="414"/>
      <c r="AA98" s="414"/>
      <c r="AB98" s="414"/>
      <c r="AC98" s="414"/>
      <c r="AD98" s="414"/>
      <c r="AE98" s="414"/>
      <c r="AF98" s="414" t="s">
        <v>42</v>
      </c>
      <c r="AG98" s="414"/>
      <c r="AH98" s="414"/>
      <c r="AI98" s="414"/>
      <c r="AJ98" s="1"/>
      <c r="AK98" s="1"/>
    </row>
    <row r="99" spans="1:37" ht="16.5" hidden="1" customHeight="1" thickTop="1" thickBot="1" x14ac:dyDescent="0.35">
      <c r="A99" s="413">
        <v>11</v>
      </c>
      <c r="B99" s="413"/>
      <c r="C99" s="413"/>
      <c r="D99" s="413"/>
      <c r="E99" s="413"/>
      <c r="F99" s="418"/>
      <c r="G99" s="418"/>
      <c r="H99" s="418"/>
      <c r="I99" s="418"/>
      <c r="J99" s="413">
        <f>F99*$X$30</f>
        <v>0</v>
      </c>
      <c r="K99" s="413"/>
      <c r="L99" s="413"/>
      <c r="M99" s="413"/>
      <c r="N99" s="413"/>
      <c r="O99" s="413"/>
      <c r="P99" s="413"/>
      <c r="Q99" s="413"/>
      <c r="R99" s="413"/>
      <c r="S99" s="413"/>
      <c r="T99" s="413"/>
      <c r="U99" s="413"/>
      <c r="V99" s="413"/>
      <c r="W99" s="413"/>
      <c r="X99" s="413"/>
      <c r="Y99" s="413"/>
      <c r="Z99" s="413"/>
      <c r="AA99" s="413"/>
      <c r="AB99" s="413"/>
      <c r="AC99" s="413"/>
      <c r="AD99" s="413"/>
      <c r="AE99" s="413"/>
      <c r="AF99" s="413"/>
      <c r="AG99" s="413"/>
      <c r="AH99" s="413"/>
      <c r="AI99" s="413"/>
      <c r="AJ99" s="1"/>
      <c r="AK99" s="1"/>
    </row>
    <row r="100" spans="1:37" ht="16.5" hidden="1" customHeight="1" thickTop="1" thickBot="1" x14ac:dyDescent="0.35">
      <c r="A100" s="413"/>
      <c r="B100" s="413"/>
      <c r="C100" s="413"/>
      <c r="D100" s="413"/>
      <c r="E100" s="413"/>
      <c r="F100" s="418"/>
      <c r="G100" s="418"/>
      <c r="H100" s="418"/>
      <c r="I100" s="418"/>
      <c r="J100" s="413"/>
      <c r="K100" s="413"/>
      <c r="L100" s="413"/>
      <c r="M100" s="413"/>
      <c r="N100" s="413"/>
      <c r="O100" s="413"/>
      <c r="P100" s="413"/>
      <c r="Q100" s="413"/>
      <c r="R100" s="413"/>
      <c r="S100" s="413"/>
      <c r="T100" s="413"/>
      <c r="U100" s="413"/>
      <c r="V100" s="413"/>
      <c r="W100" s="413"/>
      <c r="X100" s="413"/>
      <c r="Y100" s="413"/>
      <c r="Z100" s="413"/>
      <c r="AA100" s="413"/>
      <c r="AB100" s="413"/>
      <c r="AC100" s="413"/>
      <c r="AD100" s="413"/>
      <c r="AE100" s="413"/>
      <c r="AF100" s="413"/>
      <c r="AG100" s="413"/>
      <c r="AH100" s="413"/>
      <c r="AI100" s="413"/>
      <c r="AJ100" s="1"/>
      <c r="AK100" s="1"/>
    </row>
    <row r="101" spans="1:37" ht="16.5" hidden="1" customHeight="1" thickTop="1" thickBot="1" x14ac:dyDescent="0.35">
      <c r="A101" s="413"/>
      <c r="B101" s="413"/>
      <c r="C101" s="413"/>
      <c r="D101" s="413"/>
      <c r="E101" s="413"/>
      <c r="F101" s="418"/>
      <c r="G101" s="418"/>
      <c r="H101" s="418"/>
      <c r="I101" s="418"/>
      <c r="J101" s="413"/>
      <c r="K101" s="413"/>
      <c r="L101" s="413"/>
      <c r="M101" s="413"/>
      <c r="N101" s="413"/>
      <c r="O101" s="413"/>
      <c r="P101" s="413"/>
      <c r="Q101" s="413"/>
      <c r="R101" s="413"/>
      <c r="S101" s="413"/>
      <c r="T101" s="413"/>
      <c r="U101" s="413"/>
      <c r="V101" s="413"/>
      <c r="W101" s="413"/>
      <c r="X101" s="413"/>
      <c r="Y101" s="413"/>
      <c r="Z101" s="413"/>
      <c r="AA101" s="413"/>
      <c r="AB101" s="413"/>
      <c r="AC101" s="413"/>
      <c r="AD101" s="413"/>
      <c r="AE101" s="413"/>
      <c r="AF101" s="413"/>
      <c r="AG101" s="413"/>
      <c r="AH101" s="413"/>
      <c r="AI101" s="413"/>
      <c r="AJ101" s="1"/>
      <c r="AK101" s="1"/>
    </row>
    <row r="102" spans="1:37" ht="16.5" hidden="1" customHeight="1" thickTop="1" thickBot="1" x14ac:dyDescent="0.35">
      <c r="A102" s="413"/>
      <c r="B102" s="413"/>
      <c r="C102" s="413"/>
      <c r="D102" s="413"/>
      <c r="E102" s="413"/>
      <c r="F102" s="418"/>
      <c r="G102" s="418"/>
      <c r="H102" s="418"/>
      <c r="I102" s="418"/>
      <c r="J102" s="413"/>
      <c r="K102" s="413"/>
      <c r="L102" s="413"/>
      <c r="M102" s="413"/>
      <c r="N102" s="413"/>
      <c r="O102" s="413"/>
      <c r="P102" s="413"/>
      <c r="Q102" s="413"/>
      <c r="R102" s="413"/>
      <c r="S102" s="413"/>
      <c r="T102" s="413"/>
      <c r="U102" s="413"/>
      <c r="V102" s="413"/>
      <c r="W102" s="413"/>
      <c r="X102" s="413"/>
      <c r="Y102" s="413"/>
      <c r="Z102" s="413"/>
      <c r="AA102" s="413"/>
      <c r="AB102" s="413"/>
      <c r="AC102" s="413"/>
      <c r="AD102" s="413"/>
      <c r="AE102" s="413"/>
      <c r="AF102" s="413"/>
      <c r="AG102" s="413"/>
      <c r="AH102" s="413"/>
      <c r="AI102" s="413"/>
      <c r="AJ102" s="1"/>
      <c r="AK102" s="1"/>
    </row>
    <row r="103" spans="1:37" ht="16.5" hidden="1" customHeight="1" thickTop="1" thickBot="1" x14ac:dyDescent="0.35">
      <c r="A103" s="413"/>
      <c r="B103" s="413"/>
      <c r="C103" s="413"/>
      <c r="D103" s="413"/>
      <c r="E103" s="413"/>
      <c r="F103" s="418"/>
      <c r="G103" s="418"/>
      <c r="H103" s="418"/>
      <c r="I103" s="418"/>
      <c r="J103" s="413"/>
      <c r="K103" s="413"/>
      <c r="L103" s="413"/>
      <c r="M103" s="413"/>
      <c r="N103" s="413"/>
      <c r="O103" s="413"/>
      <c r="P103" s="413"/>
      <c r="Q103" s="413"/>
      <c r="R103" s="413"/>
      <c r="S103" s="413"/>
      <c r="T103" s="413"/>
      <c r="U103" s="413"/>
      <c r="V103" s="413"/>
      <c r="W103" s="413"/>
      <c r="X103" s="413"/>
      <c r="Y103" s="413"/>
      <c r="Z103" s="413"/>
      <c r="AA103" s="413"/>
      <c r="AB103" s="413"/>
      <c r="AC103" s="413"/>
      <c r="AD103" s="413"/>
      <c r="AE103" s="413"/>
      <c r="AF103" s="413"/>
      <c r="AG103" s="413"/>
      <c r="AH103" s="413"/>
      <c r="AI103" s="413"/>
      <c r="AJ103" s="1"/>
      <c r="AK103" s="1"/>
    </row>
    <row r="104" spans="1:37" ht="31.5" hidden="1" customHeight="1" thickTop="1" thickBot="1" x14ac:dyDescent="0.35">
      <c r="A104" s="414" t="s">
        <v>37</v>
      </c>
      <c r="B104" s="414"/>
      <c r="C104" s="414"/>
      <c r="D104" s="414"/>
      <c r="E104" s="414"/>
      <c r="F104" s="414" t="s">
        <v>38</v>
      </c>
      <c r="G104" s="414"/>
      <c r="H104" s="414"/>
      <c r="I104" s="414"/>
      <c r="J104" s="414" t="s">
        <v>39</v>
      </c>
      <c r="K104" s="414"/>
      <c r="L104" s="414"/>
      <c r="M104" s="414"/>
      <c r="N104" s="414" t="s">
        <v>40</v>
      </c>
      <c r="O104" s="414"/>
      <c r="P104" s="414"/>
      <c r="Q104" s="414"/>
      <c r="R104" s="414"/>
      <c r="S104" s="414"/>
      <c r="T104" s="414"/>
      <c r="U104" s="414"/>
      <c r="V104" s="414"/>
      <c r="W104" s="414"/>
      <c r="X104" s="414" t="s">
        <v>41</v>
      </c>
      <c r="Y104" s="414"/>
      <c r="Z104" s="414"/>
      <c r="AA104" s="414"/>
      <c r="AB104" s="414"/>
      <c r="AC104" s="414"/>
      <c r="AD104" s="414"/>
      <c r="AE104" s="414"/>
      <c r="AF104" s="414" t="s">
        <v>42</v>
      </c>
      <c r="AG104" s="414"/>
      <c r="AH104" s="414"/>
      <c r="AI104" s="414"/>
      <c r="AJ104" s="1"/>
      <c r="AK104" s="1"/>
    </row>
    <row r="105" spans="1:37" ht="16.5" hidden="1" customHeight="1" thickTop="1" thickBot="1" x14ac:dyDescent="0.35">
      <c r="A105" s="413">
        <v>12</v>
      </c>
      <c r="B105" s="413"/>
      <c r="C105" s="413"/>
      <c r="D105" s="413"/>
      <c r="E105" s="413"/>
      <c r="F105" s="418"/>
      <c r="G105" s="418"/>
      <c r="H105" s="418"/>
      <c r="I105" s="418"/>
      <c r="J105" s="413">
        <f>F105*$X$30</f>
        <v>0</v>
      </c>
      <c r="K105" s="413"/>
      <c r="L105" s="413"/>
      <c r="M105" s="413"/>
      <c r="N105" s="413"/>
      <c r="O105" s="413"/>
      <c r="P105" s="413"/>
      <c r="Q105" s="413"/>
      <c r="R105" s="413"/>
      <c r="S105" s="413"/>
      <c r="T105" s="413"/>
      <c r="U105" s="413"/>
      <c r="V105" s="413"/>
      <c r="W105" s="413"/>
      <c r="X105" s="413"/>
      <c r="Y105" s="413"/>
      <c r="Z105" s="413"/>
      <c r="AA105" s="413"/>
      <c r="AB105" s="413"/>
      <c r="AC105" s="413"/>
      <c r="AD105" s="413"/>
      <c r="AE105" s="413"/>
      <c r="AF105" s="413"/>
      <c r="AG105" s="413"/>
      <c r="AH105" s="413"/>
      <c r="AI105" s="413"/>
      <c r="AJ105" s="1"/>
      <c r="AK105" s="1"/>
    </row>
    <row r="106" spans="1:37" ht="16.5" hidden="1" customHeight="1" thickTop="1" thickBot="1" x14ac:dyDescent="0.35">
      <c r="A106" s="413"/>
      <c r="B106" s="413"/>
      <c r="C106" s="413"/>
      <c r="D106" s="413"/>
      <c r="E106" s="413"/>
      <c r="F106" s="418"/>
      <c r="G106" s="418"/>
      <c r="H106" s="418"/>
      <c r="I106" s="418"/>
      <c r="J106" s="413"/>
      <c r="K106" s="413"/>
      <c r="L106" s="413"/>
      <c r="M106" s="413"/>
      <c r="N106" s="413"/>
      <c r="O106" s="413"/>
      <c r="P106" s="413"/>
      <c r="Q106" s="413"/>
      <c r="R106" s="413"/>
      <c r="S106" s="413"/>
      <c r="T106" s="413"/>
      <c r="U106" s="413"/>
      <c r="V106" s="413"/>
      <c r="W106" s="413"/>
      <c r="X106" s="413"/>
      <c r="Y106" s="413"/>
      <c r="Z106" s="413"/>
      <c r="AA106" s="413"/>
      <c r="AB106" s="413"/>
      <c r="AC106" s="413"/>
      <c r="AD106" s="413"/>
      <c r="AE106" s="413"/>
      <c r="AF106" s="413"/>
      <c r="AG106" s="413"/>
      <c r="AH106" s="413"/>
      <c r="AI106" s="413"/>
      <c r="AJ106" s="1"/>
      <c r="AK106" s="1"/>
    </row>
    <row r="107" spans="1:37" ht="16.5" hidden="1" customHeight="1" thickTop="1" thickBot="1" x14ac:dyDescent="0.35">
      <c r="A107" s="413"/>
      <c r="B107" s="413"/>
      <c r="C107" s="413"/>
      <c r="D107" s="413"/>
      <c r="E107" s="413"/>
      <c r="F107" s="418"/>
      <c r="G107" s="418"/>
      <c r="H107" s="418"/>
      <c r="I107" s="418"/>
      <c r="J107" s="413"/>
      <c r="K107" s="413"/>
      <c r="L107" s="413"/>
      <c r="M107" s="413"/>
      <c r="N107" s="413"/>
      <c r="O107" s="413"/>
      <c r="P107" s="413"/>
      <c r="Q107" s="413"/>
      <c r="R107" s="413"/>
      <c r="S107" s="413"/>
      <c r="T107" s="413"/>
      <c r="U107" s="413"/>
      <c r="V107" s="413"/>
      <c r="W107" s="413"/>
      <c r="X107" s="413"/>
      <c r="Y107" s="413"/>
      <c r="Z107" s="413"/>
      <c r="AA107" s="413"/>
      <c r="AB107" s="413"/>
      <c r="AC107" s="413"/>
      <c r="AD107" s="413"/>
      <c r="AE107" s="413"/>
      <c r="AF107" s="413"/>
      <c r="AG107" s="413"/>
      <c r="AH107" s="413"/>
      <c r="AI107" s="413"/>
      <c r="AJ107" s="1"/>
      <c r="AK107" s="1"/>
    </row>
    <row r="108" spans="1:37" ht="16.5" hidden="1" customHeight="1" thickTop="1" thickBot="1" x14ac:dyDescent="0.35">
      <c r="A108" s="413"/>
      <c r="B108" s="413"/>
      <c r="C108" s="413"/>
      <c r="D108" s="413"/>
      <c r="E108" s="413"/>
      <c r="F108" s="418"/>
      <c r="G108" s="418"/>
      <c r="H108" s="418"/>
      <c r="I108" s="418"/>
      <c r="J108" s="413"/>
      <c r="K108" s="413"/>
      <c r="L108" s="413"/>
      <c r="M108" s="413"/>
      <c r="N108" s="413"/>
      <c r="O108" s="413"/>
      <c r="P108" s="413"/>
      <c r="Q108" s="413"/>
      <c r="R108" s="413"/>
      <c r="S108" s="413"/>
      <c r="T108" s="413"/>
      <c r="U108" s="413"/>
      <c r="V108" s="413"/>
      <c r="W108" s="413"/>
      <c r="X108" s="413"/>
      <c r="Y108" s="413"/>
      <c r="Z108" s="413"/>
      <c r="AA108" s="413"/>
      <c r="AB108" s="413"/>
      <c r="AC108" s="413"/>
      <c r="AD108" s="413"/>
      <c r="AE108" s="413"/>
      <c r="AF108" s="413"/>
      <c r="AG108" s="413"/>
      <c r="AH108" s="413"/>
      <c r="AI108" s="413"/>
      <c r="AJ108" s="1"/>
      <c r="AK108" s="1"/>
    </row>
    <row r="109" spans="1:37" ht="16.5" hidden="1" customHeight="1" thickTop="1" thickBot="1" x14ac:dyDescent="0.35">
      <c r="A109" s="413"/>
      <c r="B109" s="413"/>
      <c r="C109" s="413"/>
      <c r="D109" s="413"/>
      <c r="E109" s="413"/>
      <c r="F109" s="418"/>
      <c r="G109" s="418"/>
      <c r="H109" s="418"/>
      <c r="I109" s="418"/>
      <c r="J109" s="413"/>
      <c r="K109" s="413"/>
      <c r="L109" s="413"/>
      <c r="M109" s="413"/>
      <c r="N109" s="413"/>
      <c r="O109" s="413"/>
      <c r="P109" s="413"/>
      <c r="Q109" s="413"/>
      <c r="R109" s="413"/>
      <c r="S109" s="413"/>
      <c r="T109" s="413"/>
      <c r="U109" s="413"/>
      <c r="V109" s="413"/>
      <c r="W109" s="413"/>
      <c r="X109" s="413"/>
      <c r="Y109" s="413"/>
      <c r="Z109" s="413"/>
      <c r="AA109" s="413"/>
      <c r="AB109" s="413"/>
      <c r="AC109" s="413"/>
      <c r="AD109" s="413"/>
      <c r="AE109" s="413"/>
      <c r="AF109" s="413"/>
      <c r="AG109" s="413"/>
      <c r="AH109" s="413"/>
      <c r="AI109" s="413"/>
      <c r="AJ109" s="1"/>
      <c r="AK109" s="1"/>
    </row>
    <row r="110" spans="1:37" s="10" customFormat="1" ht="19.5" customHeight="1" thickTop="1" thickBot="1" x14ac:dyDescent="0.3">
      <c r="A110" s="414" t="s">
        <v>43</v>
      </c>
      <c r="B110" s="414"/>
      <c r="C110" s="414"/>
      <c r="D110" s="414"/>
      <c r="E110" s="414"/>
      <c r="F110" s="414"/>
      <c r="G110" s="414"/>
      <c r="H110" s="414"/>
      <c r="I110" s="414"/>
      <c r="J110" s="414"/>
      <c r="K110" s="414"/>
      <c r="L110" s="414"/>
      <c r="M110" s="414"/>
      <c r="N110" s="414"/>
      <c r="O110" s="414"/>
      <c r="P110" s="414"/>
      <c r="Q110" s="414"/>
      <c r="R110" s="414"/>
      <c r="S110" s="414"/>
      <c r="T110" s="414"/>
      <c r="U110" s="414"/>
      <c r="V110" s="414"/>
      <c r="W110" s="414"/>
      <c r="X110" s="414"/>
      <c r="Y110" s="414"/>
      <c r="Z110" s="414"/>
      <c r="AA110" s="414"/>
      <c r="AB110" s="414"/>
      <c r="AC110" s="414"/>
      <c r="AD110" s="414"/>
      <c r="AE110" s="414"/>
      <c r="AF110" s="414"/>
      <c r="AG110" s="414"/>
      <c r="AH110" s="414"/>
      <c r="AI110" s="414"/>
    </row>
    <row r="111" spans="1:37" s="10" customFormat="1" ht="15.75" customHeight="1" thickTop="1" x14ac:dyDescent="0.25">
      <c r="A111" s="11"/>
      <c r="B111" s="12"/>
      <c r="C111" s="12"/>
      <c r="D111" s="12"/>
      <c r="E111" s="12"/>
      <c r="F111" s="12"/>
      <c r="G111" s="12"/>
      <c r="H111" s="12"/>
      <c r="I111" s="12"/>
      <c r="J111" s="12"/>
      <c r="K111" s="12"/>
      <c r="L111" s="12"/>
      <c r="M111" s="12"/>
      <c r="N111" s="415" t="s">
        <v>44</v>
      </c>
      <c r="O111" s="415"/>
      <c r="P111" s="415"/>
      <c r="Q111" s="415"/>
      <c r="R111" s="415"/>
      <c r="S111" s="415"/>
      <c r="T111" s="415"/>
      <c r="U111" s="415"/>
      <c r="V111" s="415"/>
      <c r="W111" s="415"/>
      <c r="X111" s="415"/>
      <c r="Y111" s="416" t="s">
        <v>45</v>
      </c>
      <c r="Z111" s="416"/>
      <c r="AA111" s="416"/>
      <c r="AB111" s="416"/>
      <c r="AC111" s="416"/>
      <c r="AD111" s="416"/>
      <c r="AE111" s="416"/>
      <c r="AF111" s="417"/>
      <c r="AG111" s="13"/>
      <c r="AH111" s="14" t="s">
        <v>46</v>
      </c>
      <c r="AI111" s="15" t="s">
        <v>47</v>
      </c>
    </row>
    <row r="112" spans="1:37" s="10" customFormat="1" ht="15" customHeight="1" x14ac:dyDescent="0.25">
      <c r="A112" s="402" t="s">
        <v>48</v>
      </c>
      <c r="B112" s="403"/>
      <c r="C112" s="403"/>
      <c r="D112" s="403"/>
      <c r="E112" s="403"/>
      <c r="F112" s="403"/>
      <c r="G112" s="12" t="s">
        <v>49</v>
      </c>
      <c r="H112" s="16"/>
      <c r="I112" s="12"/>
      <c r="J112" s="12" t="s">
        <v>47</v>
      </c>
      <c r="K112" s="16" t="s">
        <v>50</v>
      </c>
      <c r="L112" s="12"/>
      <c r="M112" s="12"/>
      <c r="N112" s="404"/>
      <c r="O112" s="404"/>
      <c r="P112" s="404"/>
      <c r="Q112" s="404"/>
      <c r="R112" s="404"/>
      <c r="S112" s="404"/>
      <c r="T112" s="404"/>
      <c r="U112" s="404"/>
      <c r="V112" s="404"/>
      <c r="W112" s="404"/>
      <c r="X112" s="404"/>
      <c r="Y112" s="408" t="s">
        <v>51</v>
      </c>
      <c r="Z112" s="403"/>
      <c r="AA112" s="403"/>
      <c r="AB112" s="403"/>
      <c r="AC112" s="403"/>
      <c r="AD112" s="403"/>
      <c r="AE112" s="403"/>
      <c r="AF112" s="409"/>
      <c r="AG112" s="13"/>
      <c r="AH112" s="16"/>
      <c r="AI112" s="17"/>
    </row>
    <row r="113" spans="1:35" s="10" customFormat="1" x14ac:dyDescent="0.25">
      <c r="A113" s="402"/>
      <c r="B113" s="403"/>
      <c r="C113" s="403"/>
      <c r="D113" s="403"/>
      <c r="E113" s="403"/>
      <c r="F113" s="403"/>
      <c r="G113" s="403"/>
      <c r="H113" s="403"/>
      <c r="I113" s="403"/>
      <c r="J113" s="403"/>
      <c r="K113" s="403"/>
      <c r="L113" s="403"/>
      <c r="M113" s="12"/>
      <c r="N113" s="404"/>
      <c r="O113" s="404"/>
      <c r="P113" s="404"/>
      <c r="Q113" s="404"/>
      <c r="R113" s="404"/>
      <c r="S113" s="404"/>
      <c r="T113" s="404"/>
      <c r="U113" s="404"/>
      <c r="V113" s="404"/>
      <c r="W113" s="404"/>
      <c r="X113" s="404"/>
      <c r="Y113" s="12"/>
      <c r="Z113" s="12"/>
      <c r="AA113" s="12"/>
      <c r="AB113" s="12"/>
      <c r="AC113" s="12"/>
      <c r="AD113" s="12"/>
      <c r="AE113" s="12"/>
      <c r="AF113" s="12"/>
      <c r="AG113" s="12"/>
      <c r="AH113" s="12"/>
      <c r="AI113" s="18"/>
    </row>
    <row r="114" spans="1:35" s="10" customFormat="1" ht="15" customHeight="1" x14ac:dyDescent="0.25">
      <c r="A114" s="402"/>
      <c r="B114" s="403"/>
      <c r="C114" s="403"/>
      <c r="D114" s="403"/>
      <c r="E114" s="403"/>
      <c r="F114" s="403"/>
      <c r="G114" s="403"/>
      <c r="H114" s="403"/>
      <c r="I114" s="403"/>
      <c r="J114" s="403"/>
      <c r="K114" s="403"/>
      <c r="L114" s="403"/>
      <c r="M114" s="12"/>
      <c r="N114" s="403" t="s">
        <v>52</v>
      </c>
      <c r="O114" s="403"/>
      <c r="P114" s="403"/>
      <c r="Q114" s="403"/>
      <c r="R114" s="403"/>
      <c r="S114" s="403"/>
      <c r="T114" s="403"/>
      <c r="U114" s="403"/>
      <c r="V114" s="403"/>
      <c r="W114" s="403"/>
      <c r="X114" s="403"/>
      <c r="Y114" s="403" t="s">
        <v>45</v>
      </c>
      <c r="Z114" s="403"/>
      <c r="AA114" s="403"/>
      <c r="AB114" s="403"/>
      <c r="AC114" s="403"/>
      <c r="AD114" s="403"/>
      <c r="AE114" s="403"/>
      <c r="AF114" s="403"/>
      <c r="AG114" s="12"/>
      <c r="AH114" s="19" t="s">
        <v>46</v>
      </c>
      <c r="AI114" s="20" t="s">
        <v>47</v>
      </c>
    </row>
    <row r="115" spans="1:35" s="10" customFormat="1" ht="15" customHeight="1" x14ac:dyDescent="0.25">
      <c r="A115" s="402" t="s">
        <v>53</v>
      </c>
      <c r="B115" s="403"/>
      <c r="C115" s="403"/>
      <c r="D115" s="403"/>
      <c r="E115" s="403"/>
      <c r="F115" s="403"/>
      <c r="G115" s="12" t="s">
        <v>49</v>
      </c>
      <c r="H115" s="16"/>
      <c r="I115" s="12"/>
      <c r="J115" s="12" t="s">
        <v>47</v>
      </c>
      <c r="K115" s="16" t="s">
        <v>50</v>
      </c>
      <c r="L115" s="12"/>
      <c r="M115" s="12"/>
      <c r="N115" s="404"/>
      <c r="O115" s="404"/>
      <c r="P115" s="404"/>
      <c r="Q115" s="404"/>
      <c r="R115" s="404"/>
      <c r="S115" s="404"/>
      <c r="T115" s="404"/>
      <c r="U115" s="404"/>
      <c r="V115" s="404"/>
      <c r="W115" s="404"/>
      <c r="X115" s="404"/>
      <c r="Y115" s="405" t="s">
        <v>51</v>
      </c>
      <c r="Z115" s="406"/>
      <c r="AA115" s="406"/>
      <c r="AB115" s="406"/>
      <c r="AC115" s="406"/>
      <c r="AD115" s="406"/>
      <c r="AE115" s="406"/>
      <c r="AF115" s="407"/>
      <c r="AG115" s="21"/>
      <c r="AH115" s="22"/>
      <c r="AI115" s="23"/>
    </row>
    <row r="116" spans="1:35" s="10" customFormat="1" x14ac:dyDescent="0.25">
      <c r="A116" s="402"/>
      <c r="B116" s="403"/>
      <c r="C116" s="403"/>
      <c r="D116" s="403"/>
      <c r="E116" s="403"/>
      <c r="F116" s="403"/>
      <c r="G116" s="403"/>
      <c r="H116" s="403"/>
      <c r="I116" s="403"/>
      <c r="J116" s="403"/>
      <c r="K116" s="403"/>
      <c r="L116" s="403"/>
      <c r="M116" s="12"/>
      <c r="N116" s="404"/>
      <c r="O116" s="404"/>
      <c r="P116" s="404"/>
      <c r="Q116" s="404"/>
      <c r="R116" s="404"/>
      <c r="S116" s="404"/>
      <c r="T116" s="404"/>
      <c r="U116" s="404"/>
      <c r="V116" s="404"/>
      <c r="W116" s="404"/>
      <c r="X116" s="404"/>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10" t="s">
        <v>54</v>
      </c>
      <c r="B118" s="411"/>
      <c r="C118" s="411"/>
      <c r="D118" s="411"/>
      <c r="E118" s="411"/>
      <c r="F118" s="411"/>
      <c r="G118" s="411"/>
      <c r="H118" s="411"/>
      <c r="I118" s="411"/>
      <c r="J118" s="411"/>
      <c r="K118" s="411"/>
      <c r="L118" s="411"/>
      <c r="M118" s="411"/>
      <c r="N118" s="411"/>
      <c r="O118" s="411"/>
      <c r="P118" s="411"/>
      <c r="Q118" s="411"/>
      <c r="R118" s="411"/>
      <c r="S118" s="411"/>
      <c r="T118" s="411"/>
      <c r="U118" s="411"/>
      <c r="V118" s="411"/>
      <c r="W118" s="411"/>
      <c r="X118" s="411"/>
      <c r="Y118" s="411"/>
      <c r="Z118" s="411"/>
      <c r="AA118" s="411"/>
      <c r="AB118" s="411"/>
      <c r="AC118" s="411"/>
      <c r="AD118" s="411"/>
      <c r="AE118" s="411"/>
      <c r="AF118" s="411"/>
      <c r="AG118" s="411"/>
      <c r="AH118" s="411"/>
      <c r="AI118" s="412"/>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02" t="s">
        <v>55</v>
      </c>
      <c r="B120" s="403"/>
      <c r="C120" s="403"/>
      <c r="D120" s="403"/>
      <c r="E120" s="403"/>
      <c r="F120" s="403"/>
      <c r="G120" s="403" t="s">
        <v>56</v>
      </c>
      <c r="H120" s="403"/>
      <c r="I120" s="16"/>
      <c r="J120" s="12"/>
      <c r="K120" s="403" t="s">
        <v>57</v>
      </c>
      <c r="L120" s="409"/>
      <c r="M120" s="16"/>
      <c r="N120" s="12"/>
      <c r="O120" s="403" t="s">
        <v>58</v>
      </c>
      <c r="P120" s="409"/>
      <c r="Q120" s="16" t="s">
        <v>50</v>
      </c>
      <c r="R120" s="12"/>
      <c r="S120" s="403" t="s">
        <v>59</v>
      </c>
      <c r="T120" s="409"/>
      <c r="U120" s="16"/>
      <c r="V120" s="408" t="s">
        <v>60</v>
      </c>
      <c r="W120" s="403"/>
      <c r="X120" s="403"/>
      <c r="Y120" s="403"/>
      <c r="Z120" s="403"/>
      <c r="AA120" s="403"/>
      <c r="AB120" s="403"/>
      <c r="AC120" s="403"/>
      <c r="AD120" s="403"/>
      <c r="AE120" s="403"/>
      <c r="AF120" s="403"/>
      <c r="AG120" s="403"/>
      <c r="AH120" s="409"/>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01" t="s">
        <v>63</v>
      </c>
      <c r="C129" s="401"/>
      <c r="D129" s="401"/>
      <c r="E129" s="401"/>
      <c r="F129" s="401"/>
      <c r="G129" s="401"/>
      <c r="H129" s="401"/>
      <c r="I129" s="401"/>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01"/>
      <c r="C154" s="401"/>
      <c r="D154" s="401"/>
      <c r="E154" s="401"/>
      <c r="F154" s="401"/>
      <c r="G154" s="401"/>
      <c r="H154" s="401"/>
      <c r="I154" s="401"/>
      <c r="J154" s="401"/>
      <c r="K154" s="401"/>
      <c r="L154" s="401"/>
      <c r="M154" s="401"/>
      <c r="N154" s="401"/>
      <c r="AA154" s="35"/>
      <c r="AB154" s="36"/>
      <c r="AH154" s="35"/>
      <c r="AI154" s="35"/>
      <c r="AJ154" s="39"/>
      <c r="AK154" s="39"/>
      <c r="AL154" s="39"/>
      <c r="AM154" s="39"/>
    </row>
    <row r="155" spans="1:39" s="38" customFormat="1" x14ac:dyDescent="0.25">
      <c r="A155" s="35"/>
      <c r="B155" s="401" t="s">
        <v>110</v>
      </c>
      <c r="C155" s="401"/>
      <c r="D155" s="401"/>
      <c r="E155" s="401"/>
      <c r="F155" s="401"/>
      <c r="G155" s="401"/>
      <c r="H155" s="401"/>
      <c r="I155" s="401"/>
      <c r="J155" s="401"/>
      <c r="K155" s="401"/>
      <c r="L155" s="401"/>
      <c r="M155" s="401"/>
      <c r="N155" s="401"/>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14:D28"/>
    <mergeCell ref="E28:L28"/>
    <mergeCell ref="M28:T28"/>
    <mergeCell ref="U28:AB28"/>
    <mergeCell ref="M21:T21"/>
    <mergeCell ref="U21:AB21"/>
    <mergeCell ref="E19:L19"/>
    <mergeCell ref="M19:T19"/>
    <mergeCell ref="U19:AB19"/>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X41:AE41"/>
    <mergeCell ref="AF41:AI41"/>
    <mergeCell ref="X43:AE43"/>
    <mergeCell ref="AF43:AI43"/>
    <mergeCell ref="X50:AE50"/>
    <mergeCell ref="AF50:AI50"/>
    <mergeCell ref="X44:AE44"/>
    <mergeCell ref="AF44:AI44"/>
    <mergeCell ref="X45:AE45"/>
    <mergeCell ref="AF45:AI45"/>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104:E104"/>
    <mergeCell ref="F104:I104"/>
    <mergeCell ref="J104:M104"/>
    <mergeCell ref="N104:W104"/>
    <mergeCell ref="X107:AE107"/>
    <mergeCell ref="AF107:AI107"/>
    <mergeCell ref="X104:AE104"/>
    <mergeCell ref="AF104:AI104"/>
    <mergeCell ref="X105:AE105"/>
    <mergeCell ref="AF105:AI105"/>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s>
  <phoneticPr fontId="0" type="noConversion"/>
  <dataValidations count="3">
    <dataValidation type="list" allowBlank="1" showInputMessage="1" showErrorMessage="1" sqref="E7" xr:uid="{00000000-0002-0000-0400-000000000000}">
      <formula1>$B$131:$B$153</formula1>
    </dataValidation>
    <dataValidation type="list" allowBlank="1" showInputMessage="1" showErrorMessage="1" sqref="E8" xr:uid="{00000000-0002-0000-0400-000001000000}">
      <formula1>$B$156:$B$218</formula1>
    </dataValidation>
    <dataValidation type="list" allowBlank="1" showInputMessage="1" showErrorMessage="1" sqref="A3" xr:uid="{00000000-0002-0000-0400-000002000000}">
      <formula1>$A$126:$A$127</formula1>
    </dataValidation>
  </dataValidations>
  <hyperlinks>
    <hyperlink ref="S147" location="'Z1'!A1" display="D1" xr:uid="{00000000-0004-0000-0400-000000000000}"/>
    <hyperlink ref="S148" location="'Z2'!A1" display="D2" xr:uid="{00000000-0004-0000-0400-000001000000}"/>
    <hyperlink ref="S238" location="'Z3'!A1" display="O2" xr:uid="{00000000-0004-0000-0400-000002000000}"/>
    <hyperlink ref="S239" location="'Z4'!A1" display="O3" xr:uid="{00000000-0004-0000-0400-000003000000}"/>
    <hyperlink ref="S240" location="'Z5'!A1" display="O4" xr:uid="{00000000-0004-0000-0400-000004000000}"/>
    <hyperlink ref="S242" location="'Z6'!A1" display="P1" xr:uid="{00000000-0004-0000-0400-000005000000}"/>
    <hyperlink ref="S243" location="'Z7'!A1" display="P2" xr:uid="{00000000-0004-0000-0400-000006000000}"/>
    <hyperlink ref="S244" location="'AP1'!A1" display="P3" xr:uid="{00000000-0004-0000-0400-000007000000}"/>
    <hyperlink ref="S245" location="'AP2'!A1" display="P4" xr:uid="{00000000-0004-0000-0400-000008000000}"/>
    <hyperlink ref="S246" location="'AP3'!A1" display="P5" xr:uid="{00000000-0004-0000-0400-000009000000}"/>
    <hyperlink ref="S248" location="'AQ1'!A1" display="Q1" xr:uid="{00000000-0004-0000-0400-00000A000000}"/>
    <hyperlink ref="S249" location="'AQ2'!A1" display="Q2" xr:uid="{00000000-0004-0000-0400-00000B000000}"/>
    <hyperlink ref="S250" location="'AQ3'!A1" display="Q3" xr:uid="{00000000-0004-0000-0400-00000C000000}"/>
    <hyperlink ref="S251" location="'AQ4'!A1" display="Q4" xr:uid="{00000000-0004-0000-0400-00000D000000}"/>
    <hyperlink ref="S252" location="'AR1'!A1" display="Q5" xr:uid="{00000000-0004-0000-0400-00000E000000}"/>
    <hyperlink ref="S253" location="'AR2'!A1" display="Q6" xr:uid="{00000000-0004-0000-0400-00000F000000}"/>
    <hyperlink ref="S255" location="'AR3'!A1" display="R1" xr:uid="{00000000-0004-0000-0400-000010000000}"/>
    <hyperlink ref="S256" location="'AS1'!A1" display="R2" xr:uid="{00000000-0004-0000-0400-000011000000}"/>
    <hyperlink ref="S257" location="'AS2'!A1" display="R3" xr:uid="{00000000-0004-0000-0400-000012000000}"/>
    <hyperlink ref="S258" location="'AS3'!A1" display="R4" xr:uid="{00000000-0004-0000-0400-000013000000}"/>
    <hyperlink ref="S259" location="'AN2'!A1" display="R5" xr:uid="{00000000-0004-0000-0400-000014000000}"/>
    <hyperlink ref="S260" location="'AN1'!A1" display="R6" xr:uid="{00000000-0004-0000-0400-000015000000}"/>
    <hyperlink ref="S265" location="AM.5!A1" display="S1" xr:uid="{00000000-0004-0000-0400-000016000000}"/>
    <hyperlink ref="S266" location="AM.4!A1" display="S2" xr:uid="{00000000-0004-0000-0400-000017000000}"/>
    <hyperlink ref="S267" location="AM.3!A1" display="S3" xr:uid="{00000000-0004-0000-0400-000018000000}"/>
    <hyperlink ref="S268" location="AM.2!A1" display="S4" xr:uid="{00000000-0004-0000-0400-000019000000}"/>
    <hyperlink ref="S269" location="'AM1'!A1" display="S5" xr:uid="{00000000-0004-0000-0400-00001A000000}"/>
    <hyperlink ref="S270" location="'AL5'!A1" display="S6" xr:uid="{00000000-0004-0000-0400-00001B000000}"/>
    <hyperlink ref="S272" location="'AL4'!A1" display="T1" xr:uid="{00000000-0004-0000-0400-00001C000000}"/>
    <hyperlink ref="S273" location="'AL3'!A1" display="T2" xr:uid="{00000000-0004-0000-0400-00001D000000}"/>
    <hyperlink ref="S274" location="'AL2'!A1" display="T3" xr:uid="{00000000-0004-0000-0400-00001E000000}"/>
    <hyperlink ref="S275" location="'AL1'!A1" display="T4" xr:uid="{00000000-0004-0000-0400-00001F000000}"/>
    <hyperlink ref="S277" location="'AH6'!A1" display="U1" xr:uid="{00000000-0004-0000-0400-000020000000}"/>
    <hyperlink ref="S278" location="'AH5'!A1" display="U2" xr:uid="{00000000-0004-0000-0400-000021000000}"/>
    <hyperlink ref="S279" location="'AH4'!A1" display="U3" xr:uid="{00000000-0004-0000-0400-000022000000}"/>
    <hyperlink ref="S280" location="'AH3'!A1" display="U4" xr:uid="{00000000-0004-0000-0400-000023000000}"/>
    <hyperlink ref="S281" location="'AH2'!A1" display="U5" xr:uid="{00000000-0004-0000-0400-000024000000}"/>
    <hyperlink ref="S282" location="'AH1'!A1" display="U6" xr:uid="{00000000-0004-0000-0400-000025000000}"/>
    <hyperlink ref="S283" location="'AG8'!A1" display="U7" xr:uid="{00000000-0004-0000-0400-000026000000}"/>
    <hyperlink ref="S284" location="'AG7'!A1" display="U8" xr:uid="{00000000-0004-0000-0400-000027000000}"/>
    <hyperlink ref="S286" location="'AG6'!A1" display="V1" xr:uid="{00000000-0004-0000-0400-000028000000}"/>
    <hyperlink ref="S287" location="'AG5'!A1" display="V2" xr:uid="{00000000-0004-0000-0400-000029000000}"/>
    <hyperlink ref="S288" location="'AG4'!A1" display="V3" xr:uid="{00000000-0004-0000-0400-00002A000000}"/>
    <hyperlink ref="S289" location="'AG3'!A1" display="V4" xr:uid="{00000000-0004-0000-0400-00002B000000}"/>
    <hyperlink ref="S290" location="'AG2'!A1" display="V5" xr:uid="{00000000-0004-0000-0400-00002C000000}"/>
    <hyperlink ref="S291" location="'AG1'!A1" display="V6" xr:uid="{00000000-0004-0000-0400-00002D000000}"/>
    <hyperlink ref="S292" location="'AF6'!A1" display="V7" xr:uid="{00000000-0004-0000-0400-00002E000000}"/>
    <hyperlink ref="S293" location="'AF5'!A1" display="V8" xr:uid="{00000000-0004-0000-0400-00002F000000}"/>
    <hyperlink ref="S295" location="'AF4'!A1" display="W1" xr:uid="{00000000-0004-0000-0400-000030000000}"/>
    <hyperlink ref="S296" location="'AF3'!A1" display="W2" xr:uid="{00000000-0004-0000-0400-000031000000}"/>
    <hyperlink ref="S297" location="'AF2'!A1" display="W3" xr:uid="{00000000-0004-0000-0400-000032000000}"/>
    <hyperlink ref="S298" location="'AF1'!A1" display="W4" xr:uid="{00000000-0004-0000-0400-000033000000}"/>
    <hyperlink ref="S299" location="'AE5'!A1" display="W5" xr:uid="{00000000-0004-0000-0400-000034000000}"/>
    <hyperlink ref="S300" location="'AE4'!A1" display="W6" xr:uid="{00000000-0004-0000-0400-000035000000}"/>
    <hyperlink ref="S301" location="'AE3'!A1" display="W7" xr:uid="{00000000-0004-0000-0400-000036000000}"/>
    <hyperlink ref="S303" location="'AE2'!A1" display="X1" xr:uid="{00000000-0004-0000-0400-000037000000}"/>
    <hyperlink ref="S304" location="'AE1'!A1" display="X2" xr:uid="{00000000-0004-0000-0400-000038000000}"/>
    <hyperlink ref="S305" location="'AD5'!A1" display="X3" xr:uid="{00000000-0004-0000-0400-000039000000}"/>
    <hyperlink ref="S306" location="'AD4'!A1" display="X4" xr:uid="{00000000-0004-0000-0400-00003A000000}"/>
    <hyperlink ref="S307" location="'AD3'!A1" display="X5" xr:uid="{00000000-0004-0000-0400-00003B000000}"/>
    <hyperlink ref="S308" location="'AD2'!A1" display="X6" xr:uid="{00000000-0004-0000-0400-00003C000000}"/>
    <hyperlink ref="S310" location="'AD1'!A1" display="'Y1'!A1" xr:uid="{00000000-0004-0000-0400-00003D000000}"/>
    <hyperlink ref="S311" location="'AC4'!A1" display="Y2" xr:uid="{00000000-0004-0000-0400-00003E000000}"/>
    <hyperlink ref="S312" location="'AC3'!A1" display="Y3" xr:uid="{00000000-0004-0000-0400-00003F000000}"/>
    <hyperlink ref="S313" location="'AC2'!A1" display="Y4" xr:uid="{00000000-0004-0000-0400-000040000000}"/>
    <hyperlink ref="S314" location="'AC1'!A1" display="Y5" xr:uid="{00000000-0004-0000-0400-000041000000}"/>
    <hyperlink ref="S315" location="'AB5'!A1" display="Y6" xr:uid="{00000000-0004-0000-0400-000042000000}"/>
    <hyperlink ref="S316" location="'AB4'!A1" display="Y7" xr:uid="{00000000-0004-0000-0400-000043000000}"/>
    <hyperlink ref="S261" location="'AB3'!A1" display="R7" xr:uid="{00000000-0004-0000-0400-000044000000}"/>
    <hyperlink ref="S262" location="'AB2'!A1" display="R8" xr:uid="{00000000-0004-0000-0400-000045000000}"/>
    <hyperlink ref="S263" location="'AB1'!A1" display="R9" xr:uid="{00000000-0004-0000-0400-000046000000}"/>
    <hyperlink ref="S241" location="'AA8'!A1" display="'Elenco obiettivi '!A207" xr:uid="{00000000-0004-0000-0400-000047000000}"/>
    <hyperlink ref="S247" location="'AA7'!A1" display="informazioni!A218" xr:uid="{00000000-0004-0000-0400-000048000000}"/>
    <hyperlink ref="S254" location="'AA6'!A1" display="informazioni!A229" xr:uid="{00000000-0004-0000-0400-000049000000}"/>
    <hyperlink ref="S264" location="'AA5'!A1" display="informazioni!A240" xr:uid="{00000000-0004-0000-0400-00004A000000}"/>
    <hyperlink ref="S271" location="'AA4'!A1" display="informazioni!A251" xr:uid="{00000000-0004-0000-0400-00004B000000}"/>
    <hyperlink ref="S276" location="'AA3'!A1" display="informazioni!A262" xr:uid="{00000000-0004-0000-0400-00004C000000}"/>
    <hyperlink ref="S285" location="'AA2'!A1" display="informazioni!A273" xr:uid="{00000000-0004-0000-0400-00004D000000}"/>
    <hyperlink ref="S294" location="'AA1'!A1" display="informazioni!A284" xr:uid="{00000000-0004-0000-0400-00004E000000}"/>
    <hyperlink ref="S302" location="'AO1'!A1" display="informazioni!A295" xr:uid="{00000000-0004-0000-0400-00004F000000}"/>
    <hyperlink ref="S309" location="'AV3'!A1" display="0.1" xr:uid="{00000000-0004-0000-0400-000050000000}"/>
    <hyperlink ref="S317" location="'AV2'!A1" display="informazioni!A317" xr:uid="{00000000-0004-0000-0400-000051000000}"/>
    <hyperlink ref="S123" location="'AV1'!A1" display="B14" xr:uid="{00000000-0004-0000-0400-000052000000}"/>
    <hyperlink ref="S122" location="'AU3'!A1" display="B13" xr:uid="{00000000-0004-0000-0400-000053000000}"/>
    <hyperlink ref="S117" location="'AU2'!A1" display="B21" xr:uid="{00000000-0004-0000-0400-000054000000}"/>
    <hyperlink ref="S119" location="'AU1'!A1" display="B23" xr:uid="{00000000-0004-0000-0400-000055000000}"/>
    <hyperlink ref="S121" location="'AT3'!A1" display="B25" xr:uid="{00000000-0004-0000-04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K94"/>
  <sheetViews>
    <sheetView zoomScale="90" zoomScaleNormal="90" workbookViewId="0">
      <selection activeCell="C19" sqref="C19"/>
    </sheetView>
  </sheetViews>
  <sheetFormatPr defaultRowHeight="15.75" x14ac:dyDescent="0.25"/>
  <cols>
    <col min="1" max="1" width="1.28515625" style="42" customWidth="1"/>
    <col min="2" max="2" width="52.42578125" style="42" customWidth="1"/>
    <col min="3" max="3" width="48.7109375" style="42" customWidth="1"/>
    <col min="4" max="4" width="45.7109375" style="42" hidden="1" customWidth="1"/>
    <col min="5" max="5" width="10.85546875" style="60" customWidth="1"/>
    <col min="6" max="6" width="8.28515625" style="60" customWidth="1"/>
    <col min="7" max="7" width="14" style="60" hidden="1" customWidth="1"/>
    <col min="8" max="8" width="6.85546875" style="61" customWidth="1"/>
    <col min="9" max="9" width="13.7109375" style="42" customWidth="1"/>
    <col min="10" max="10" width="15.7109375" style="42" customWidth="1"/>
    <col min="11" max="11" width="14.7109375" style="42" customWidth="1"/>
    <col min="12" max="12" width="15" style="42" customWidth="1"/>
    <col min="13" max="13" width="14.28515625" style="42" customWidth="1"/>
    <col min="14" max="14" width="15.140625" style="42" customWidth="1"/>
    <col min="15" max="15" width="1.5703125" style="42" customWidth="1"/>
    <col min="16" max="16" width="18.85546875" style="42" customWidth="1"/>
    <col min="17" max="29" width="8" style="42" customWidth="1"/>
    <col min="30" max="33" width="9.28515625" style="42" customWidth="1"/>
    <col min="34" max="61" width="9.140625" style="42"/>
    <col min="62" max="62" width="64" style="149" customWidth="1"/>
    <col min="63" max="63" width="97.85546875" style="149" customWidth="1"/>
    <col min="64" max="257" width="9.140625" style="42"/>
    <col min="258" max="258" width="1.28515625" style="42" customWidth="1"/>
    <col min="259" max="259" width="44.85546875" style="42" customWidth="1"/>
    <col min="260" max="260" width="47.28515625" style="42" customWidth="1"/>
    <col min="261" max="261" width="8.140625" style="42" customWidth="1"/>
    <col min="262" max="262" width="8.28515625" style="42" customWidth="1"/>
    <col min="263" max="263" width="5.42578125" style="42" customWidth="1"/>
    <col min="264" max="264" width="8.5703125" style="42" customWidth="1"/>
    <col min="265" max="265" width="13.7109375" style="42" customWidth="1"/>
    <col min="266" max="266" width="15.7109375" style="42" customWidth="1"/>
    <col min="267" max="267" width="14.7109375" style="42" customWidth="1"/>
    <col min="268" max="268" width="15" style="42" customWidth="1"/>
    <col min="269" max="270" width="14.28515625" style="42" customWidth="1"/>
    <col min="271" max="271" width="0" style="42" hidden="1" customWidth="1"/>
    <col min="272" max="272" width="18.85546875" style="42" customWidth="1"/>
    <col min="273" max="285" width="8" style="42" customWidth="1"/>
    <col min="286" max="289" width="9.28515625" style="42" customWidth="1"/>
    <col min="290" max="317" width="9.140625" style="42"/>
    <col min="318" max="318" width="64" style="42" customWidth="1"/>
    <col min="319" max="319" width="97.85546875" style="42" customWidth="1"/>
    <col min="320" max="513" width="9.140625" style="42"/>
    <col min="514" max="514" width="1.28515625" style="42" customWidth="1"/>
    <col min="515" max="515" width="44.85546875" style="42" customWidth="1"/>
    <col min="516" max="516" width="47.28515625" style="42" customWidth="1"/>
    <col min="517" max="517" width="8.140625" style="42" customWidth="1"/>
    <col min="518" max="518" width="8.28515625" style="42" customWidth="1"/>
    <col min="519" max="519" width="5.42578125" style="42" customWidth="1"/>
    <col min="520" max="520" width="8.5703125" style="42" customWidth="1"/>
    <col min="521" max="521" width="13.7109375" style="42" customWidth="1"/>
    <col min="522" max="522" width="15.7109375" style="42" customWidth="1"/>
    <col min="523" max="523" width="14.7109375" style="42" customWidth="1"/>
    <col min="524" max="524" width="15" style="42" customWidth="1"/>
    <col min="525" max="526" width="14.28515625" style="42" customWidth="1"/>
    <col min="527" max="527" width="0" style="42" hidden="1" customWidth="1"/>
    <col min="528" max="528" width="18.85546875" style="42" customWidth="1"/>
    <col min="529" max="541" width="8" style="42" customWidth="1"/>
    <col min="542" max="545" width="9.28515625" style="42" customWidth="1"/>
    <col min="546" max="573" width="9.140625" style="42"/>
    <col min="574" max="574" width="64" style="42" customWidth="1"/>
    <col min="575" max="575" width="97.85546875" style="42" customWidth="1"/>
    <col min="576" max="769" width="9.140625" style="42"/>
    <col min="770" max="770" width="1.28515625" style="42" customWidth="1"/>
    <col min="771" max="771" width="44.85546875" style="42" customWidth="1"/>
    <col min="772" max="772" width="47.28515625" style="42" customWidth="1"/>
    <col min="773" max="773" width="8.140625" style="42" customWidth="1"/>
    <col min="774" max="774" width="8.28515625" style="42" customWidth="1"/>
    <col min="775" max="775" width="5.42578125" style="42" customWidth="1"/>
    <col min="776" max="776" width="8.5703125" style="42" customWidth="1"/>
    <col min="777" max="777" width="13.7109375" style="42" customWidth="1"/>
    <col min="778" max="778" width="15.7109375" style="42" customWidth="1"/>
    <col min="779" max="779" width="14.7109375" style="42" customWidth="1"/>
    <col min="780" max="780" width="15" style="42" customWidth="1"/>
    <col min="781" max="782" width="14.28515625" style="42" customWidth="1"/>
    <col min="783" max="783" width="0" style="42" hidden="1" customWidth="1"/>
    <col min="784" max="784" width="18.85546875" style="42" customWidth="1"/>
    <col min="785" max="797" width="8" style="42" customWidth="1"/>
    <col min="798" max="801" width="9.28515625" style="42" customWidth="1"/>
    <col min="802" max="829" width="9.140625" style="42"/>
    <col min="830" max="830" width="64" style="42" customWidth="1"/>
    <col min="831" max="831" width="97.85546875" style="42" customWidth="1"/>
    <col min="832" max="1025" width="9.140625" style="42"/>
    <col min="1026" max="1026" width="1.28515625" style="42" customWidth="1"/>
    <col min="1027" max="1027" width="44.85546875" style="42" customWidth="1"/>
    <col min="1028" max="1028" width="47.28515625" style="42" customWidth="1"/>
    <col min="1029" max="1029" width="8.140625" style="42" customWidth="1"/>
    <col min="1030" max="1030" width="8.28515625" style="42" customWidth="1"/>
    <col min="1031" max="1031" width="5.42578125" style="42" customWidth="1"/>
    <col min="1032" max="1032" width="8.5703125" style="42" customWidth="1"/>
    <col min="1033" max="1033" width="13.7109375" style="42" customWidth="1"/>
    <col min="1034" max="1034" width="15.7109375" style="42" customWidth="1"/>
    <col min="1035" max="1035" width="14.7109375" style="42" customWidth="1"/>
    <col min="1036" max="1036" width="15" style="42" customWidth="1"/>
    <col min="1037" max="1038" width="14.28515625" style="42" customWidth="1"/>
    <col min="1039" max="1039" width="0" style="42" hidden="1" customWidth="1"/>
    <col min="1040" max="1040" width="18.85546875" style="42" customWidth="1"/>
    <col min="1041" max="1053" width="8" style="42" customWidth="1"/>
    <col min="1054" max="1057" width="9.28515625" style="42" customWidth="1"/>
    <col min="1058" max="1085" width="9.140625" style="42"/>
    <col min="1086" max="1086" width="64" style="42" customWidth="1"/>
    <col min="1087" max="1087" width="97.85546875" style="42" customWidth="1"/>
    <col min="1088" max="1281" width="9.140625" style="42"/>
    <col min="1282" max="1282" width="1.28515625" style="42" customWidth="1"/>
    <col min="1283" max="1283" width="44.85546875" style="42" customWidth="1"/>
    <col min="1284" max="1284" width="47.28515625" style="42" customWidth="1"/>
    <col min="1285" max="1285" width="8.140625" style="42" customWidth="1"/>
    <col min="1286" max="1286" width="8.28515625" style="42" customWidth="1"/>
    <col min="1287" max="1287" width="5.42578125" style="42" customWidth="1"/>
    <col min="1288" max="1288" width="8.5703125" style="42" customWidth="1"/>
    <col min="1289" max="1289" width="13.7109375" style="42" customWidth="1"/>
    <col min="1290" max="1290" width="15.7109375" style="42" customWidth="1"/>
    <col min="1291" max="1291" width="14.7109375" style="42" customWidth="1"/>
    <col min="1292" max="1292" width="15" style="42" customWidth="1"/>
    <col min="1293" max="1294" width="14.28515625" style="42" customWidth="1"/>
    <col min="1295" max="1295" width="0" style="42" hidden="1" customWidth="1"/>
    <col min="1296" max="1296" width="18.85546875" style="42" customWidth="1"/>
    <col min="1297" max="1309" width="8" style="42" customWidth="1"/>
    <col min="1310" max="1313" width="9.28515625" style="42" customWidth="1"/>
    <col min="1314" max="1341" width="9.140625" style="42"/>
    <col min="1342" max="1342" width="64" style="42" customWidth="1"/>
    <col min="1343" max="1343" width="97.85546875" style="42" customWidth="1"/>
    <col min="1344" max="1537" width="9.140625" style="42"/>
    <col min="1538" max="1538" width="1.28515625" style="42" customWidth="1"/>
    <col min="1539" max="1539" width="44.85546875" style="42" customWidth="1"/>
    <col min="1540" max="1540" width="47.28515625" style="42" customWidth="1"/>
    <col min="1541" max="1541" width="8.140625" style="42" customWidth="1"/>
    <col min="1542" max="1542" width="8.28515625" style="42" customWidth="1"/>
    <col min="1543" max="1543" width="5.42578125" style="42" customWidth="1"/>
    <col min="1544" max="1544" width="8.5703125" style="42" customWidth="1"/>
    <col min="1545" max="1545" width="13.7109375" style="42" customWidth="1"/>
    <col min="1546" max="1546" width="15.7109375" style="42" customWidth="1"/>
    <col min="1547" max="1547" width="14.7109375" style="42" customWidth="1"/>
    <col min="1548" max="1548" width="15" style="42" customWidth="1"/>
    <col min="1549" max="1550" width="14.28515625" style="42" customWidth="1"/>
    <col min="1551" max="1551" width="0" style="42" hidden="1" customWidth="1"/>
    <col min="1552" max="1552" width="18.85546875" style="42" customWidth="1"/>
    <col min="1553" max="1565" width="8" style="42" customWidth="1"/>
    <col min="1566" max="1569" width="9.28515625" style="42" customWidth="1"/>
    <col min="1570" max="1597" width="9.140625" style="42"/>
    <col min="1598" max="1598" width="64" style="42" customWidth="1"/>
    <col min="1599" max="1599" width="97.85546875" style="42" customWidth="1"/>
    <col min="1600" max="1793" width="9.140625" style="42"/>
    <col min="1794" max="1794" width="1.28515625" style="42" customWidth="1"/>
    <col min="1795" max="1795" width="44.85546875" style="42" customWidth="1"/>
    <col min="1796" max="1796" width="47.28515625" style="42" customWidth="1"/>
    <col min="1797" max="1797" width="8.140625" style="42" customWidth="1"/>
    <col min="1798" max="1798" width="8.28515625" style="42" customWidth="1"/>
    <col min="1799" max="1799" width="5.42578125" style="42" customWidth="1"/>
    <col min="1800" max="1800" width="8.5703125" style="42" customWidth="1"/>
    <col min="1801" max="1801" width="13.7109375" style="42" customWidth="1"/>
    <col min="1802" max="1802" width="15.7109375" style="42" customWidth="1"/>
    <col min="1803" max="1803" width="14.7109375" style="42" customWidth="1"/>
    <col min="1804" max="1804" width="15" style="42" customWidth="1"/>
    <col min="1805" max="1806" width="14.28515625" style="42" customWidth="1"/>
    <col min="1807" max="1807" width="0" style="42" hidden="1" customWidth="1"/>
    <col min="1808" max="1808" width="18.85546875" style="42" customWidth="1"/>
    <col min="1809" max="1821" width="8" style="42" customWidth="1"/>
    <col min="1822" max="1825" width="9.28515625" style="42" customWidth="1"/>
    <col min="1826" max="1853" width="9.140625" style="42"/>
    <col min="1854" max="1854" width="64" style="42" customWidth="1"/>
    <col min="1855" max="1855" width="97.85546875" style="42" customWidth="1"/>
    <col min="1856" max="2049" width="9.140625" style="42"/>
    <col min="2050" max="2050" width="1.28515625" style="42" customWidth="1"/>
    <col min="2051" max="2051" width="44.85546875" style="42" customWidth="1"/>
    <col min="2052" max="2052" width="47.28515625" style="42" customWidth="1"/>
    <col min="2053" max="2053" width="8.140625" style="42" customWidth="1"/>
    <col min="2054" max="2054" width="8.28515625" style="42" customWidth="1"/>
    <col min="2055" max="2055" width="5.42578125" style="42" customWidth="1"/>
    <col min="2056" max="2056" width="8.5703125" style="42" customWidth="1"/>
    <col min="2057" max="2057" width="13.7109375" style="42" customWidth="1"/>
    <col min="2058" max="2058" width="15.7109375" style="42" customWidth="1"/>
    <col min="2059" max="2059" width="14.7109375" style="42" customWidth="1"/>
    <col min="2060" max="2060" width="15" style="42" customWidth="1"/>
    <col min="2061" max="2062" width="14.28515625" style="42" customWidth="1"/>
    <col min="2063" max="2063" width="0" style="42" hidden="1" customWidth="1"/>
    <col min="2064" max="2064" width="18.85546875" style="42" customWidth="1"/>
    <col min="2065" max="2077" width="8" style="42" customWidth="1"/>
    <col min="2078" max="2081" width="9.28515625" style="42" customWidth="1"/>
    <col min="2082" max="2109" width="9.140625" style="42"/>
    <col min="2110" max="2110" width="64" style="42" customWidth="1"/>
    <col min="2111" max="2111" width="97.85546875" style="42" customWidth="1"/>
    <col min="2112" max="2305" width="9.140625" style="42"/>
    <col min="2306" max="2306" width="1.28515625" style="42" customWidth="1"/>
    <col min="2307" max="2307" width="44.85546875" style="42" customWidth="1"/>
    <col min="2308" max="2308" width="47.28515625" style="42" customWidth="1"/>
    <col min="2309" max="2309" width="8.140625" style="42" customWidth="1"/>
    <col min="2310" max="2310" width="8.28515625" style="42" customWidth="1"/>
    <col min="2311" max="2311" width="5.42578125" style="42" customWidth="1"/>
    <col min="2312" max="2312" width="8.5703125" style="42" customWidth="1"/>
    <col min="2313" max="2313" width="13.7109375" style="42" customWidth="1"/>
    <col min="2314" max="2314" width="15.7109375" style="42" customWidth="1"/>
    <col min="2315" max="2315" width="14.7109375" style="42" customWidth="1"/>
    <col min="2316" max="2316" width="15" style="42" customWidth="1"/>
    <col min="2317" max="2318" width="14.28515625" style="42" customWidth="1"/>
    <col min="2319" max="2319" width="0" style="42" hidden="1" customWidth="1"/>
    <col min="2320" max="2320" width="18.85546875" style="42" customWidth="1"/>
    <col min="2321" max="2333" width="8" style="42" customWidth="1"/>
    <col min="2334" max="2337" width="9.28515625" style="42" customWidth="1"/>
    <col min="2338" max="2365" width="9.140625" style="42"/>
    <col min="2366" max="2366" width="64" style="42" customWidth="1"/>
    <col min="2367" max="2367" width="97.85546875" style="42" customWidth="1"/>
    <col min="2368" max="2561" width="9.140625" style="42"/>
    <col min="2562" max="2562" width="1.28515625" style="42" customWidth="1"/>
    <col min="2563" max="2563" width="44.85546875" style="42" customWidth="1"/>
    <col min="2564" max="2564" width="47.28515625" style="42" customWidth="1"/>
    <col min="2565" max="2565" width="8.140625" style="42" customWidth="1"/>
    <col min="2566" max="2566" width="8.28515625" style="42" customWidth="1"/>
    <col min="2567" max="2567" width="5.42578125" style="42" customWidth="1"/>
    <col min="2568" max="2568" width="8.5703125" style="42" customWidth="1"/>
    <col min="2569" max="2569" width="13.7109375" style="42" customWidth="1"/>
    <col min="2570" max="2570" width="15.7109375" style="42" customWidth="1"/>
    <col min="2571" max="2571" width="14.7109375" style="42" customWidth="1"/>
    <col min="2572" max="2572" width="15" style="42" customWidth="1"/>
    <col min="2573" max="2574" width="14.28515625" style="42" customWidth="1"/>
    <col min="2575" max="2575" width="0" style="42" hidden="1" customWidth="1"/>
    <col min="2576" max="2576" width="18.85546875" style="42" customWidth="1"/>
    <col min="2577" max="2589" width="8" style="42" customWidth="1"/>
    <col min="2590" max="2593" width="9.28515625" style="42" customWidth="1"/>
    <col min="2594" max="2621" width="9.140625" style="42"/>
    <col min="2622" max="2622" width="64" style="42" customWidth="1"/>
    <col min="2623" max="2623" width="97.85546875" style="42" customWidth="1"/>
    <col min="2624" max="2817" width="9.140625" style="42"/>
    <col min="2818" max="2818" width="1.28515625" style="42" customWidth="1"/>
    <col min="2819" max="2819" width="44.85546875" style="42" customWidth="1"/>
    <col min="2820" max="2820" width="47.28515625" style="42" customWidth="1"/>
    <col min="2821" max="2821" width="8.140625" style="42" customWidth="1"/>
    <col min="2822" max="2822" width="8.28515625" style="42" customWidth="1"/>
    <col min="2823" max="2823" width="5.42578125" style="42" customWidth="1"/>
    <col min="2824" max="2824" width="8.5703125" style="42" customWidth="1"/>
    <col min="2825" max="2825" width="13.7109375" style="42" customWidth="1"/>
    <col min="2826" max="2826" width="15.7109375" style="42" customWidth="1"/>
    <col min="2827" max="2827" width="14.7109375" style="42" customWidth="1"/>
    <col min="2828" max="2828" width="15" style="42" customWidth="1"/>
    <col min="2829" max="2830" width="14.28515625" style="42" customWidth="1"/>
    <col min="2831" max="2831" width="0" style="42" hidden="1" customWidth="1"/>
    <col min="2832" max="2832" width="18.85546875" style="42" customWidth="1"/>
    <col min="2833" max="2845" width="8" style="42" customWidth="1"/>
    <col min="2846" max="2849" width="9.28515625" style="42" customWidth="1"/>
    <col min="2850" max="2877" width="9.140625" style="42"/>
    <col min="2878" max="2878" width="64" style="42" customWidth="1"/>
    <col min="2879" max="2879" width="97.85546875" style="42" customWidth="1"/>
    <col min="2880" max="3073" width="9.140625" style="42"/>
    <col min="3074" max="3074" width="1.28515625" style="42" customWidth="1"/>
    <col min="3075" max="3075" width="44.85546875" style="42" customWidth="1"/>
    <col min="3076" max="3076" width="47.28515625" style="42" customWidth="1"/>
    <col min="3077" max="3077" width="8.140625" style="42" customWidth="1"/>
    <col min="3078" max="3078" width="8.28515625" style="42" customWidth="1"/>
    <col min="3079" max="3079" width="5.42578125" style="42" customWidth="1"/>
    <col min="3080" max="3080" width="8.5703125" style="42" customWidth="1"/>
    <col min="3081" max="3081" width="13.7109375" style="42" customWidth="1"/>
    <col min="3082" max="3082" width="15.7109375" style="42" customWidth="1"/>
    <col min="3083" max="3083" width="14.7109375" style="42" customWidth="1"/>
    <col min="3084" max="3084" width="15" style="42" customWidth="1"/>
    <col min="3085" max="3086" width="14.28515625" style="42" customWidth="1"/>
    <col min="3087" max="3087" width="0" style="42" hidden="1" customWidth="1"/>
    <col min="3088" max="3088" width="18.85546875" style="42" customWidth="1"/>
    <col min="3089" max="3101" width="8" style="42" customWidth="1"/>
    <col min="3102" max="3105" width="9.28515625" style="42" customWidth="1"/>
    <col min="3106" max="3133" width="9.140625" style="42"/>
    <col min="3134" max="3134" width="64" style="42" customWidth="1"/>
    <col min="3135" max="3135" width="97.85546875" style="42" customWidth="1"/>
    <col min="3136" max="3329" width="9.140625" style="42"/>
    <col min="3330" max="3330" width="1.28515625" style="42" customWidth="1"/>
    <col min="3331" max="3331" width="44.85546875" style="42" customWidth="1"/>
    <col min="3332" max="3332" width="47.28515625" style="42" customWidth="1"/>
    <col min="3333" max="3333" width="8.140625" style="42" customWidth="1"/>
    <col min="3334" max="3334" width="8.28515625" style="42" customWidth="1"/>
    <col min="3335" max="3335" width="5.42578125" style="42" customWidth="1"/>
    <col min="3336" max="3336" width="8.5703125" style="42" customWidth="1"/>
    <col min="3337" max="3337" width="13.7109375" style="42" customWidth="1"/>
    <col min="3338" max="3338" width="15.7109375" style="42" customWidth="1"/>
    <col min="3339" max="3339" width="14.7109375" style="42" customWidth="1"/>
    <col min="3340" max="3340" width="15" style="42" customWidth="1"/>
    <col min="3341" max="3342" width="14.28515625" style="42" customWidth="1"/>
    <col min="3343" max="3343" width="0" style="42" hidden="1" customWidth="1"/>
    <col min="3344" max="3344" width="18.85546875" style="42" customWidth="1"/>
    <col min="3345" max="3357" width="8" style="42" customWidth="1"/>
    <col min="3358" max="3361" width="9.28515625" style="42" customWidth="1"/>
    <col min="3362" max="3389" width="9.140625" style="42"/>
    <col min="3390" max="3390" width="64" style="42" customWidth="1"/>
    <col min="3391" max="3391" width="97.85546875" style="42" customWidth="1"/>
    <col min="3392" max="3585" width="9.140625" style="42"/>
    <col min="3586" max="3586" width="1.28515625" style="42" customWidth="1"/>
    <col min="3587" max="3587" width="44.85546875" style="42" customWidth="1"/>
    <col min="3588" max="3588" width="47.28515625" style="42" customWidth="1"/>
    <col min="3589" max="3589" width="8.140625" style="42" customWidth="1"/>
    <col min="3590" max="3590" width="8.28515625" style="42" customWidth="1"/>
    <col min="3591" max="3591" width="5.42578125" style="42" customWidth="1"/>
    <col min="3592" max="3592" width="8.5703125" style="42" customWidth="1"/>
    <col min="3593" max="3593" width="13.7109375" style="42" customWidth="1"/>
    <col min="3594" max="3594" width="15.7109375" style="42" customWidth="1"/>
    <col min="3595" max="3595" width="14.7109375" style="42" customWidth="1"/>
    <col min="3596" max="3596" width="15" style="42" customWidth="1"/>
    <col min="3597" max="3598" width="14.28515625" style="42" customWidth="1"/>
    <col min="3599" max="3599" width="0" style="42" hidden="1" customWidth="1"/>
    <col min="3600" max="3600" width="18.85546875" style="42" customWidth="1"/>
    <col min="3601" max="3613" width="8" style="42" customWidth="1"/>
    <col min="3614" max="3617" width="9.28515625" style="42" customWidth="1"/>
    <col min="3618" max="3645" width="9.140625" style="42"/>
    <col min="3646" max="3646" width="64" style="42" customWidth="1"/>
    <col min="3647" max="3647" width="97.85546875" style="42" customWidth="1"/>
    <col min="3648" max="3841" width="9.140625" style="42"/>
    <col min="3842" max="3842" width="1.28515625" style="42" customWidth="1"/>
    <col min="3843" max="3843" width="44.85546875" style="42" customWidth="1"/>
    <col min="3844" max="3844" width="47.28515625" style="42" customWidth="1"/>
    <col min="3845" max="3845" width="8.140625" style="42" customWidth="1"/>
    <col min="3846" max="3846" width="8.28515625" style="42" customWidth="1"/>
    <col min="3847" max="3847" width="5.42578125" style="42" customWidth="1"/>
    <col min="3848" max="3848" width="8.5703125" style="42" customWidth="1"/>
    <col min="3849" max="3849" width="13.7109375" style="42" customWidth="1"/>
    <col min="3850" max="3850" width="15.7109375" style="42" customWidth="1"/>
    <col min="3851" max="3851" width="14.7109375" style="42" customWidth="1"/>
    <col min="3852" max="3852" width="15" style="42" customWidth="1"/>
    <col min="3853" max="3854" width="14.28515625" style="42" customWidth="1"/>
    <col min="3855" max="3855" width="0" style="42" hidden="1" customWidth="1"/>
    <col min="3856" max="3856" width="18.85546875" style="42" customWidth="1"/>
    <col min="3857" max="3869" width="8" style="42" customWidth="1"/>
    <col min="3870" max="3873" width="9.28515625" style="42" customWidth="1"/>
    <col min="3874" max="3901" width="9.140625" style="42"/>
    <col min="3902" max="3902" width="64" style="42" customWidth="1"/>
    <col min="3903" max="3903" width="97.85546875" style="42" customWidth="1"/>
    <col min="3904" max="4097" width="9.140625" style="42"/>
    <col min="4098" max="4098" width="1.28515625" style="42" customWidth="1"/>
    <col min="4099" max="4099" width="44.85546875" style="42" customWidth="1"/>
    <col min="4100" max="4100" width="47.28515625" style="42" customWidth="1"/>
    <col min="4101" max="4101" width="8.140625" style="42" customWidth="1"/>
    <col min="4102" max="4102" width="8.28515625" style="42" customWidth="1"/>
    <col min="4103" max="4103" width="5.42578125" style="42" customWidth="1"/>
    <col min="4104" max="4104" width="8.5703125" style="42" customWidth="1"/>
    <col min="4105" max="4105" width="13.7109375" style="42" customWidth="1"/>
    <col min="4106" max="4106" width="15.7109375" style="42" customWidth="1"/>
    <col min="4107" max="4107" width="14.7109375" style="42" customWidth="1"/>
    <col min="4108" max="4108" width="15" style="42" customWidth="1"/>
    <col min="4109" max="4110" width="14.28515625" style="42" customWidth="1"/>
    <col min="4111" max="4111" width="0" style="42" hidden="1" customWidth="1"/>
    <col min="4112" max="4112" width="18.85546875" style="42" customWidth="1"/>
    <col min="4113" max="4125" width="8" style="42" customWidth="1"/>
    <col min="4126" max="4129" width="9.28515625" style="42" customWidth="1"/>
    <col min="4130" max="4157" width="9.140625" style="42"/>
    <col min="4158" max="4158" width="64" style="42" customWidth="1"/>
    <col min="4159" max="4159" width="97.85546875" style="42" customWidth="1"/>
    <col min="4160" max="4353" width="9.140625" style="42"/>
    <col min="4354" max="4354" width="1.28515625" style="42" customWidth="1"/>
    <col min="4355" max="4355" width="44.85546875" style="42" customWidth="1"/>
    <col min="4356" max="4356" width="47.28515625" style="42" customWidth="1"/>
    <col min="4357" max="4357" width="8.140625" style="42" customWidth="1"/>
    <col min="4358" max="4358" width="8.28515625" style="42" customWidth="1"/>
    <col min="4359" max="4359" width="5.42578125" style="42" customWidth="1"/>
    <col min="4360" max="4360" width="8.5703125" style="42" customWidth="1"/>
    <col min="4361" max="4361" width="13.7109375" style="42" customWidth="1"/>
    <col min="4362" max="4362" width="15.7109375" style="42" customWidth="1"/>
    <col min="4363" max="4363" width="14.7109375" style="42" customWidth="1"/>
    <col min="4364" max="4364" width="15" style="42" customWidth="1"/>
    <col min="4365" max="4366" width="14.28515625" style="42" customWidth="1"/>
    <col min="4367" max="4367" width="0" style="42" hidden="1" customWidth="1"/>
    <col min="4368" max="4368" width="18.85546875" style="42" customWidth="1"/>
    <col min="4369" max="4381" width="8" style="42" customWidth="1"/>
    <col min="4382" max="4385" width="9.28515625" style="42" customWidth="1"/>
    <col min="4386" max="4413" width="9.140625" style="42"/>
    <col min="4414" max="4414" width="64" style="42" customWidth="1"/>
    <col min="4415" max="4415" width="97.85546875" style="42" customWidth="1"/>
    <col min="4416" max="4609" width="9.140625" style="42"/>
    <col min="4610" max="4610" width="1.28515625" style="42" customWidth="1"/>
    <col min="4611" max="4611" width="44.85546875" style="42" customWidth="1"/>
    <col min="4612" max="4612" width="47.28515625" style="42" customWidth="1"/>
    <col min="4613" max="4613" width="8.140625" style="42" customWidth="1"/>
    <col min="4614" max="4614" width="8.28515625" style="42" customWidth="1"/>
    <col min="4615" max="4615" width="5.42578125" style="42" customWidth="1"/>
    <col min="4616" max="4616" width="8.5703125" style="42" customWidth="1"/>
    <col min="4617" max="4617" width="13.7109375" style="42" customWidth="1"/>
    <col min="4618" max="4618" width="15.7109375" style="42" customWidth="1"/>
    <col min="4619" max="4619" width="14.7109375" style="42" customWidth="1"/>
    <col min="4620" max="4620" width="15" style="42" customWidth="1"/>
    <col min="4621" max="4622" width="14.28515625" style="42" customWidth="1"/>
    <col min="4623" max="4623" width="0" style="42" hidden="1" customWidth="1"/>
    <col min="4624" max="4624" width="18.85546875" style="42" customWidth="1"/>
    <col min="4625" max="4637" width="8" style="42" customWidth="1"/>
    <col min="4638" max="4641" width="9.28515625" style="42" customWidth="1"/>
    <col min="4642" max="4669" width="9.140625" style="42"/>
    <col min="4670" max="4670" width="64" style="42" customWidth="1"/>
    <col min="4671" max="4671" width="97.85546875" style="42" customWidth="1"/>
    <col min="4672" max="4865" width="9.140625" style="42"/>
    <col min="4866" max="4866" width="1.28515625" style="42" customWidth="1"/>
    <col min="4867" max="4867" width="44.85546875" style="42" customWidth="1"/>
    <col min="4868" max="4868" width="47.28515625" style="42" customWidth="1"/>
    <col min="4869" max="4869" width="8.140625" style="42" customWidth="1"/>
    <col min="4870" max="4870" width="8.28515625" style="42" customWidth="1"/>
    <col min="4871" max="4871" width="5.42578125" style="42" customWidth="1"/>
    <col min="4872" max="4872" width="8.5703125" style="42" customWidth="1"/>
    <col min="4873" max="4873" width="13.7109375" style="42" customWidth="1"/>
    <col min="4874" max="4874" width="15.7109375" style="42" customWidth="1"/>
    <col min="4875" max="4875" width="14.7109375" style="42" customWidth="1"/>
    <col min="4876" max="4876" width="15" style="42" customWidth="1"/>
    <col min="4877" max="4878" width="14.28515625" style="42" customWidth="1"/>
    <col min="4879" max="4879" width="0" style="42" hidden="1" customWidth="1"/>
    <col min="4880" max="4880" width="18.85546875" style="42" customWidth="1"/>
    <col min="4881" max="4893" width="8" style="42" customWidth="1"/>
    <col min="4894" max="4897" width="9.28515625" style="42" customWidth="1"/>
    <col min="4898" max="4925" width="9.140625" style="42"/>
    <col min="4926" max="4926" width="64" style="42" customWidth="1"/>
    <col min="4927" max="4927" width="97.85546875" style="42" customWidth="1"/>
    <col min="4928" max="5121" width="9.140625" style="42"/>
    <col min="5122" max="5122" width="1.28515625" style="42" customWidth="1"/>
    <col min="5123" max="5123" width="44.85546875" style="42" customWidth="1"/>
    <col min="5124" max="5124" width="47.28515625" style="42" customWidth="1"/>
    <col min="5125" max="5125" width="8.140625" style="42" customWidth="1"/>
    <col min="5126" max="5126" width="8.28515625" style="42" customWidth="1"/>
    <col min="5127" max="5127" width="5.42578125" style="42" customWidth="1"/>
    <col min="5128" max="5128" width="8.5703125" style="42" customWidth="1"/>
    <col min="5129" max="5129" width="13.7109375" style="42" customWidth="1"/>
    <col min="5130" max="5130" width="15.7109375" style="42" customWidth="1"/>
    <col min="5131" max="5131" width="14.7109375" style="42" customWidth="1"/>
    <col min="5132" max="5132" width="15" style="42" customWidth="1"/>
    <col min="5133" max="5134" width="14.28515625" style="42" customWidth="1"/>
    <col min="5135" max="5135" width="0" style="42" hidden="1" customWidth="1"/>
    <col min="5136" max="5136" width="18.85546875" style="42" customWidth="1"/>
    <col min="5137" max="5149" width="8" style="42" customWidth="1"/>
    <col min="5150" max="5153" width="9.28515625" style="42" customWidth="1"/>
    <col min="5154" max="5181" width="9.140625" style="42"/>
    <col min="5182" max="5182" width="64" style="42" customWidth="1"/>
    <col min="5183" max="5183" width="97.85546875" style="42" customWidth="1"/>
    <col min="5184" max="5377" width="9.140625" style="42"/>
    <col min="5378" max="5378" width="1.28515625" style="42" customWidth="1"/>
    <col min="5379" max="5379" width="44.85546875" style="42" customWidth="1"/>
    <col min="5380" max="5380" width="47.28515625" style="42" customWidth="1"/>
    <col min="5381" max="5381" width="8.140625" style="42" customWidth="1"/>
    <col min="5382" max="5382" width="8.28515625" style="42" customWidth="1"/>
    <col min="5383" max="5383" width="5.42578125" style="42" customWidth="1"/>
    <col min="5384" max="5384" width="8.5703125" style="42" customWidth="1"/>
    <col min="5385" max="5385" width="13.7109375" style="42" customWidth="1"/>
    <col min="5386" max="5386" width="15.7109375" style="42" customWidth="1"/>
    <col min="5387" max="5387" width="14.7109375" style="42" customWidth="1"/>
    <col min="5388" max="5388" width="15" style="42" customWidth="1"/>
    <col min="5389" max="5390" width="14.28515625" style="42" customWidth="1"/>
    <col min="5391" max="5391" width="0" style="42" hidden="1" customWidth="1"/>
    <col min="5392" max="5392" width="18.85546875" style="42" customWidth="1"/>
    <col min="5393" max="5405" width="8" style="42" customWidth="1"/>
    <col min="5406" max="5409" width="9.28515625" style="42" customWidth="1"/>
    <col min="5410" max="5437" width="9.140625" style="42"/>
    <col min="5438" max="5438" width="64" style="42" customWidth="1"/>
    <col min="5439" max="5439" width="97.85546875" style="42" customWidth="1"/>
    <col min="5440" max="5633" width="9.140625" style="42"/>
    <col min="5634" max="5634" width="1.28515625" style="42" customWidth="1"/>
    <col min="5635" max="5635" width="44.85546875" style="42" customWidth="1"/>
    <col min="5636" max="5636" width="47.28515625" style="42" customWidth="1"/>
    <col min="5637" max="5637" width="8.140625" style="42" customWidth="1"/>
    <col min="5638" max="5638" width="8.28515625" style="42" customWidth="1"/>
    <col min="5639" max="5639" width="5.42578125" style="42" customWidth="1"/>
    <col min="5640" max="5640" width="8.5703125" style="42" customWidth="1"/>
    <col min="5641" max="5641" width="13.7109375" style="42" customWidth="1"/>
    <col min="5642" max="5642" width="15.7109375" style="42" customWidth="1"/>
    <col min="5643" max="5643" width="14.7109375" style="42" customWidth="1"/>
    <col min="5644" max="5644" width="15" style="42" customWidth="1"/>
    <col min="5645" max="5646" width="14.28515625" style="42" customWidth="1"/>
    <col min="5647" max="5647" width="0" style="42" hidden="1" customWidth="1"/>
    <col min="5648" max="5648" width="18.85546875" style="42" customWidth="1"/>
    <col min="5649" max="5661" width="8" style="42" customWidth="1"/>
    <col min="5662" max="5665" width="9.28515625" style="42" customWidth="1"/>
    <col min="5666" max="5693" width="9.140625" style="42"/>
    <col min="5694" max="5694" width="64" style="42" customWidth="1"/>
    <col min="5695" max="5695" width="97.85546875" style="42" customWidth="1"/>
    <col min="5696" max="5889" width="9.140625" style="42"/>
    <col min="5890" max="5890" width="1.28515625" style="42" customWidth="1"/>
    <col min="5891" max="5891" width="44.85546875" style="42" customWidth="1"/>
    <col min="5892" max="5892" width="47.28515625" style="42" customWidth="1"/>
    <col min="5893" max="5893" width="8.140625" style="42" customWidth="1"/>
    <col min="5894" max="5894" width="8.28515625" style="42" customWidth="1"/>
    <col min="5895" max="5895" width="5.42578125" style="42" customWidth="1"/>
    <col min="5896" max="5896" width="8.5703125" style="42" customWidth="1"/>
    <col min="5897" max="5897" width="13.7109375" style="42" customWidth="1"/>
    <col min="5898" max="5898" width="15.7109375" style="42" customWidth="1"/>
    <col min="5899" max="5899" width="14.7109375" style="42" customWidth="1"/>
    <col min="5900" max="5900" width="15" style="42" customWidth="1"/>
    <col min="5901" max="5902" width="14.28515625" style="42" customWidth="1"/>
    <col min="5903" max="5903" width="0" style="42" hidden="1" customWidth="1"/>
    <col min="5904" max="5904" width="18.85546875" style="42" customWidth="1"/>
    <col min="5905" max="5917" width="8" style="42" customWidth="1"/>
    <col min="5918" max="5921" width="9.28515625" style="42" customWidth="1"/>
    <col min="5922" max="5949" width="9.140625" style="42"/>
    <col min="5950" max="5950" width="64" style="42" customWidth="1"/>
    <col min="5951" max="5951" width="97.85546875" style="42" customWidth="1"/>
    <col min="5952" max="6145" width="9.140625" style="42"/>
    <col min="6146" max="6146" width="1.28515625" style="42" customWidth="1"/>
    <col min="6147" max="6147" width="44.85546875" style="42" customWidth="1"/>
    <col min="6148" max="6148" width="47.28515625" style="42" customWidth="1"/>
    <col min="6149" max="6149" width="8.140625" style="42" customWidth="1"/>
    <col min="6150" max="6150" width="8.28515625" style="42" customWidth="1"/>
    <col min="6151" max="6151" width="5.42578125" style="42" customWidth="1"/>
    <col min="6152" max="6152" width="8.5703125" style="42" customWidth="1"/>
    <col min="6153" max="6153" width="13.7109375" style="42" customWidth="1"/>
    <col min="6154" max="6154" width="15.7109375" style="42" customWidth="1"/>
    <col min="6155" max="6155" width="14.7109375" style="42" customWidth="1"/>
    <col min="6156" max="6156" width="15" style="42" customWidth="1"/>
    <col min="6157" max="6158" width="14.28515625" style="42" customWidth="1"/>
    <col min="6159" max="6159" width="0" style="42" hidden="1" customWidth="1"/>
    <col min="6160" max="6160" width="18.85546875" style="42" customWidth="1"/>
    <col min="6161" max="6173" width="8" style="42" customWidth="1"/>
    <col min="6174" max="6177" width="9.28515625" style="42" customWidth="1"/>
    <col min="6178" max="6205" width="9.140625" style="42"/>
    <col min="6206" max="6206" width="64" style="42" customWidth="1"/>
    <col min="6207" max="6207" width="97.85546875" style="42" customWidth="1"/>
    <col min="6208" max="6401" width="9.140625" style="42"/>
    <col min="6402" max="6402" width="1.28515625" style="42" customWidth="1"/>
    <col min="6403" max="6403" width="44.85546875" style="42" customWidth="1"/>
    <col min="6404" max="6404" width="47.28515625" style="42" customWidth="1"/>
    <col min="6405" max="6405" width="8.140625" style="42" customWidth="1"/>
    <col min="6406" max="6406" width="8.28515625" style="42" customWidth="1"/>
    <col min="6407" max="6407" width="5.42578125" style="42" customWidth="1"/>
    <col min="6408" max="6408" width="8.5703125" style="42" customWidth="1"/>
    <col min="6409" max="6409" width="13.7109375" style="42" customWidth="1"/>
    <col min="6410" max="6410" width="15.7109375" style="42" customWidth="1"/>
    <col min="6411" max="6411" width="14.7109375" style="42" customWidth="1"/>
    <col min="6412" max="6412" width="15" style="42" customWidth="1"/>
    <col min="6413" max="6414" width="14.28515625" style="42" customWidth="1"/>
    <col min="6415" max="6415" width="0" style="42" hidden="1" customWidth="1"/>
    <col min="6416" max="6416" width="18.85546875" style="42" customWidth="1"/>
    <col min="6417" max="6429" width="8" style="42" customWidth="1"/>
    <col min="6430" max="6433" width="9.28515625" style="42" customWidth="1"/>
    <col min="6434" max="6461" width="9.140625" style="42"/>
    <col min="6462" max="6462" width="64" style="42" customWidth="1"/>
    <col min="6463" max="6463" width="97.85546875" style="42" customWidth="1"/>
    <col min="6464" max="6657" width="9.140625" style="42"/>
    <col min="6658" max="6658" width="1.28515625" style="42" customWidth="1"/>
    <col min="6659" max="6659" width="44.85546875" style="42" customWidth="1"/>
    <col min="6660" max="6660" width="47.28515625" style="42" customWidth="1"/>
    <col min="6661" max="6661" width="8.140625" style="42" customWidth="1"/>
    <col min="6662" max="6662" width="8.28515625" style="42" customWidth="1"/>
    <col min="6663" max="6663" width="5.42578125" style="42" customWidth="1"/>
    <col min="6664" max="6664" width="8.5703125" style="42" customWidth="1"/>
    <col min="6665" max="6665" width="13.7109375" style="42" customWidth="1"/>
    <col min="6666" max="6666" width="15.7109375" style="42" customWidth="1"/>
    <col min="6667" max="6667" width="14.7109375" style="42" customWidth="1"/>
    <col min="6668" max="6668" width="15" style="42" customWidth="1"/>
    <col min="6669" max="6670" width="14.28515625" style="42" customWidth="1"/>
    <col min="6671" max="6671" width="0" style="42" hidden="1" customWidth="1"/>
    <col min="6672" max="6672" width="18.85546875" style="42" customWidth="1"/>
    <col min="6673" max="6685" width="8" style="42" customWidth="1"/>
    <col min="6686" max="6689" width="9.28515625" style="42" customWidth="1"/>
    <col min="6690" max="6717" width="9.140625" style="42"/>
    <col min="6718" max="6718" width="64" style="42" customWidth="1"/>
    <col min="6719" max="6719" width="97.85546875" style="42" customWidth="1"/>
    <col min="6720" max="6913" width="9.140625" style="42"/>
    <col min="6914" max="6914" width="1.28515625" style="42" customWidth="1"/>
    <col min="6915" max="6915" width="44.85546875" style="42" customWidth="1"/>
    <col min="6916" max="6916" width="47.28515625" style="42" customWidth="1"/>
    <col min="6917" max="6917" width="8.140625" style="42" customWidth="1"/>
    <col min="6918" max="6918" width="8.28515625" style="42" customWidth="1"/>
    <col min="6919" max="6919" width="5.42578125" style="42" customWidth="1"/>
    <col min="6920" max="6920" width="8.5703125" style="42" customWidth="1"/>
    <col min="6921" max="6921" width="13.7109375" style="42" customWidth="1"/>
    <col min="6922" max="6922" width="15.7109375" style="42" customWidth="1"/>
    <col min="6923" max="6923" width="14.7109375" style="42" customWidth="1"/>
    <col min="6924" max="6924" width="15" style="42" customWidth="1"/>
    <col min="6925" max="6926" width="14.28515625" style="42" customWidth="1"/>
    <col min="6927" max="6927" width="0" style="42" hidden="1" customWidth="1"/>
    <col min="6928" max="6928" width="18.85546875" style="42" customWidth="1"/>
    <col min="6929" max="6941" width="8" style="42" customWidth="1"/>
    <col min="6942" max="6945" width="9.28515625" style="42" customWidth="1"/>
    <col min="6946" max="6973" width="9.140625" style="42"/>
    <col min="6974" max="6974" width="64" style="42" customWidth="1"/>
    <col min="6975" max="6975" width="97.85546875" style="42" customWidth="1"/>
    <col min="6976" max="7169" width="9.140625" style="42"/>
    <col min="7170" max="7170" width="1.28515625" style="42" customWidth="1"/>
    <col min="7171" max="7171" width="44.85546875" style="42" customWidth="1"/>
    <col min="7172" max="7172" width="47.28515625" style="42" customWidth="1"/>
    <col min="7173" max="7173" width="8.140625" style="42" customWidth="1"/>
    <col min="7174" max="7174" width="8.28515625" style="42" customWidth="1"/>
    <col min="7175" max="7175" width="5.42578125" style="42" customWidth="1"/>
    <col min="7176" max="7176" width="8.5703125" style="42" customWidth="1"/>
    <col min="7177" max="7177" width="13.7109375" style="42" customWidth="1"/>
    <col min="7178" max="7178" width="15.7109375" style="42" customWidth="1"/>
    <col min="7179" max="7179" width="14.7109375" style="42" customWidth="1"/>
    <col min="7180" max="7180" width="15" style="42" customWidth="1"/>
    <col min="7181" max="7182" width="14.28515625" style="42" customWidth="1"/>
    <col min="7183" max="7183" width="0" style="42" hidden="1" customWidth="1"/>
    <col min="7184" max="7184" width="18.85546875" style="42" customWidth="1"/>
    <col min="7185" max="7197" width="8" style="42" customWidth="1"/>
    <col min="7198" max="7201" width="9.28515625" style="42" customWidth="1"/>
    <col min="7202" max="7229" width="9.140625" style="42"/>
    <col min="7230" max="7230" width="64" style="42" customWidth="1"/>
    <col min="7231" max="7231" width="97.85546875" style="42" customWidth="1"/>
    <col min="7232" max="7425" width="9.140625" style="42"/>
    <col min="7426" max="7426" width="1.28515625" style="42" customWidth="1"/>
    <col min="7427" max="7427" width="44.85546875" style="42" customWidth="1"/>
    <col min="7428" max="7428" width="47.28515625" style="42" customWidth="1"/>
    <col min="7429" max="7429" width="8.140625" style="42" customWidth="1"/>
    <col min="7430" max="7430" width="8.28515625" style="42" customWidth="1"/>
    <col min="7431" max="7431" width="5.42578125" style="42" customWidth="1"/>
    <col min="7432" max="7432" width="8.5703125" style="42" customWidth="1"/>
    <col min="7433" max="7433" width="13.7109375" style="42" customWidth="1"/>
    <col min="7434" max="7434" width="15.7109375" style="42" customWidth="1"/>
    <col min="7435" max="7435" width="14.7109375" style="42" customWidth="1"/>
    <col min="7436" max="7436" width="15" style="42" customWidth="1"/>
    <col min="7437" max="7438" width="14.28515625" style="42" customWidth="1"/>
    <col min="7439" max="7439" width="0" style="42" hidden="1" customWidth="1"/>
    <col min="7440" max="7440" width="18.85546875" style="42" customWidth="1"/>
    <col min="7441" max="7453" width="8" style="42" customWidth="1"/>
    <col min="7454" max="7457" width="9.28515625" style="42" customWidth="1"/>
    <col min="7458" max="7485" width="9.140625" style="42"/>
    <col min="7486" max="7486" width="64" style="42" customWidth="1"/>
    <col min="7487" max="7487" width="97.85546875" style="42" customWidth="1"/>
    <col min="7488" max="7681" width="9.140625" style="42"/>
    <col min="7682" max="7682" width="1.28515625" style="42" customWidth="1"/>
    <col min="7683" max="7683" width="44.85546875" style="42" customWidth="1"/>
    <col min="7684" max="7684" width="47.28515625" style="42" customWidth="1"/>
    <col min="7685" max="7685" width="8.140625" style="42" customWidth="1"/>
    <col min="7686" max="7686" width="8.28515625" style="42" customWidth="1"/>
    <col min="7687" max="7687" width="5.42578125" style="42" customWidth="1"/>
    <col min="7688" max="7688" width="8.5703125" style="42" customWidth="1"/>
    <col min="7689" max="7689" width="13.7109375" style="42" customWidth="1"/>
    <col min="7690" max="7690" width="15.7109375" style="42" customWidth="1"/>
    <col min="7691" max="7691" width="14.7109375" style="42" customWidth="1"/>
    <col min="7692" max="7692" width="15" style="42" customWidth="1"/>
    <col min="7693" max="7694" width="14.28515625" style="42" customWidth="1"/>
    <col min="7695" max="7695" width="0" style="42" hidden="1" customWidth="1"/>
    <col min="7696" max="7696" width="18.85546875" style="42" customWidth="1"/>
    <col min="7697" max="7709" width="8" style="42" customWidth="1"/>
    <col min="7710" max="7713" width="9.28515625" style="42" customWidth="1"/>
    <col min="7714" max="7741" width="9.140625" style="42"/>
    <col min="7742" max="7742" width="64" style="42" customWidth="1"/>
    <col min="7743" max="7743" width="97.85546875" style="42" customWidth="1"/>
    <col min="7744" max="7937" width="9.140625" style="42"/>
    <col min="7938" max="7938" width="1.28515625" style="42" customWidth="1"/>
    <col min="7939" max="7939" width="44.85546875" style="42" customWidth="1"/>
    <col min="7940" max="7940" width="47.28515625" style="42" customWidth="1"/>
    <col min="7941" max="7941" width="8.140625" style="42" customWidth="1"/>
    <col min="7942" max="7942" width="8.28515625" style="42" customWidth="1"/>
    <col min="7943" max="7943" width="5.42578125" style="42" customWidth="1"/>
    <col min="7944" max="7944" width="8.5703125" style="42" customWidth="1"/>
    <col min="7945" max="7945" width="13.7109375" style="42" customWidth="1"/>
    <col min="7946" max="7946" width="15.7109375" style="42" customWidth="1"/>
    <col min="7947" max="7947" width="14.7109375" style="42" customWidth="1"/>
    <col min="7948" max="7948" width="15" style="42" customWidth="1"/>
    <col min="7949" max="7950" width="14.28515625" style="42" customWidth="1"/>
    <col min="7951" max="7951" width="0" style="42" hidden="1" customWidth="1"/>
    <col min="7952" max="7952" width="18.85546875" style="42" customWidth="1"/>
    <col min="7953" max="7965" width="8" style="42" customWidth="1"/>
    <col min="7966" max="7969" width="9.28515625" style="42" customWidth="1"/>
    <col min="7970" max="7997" width="9.140625" style="42"/>
    <col min="7998" max="7998" width="64" style="42" customWidth="1"/>
    <col min="7999" max="7999" width="97.85546875" style="42" customWidth="1"/>
    <col min="8000" max="8193" width="9.140625" style="42"/>
    <col min="8194" max="8194" width="1.28515625" style="42" customWidth="1"/>
    <col min="8195" max="8195" width="44.85546875" style="42" customWidth="1"/>
    <col min="8196" max="8196" width="47.28515625" style="42" customWidth="1"/>
    <col min="8197" max="8197" width="8.140625" style="42" customWidth="1"/>
    <col min="8198" max="8198" width="8.28515625" style="42" customWidth="1"/>
    <col min="8199" max="8199" width="5.42578125" style="42" customWidth="1"/>
    <col min="8200" max="8200" width="8.5703125" style="42" customWidth="1"/>
    <col min="8201" max="8201" width="13.7109375" style="42" customWidth="1"/>
    <col min="8202" max="8202" width="15.7109375" style="42" customWidth="1"/>
    <col min="8203" max="8203" width="14.7109375" style="42" customWidth="1"/>
    <col min="8204" max="8204" width="15" style="42" customWidth="1"/>
    <col min="8205" max="8206" width="14.28515625" style="42" customWidth="1"/>
    <col min="8207" max="8207" width="0" style="42" hidden="1" customWidth="1"/>
    <col min="8208" max="8208" width="18.85546875" style="42" customWidth="1"/>
    <col min="8209" max="8221" width="8" style="42" customWidth="1"/>
    <col min="8222" max="8225" width="9.28515625" style="42" customWidth="1"/>
    <col min="8226" max="8253" width="9.140625" style="42"/>
    <col min="8254" max="8254" width="64" style="42" customWidth="1"/>
    <col min="8255" max="8255" width="97.85546875" style="42" customWidth="1"/>
    <col min="8256" max="8449" width="9.140625" style="42"/>
    <col min="8450" max="8450" width="1.28515625" style="42" customWidth="1"/>
    <col min="8451" max="8451" width="44.85546875" style="42" customWidth="1"/>
    <col min="8452" max="8452" width="47.28515625" style="42" customWidth="1"/>
    <col min="8453" max="8453" width="8.140625" style="42" customWidth="1"/>
    <col min="8454" max="8454" width="8.28515625" style="42" customWidth="1"/>
    <col min="8455" max="8455" width="5.42578125" style="42" customWidth="1"/>
    <col min="8456" max="8456" width="8.5703125" style="42" customWidth="1"/>
    <col min="8457" max="8457" width="13.7109375" style="42" customWidth="1"/>
    <col min="8458" max="8458" width="15.7109375" style="42" customWidth="1"/>
    <col min="8459" max="8459" width="14.7109375" style="42" customWidth="1"/>
    <col min="8460" max="8460" width="15" style="42" customWidth="1"/>
    <col min="8461" max="8462" width="14.28515625" style="42" customWidth="1"/>
    <col min="8463" max="8463" width="0" style="42" hidden="1" customWidth="1"/>
    <col min="8464" max="8464" width="18.85546875" style="42" customWidth="1"/>
    <col min="8465" max="8477" width="8" style="42" customWidth="1"/>
    <col min="8478" max="8481" width="9.28515625" style="42" customWidth="1"/>
    <col min="8482" max="8509" width="9.140625" style="42"/>
    <col min="8510" max="8510" width="64" style="42" customWidth="1"/>
    <col min="8511" max="8511" width="97.85546875" style="42" customWidth="1"/>
    <col min="8512" max="8705" width="9.140625" style="42"/>
    <col min="8706" max="8706" width="1.28515625" style="42" customWidth="1"/>
    <col min="8707" max="8707" width="44.85546875" style="42" customWidth="1"/>
    <col min="8708" max="8708" width="47.28515625" style="42" customWidth="1"/>
    <col min="8709" max="8709" width="8.140625" style="42" customWidth="1"/>
    <col min="8710" max="8710" width="8.28515625" style="42" customWidth="1"/>
    <col min="8711" max="8711" width="5.42578125" style="42" customWidth="1"/>
    <col min="8712" max="8712" width="8.5703125" style="42" customWidth="1"/>
    <col min="8713" max="8713" width="13.7109375" style="42" customWidth="1"/>
    <col min="8714" max="8714" width="15.7109375" style="42" customWidth="1"/>
    <col min="8715" max="8715" width="14.7109375" style="42" customWidth="1"/>
    <col min="8716" max="8716" width="15" style="42" customWidth="1"/>
    <col min="8717" max="8718" width="14.28515625" style="42" customWidth="1"/>
    <col min="8719" max="8719" width="0" style="42" hidden="1" customWidth="1"/>
    <col min="8720" max="8720" width="18.85546875" style="42" customWidth="1"/>
    <col min="8721" max="8733" width="8" style="42" customWidth="1"/>
    <col min="8734" max="8737" width="9.28515625" style="42" customWidth="1"/>
    <col min="8738" max="8765" width="9.140625" style="42"/>
    <col min="8766" max="8766" width="64" style="42" customWidth="1"/>
    <col min="8767" max="8767" width="97.85546875" style="42" customWidth="1"/>
    <col min="8768" max="8961" width="9.140625" style="42"/>
    <col min="8962" max="8962" width="1.28515625" style="42" customWidth="1"/>
    <col min="8963" max="8963" width="44.85546875" style="42" customWidth="1"/>
    <col min="8964" max="8964" width="47.28515625" style="42" customWidth="1"/>
    <col min="8965" max="8965" width="8.140625" style="42" customWidth="1"/>
    <col min="8966" max="8966" width="8.28515625" style="42" customWidth="1"/>
    <col min="8967" max="8967" width="5.42578125" style="42" customWidth="1"/>
    <col min="8968" max="8968" width="8.5703125" style="42" customWidth="1"/>
    <col min="8969" max="8969" width="13.7109375" style="42" customWidth="1"/>
    <col min="8970" max="8970" width="15.7109375" style="42" customWidth="1"/>
    <col min="8971" max="8971" width="14.7109375" style="42" customWidth="1"/>
    <col min="8972" max="8972" width="15" style="42" customWidth="1"/>
    <col min="8973" max="8974" width="14.28515625" style="42" customWidth="1"/>
    <col min="8975" max="8975" width="0" style="42" hidden="1" customWidth="1"/>
    <col min="8976" max="8976" width="18.85546875" style="42" customWidth="1"/>
    <col min="8977" max="8989" width="8" style="42" customWidth="1"/>
    <col min="8990" max="8993" width="9.28515625" style="42" customWidth="1"/>
    <col min="8994" max="9021" width="9.140625" style="42"/>
    <col min="9022" max="9022" width="64" style="42" customWidth="1"/>
    <col min="9023" max="9023" width="97.85546875" style="42" customWidth="1"/>
    <col min="9024" max="9217" width="9.140625" style="42"/>
    <col min="9218" max="9218" width="1.28515625" style="42" customWidth="1"/>
    <col min="9219" max="9219" width="44.85546875" style="42" customWidth="1"/>
    <col min="9220" max="9220" width="47.28515625" style="42" customWidth="1"/>
    <col min="9221" max="9221" width="8.140625" style="42" customWidth="1"/>
    <col min="9222" max="9222" width="8.28515625" style="42" customWidth="1"/>
    <col min="9223" max="9223" width="5.42578125" style="42" customWidth="1"/>
    <col min="9224" max="9224" width="8.5703125" style="42" customWidth="1"/>
    <col min="9225" max="9225" width="13.7109375" style="42" customWidth="1"/>
    <col min="9226" max="9226" width="15.7109375" style="42" customWidth="1"/>
    <col min="9227" max="9227" width="14.7109375" style="42" customWidth="1"/>
    <col min="9228" max="9228" width="15" style="42" customWidth="1"/>
    <col min="9229" max="9230" width="14.28515625" style="42" customWidth="1"/>
    <col min="9231" max="9231" width="0" style="42" hidden="1" customWidth="1"/>
    <col min="9232" max="9232" width="18.85546875" style="42" customWidth="1"/>
    <col min="9233" max="9245" width="8" style="42" customWidth="1"/>
    <col min="9246" max="9249" width="9.28515625" style="42" customWidth="1"/>
    <col min="9250" max="9277" width="9.140625" style="42"/>
    <col min="9278" max="9278" width="64" style="42" customWidth="1"/>
    <col min="9279" max="9279" width="97.85546875" style="42" customWidth="1"/>
    <col min="9280" max="9473" width="9.140625" style="42"/>
    <col min="9474" max="9474" width="1.28515625" style="42" customWidth="1"/>
    <col min="9475" max="9475" width="44.85546875" style="42" customWidth="1"/>
    <col min="9476" max="9476" width="47.28515625" style="42" customWidth="1"/>
    <col min="9477" max="9477" width="8.140625" style="42" customWidth="1"/>
    <col min="9478" max="9478" width="8.28515625" style="42" customWidth="1"/>
    <col min="9479" max="9479" width="5.42578125" style="42" customWidth="1"/>
    <col min="9480" max="9480" width="8.5703125" style="42" customWidth="1"/>
    <col min="9481" max="9481" width="13.7109375" style="42" customWidth="1"/>
    <col min="9482" max="9482" width="15.7109375" style="42" customWidth="1"/>
    <col min="9483" max="9483" width="14.7109375" style="42" customWidth="1"/>
    <col min="9484" max="9484" width="15" style="42" customWidth="1"/>
    <col min="9485" max="9486" width="14.28515625" style="42" customWidth="1"/>
    <col min="9487" max="9487" width="0" style="42" hidden="1" customWidth="1"/>
    <col min="9488" max="9488" width="18.85546875" style="42" customWidth="1"/>
    <col min="9489" max="9501" width="8" style="42" customWidth="1"/>
    <col min="9502" max="9505" width="9.28515625" style="42" customWidth="1"/>
    <col min="9506" max="9533" width="9.140625" style="42"/>
    <col min="9534" max="9534" width="64" style="42" customWidth="1"/>
    <col min="9535" max="9535" width="97.85546875" style="42" customWidth="1"/>
    <col min="9536" max="9729" width="9.140625" style="42"/>
    <col min="9730" max="9730" width="1.28515625" style="42" customWidth="1"/>
    <col min="9731" max="9731" width="44.85546875" style="42" customWidth="1"/>
    <col min="9732" max="9732" width="47.28515625" style="42" customWidth="1"/>
    <col min="9733" max="9733" width="8.140625" style="42" customWidth="1"/>
    <col min="9734" max="9734" width="8.28515625" style="42" customWidth="1"/>
    <col min="9735" max="9735" width="5.42578125" style="42" customWidth="1"/>
    <col min="9736" max="9736" width="8.5703125" style="42" customWidth="1"/>
    <col min="9737" max="9737" width="13.7109375" style="42" customWidth="1"/>
    <col min="9738" max="9738" width="15.7109375" style="42" customWidth="1"/>
    <col min="9739" max="9739" width="14.7109375" style="42" customWidth="1"/>
    <col min="9740" max="9740" width="15" style="42" customWidth="1"/>
    <col min="9741" max="9742" width="14.28515625" style="42" customWidth="1"/>
    <col min="9743" max="9743" width="0" style="42" hidden="1" customWidth="1"/>
    <col min="9744" max="9744" width="18.85546875" style="42" customWidth="1"/>
    <col min="9745" max="9757" width="8" style="42" customWidth="1"/>
    <col min="9758" max="9761" width="9.28515625" style="42" customWidth="1"/>
    <col min="9762" max="9789" width="9.140625" style="42"/>
    <col min="9790" max="9790" width="64" style="42" customWidth="1"/>
    <col min="9791" max="9791" width="97.85546875" style="42" customWidth="1"/>
    <col min="9792" max="9985" width="9.140625" style="42"/>
    <col min="9986" max="9986" width="1.28515625" style="42" customWidth="1"/>
    <col min="9987" max="9987" width="44.85546875" style="42" customWidth="1"/>
    <col min="9988" max="9988" width="47.28515625" style="42" customWidth="1"/>
    <col min="9989" max="9989" width="8.140625" style="42" customWidth="1"/>
    <col min="9990" max="9990" width="8.28515625" style="42" customWidth="1"/>
    <col min="9991" max="9991" width="5.42578125" style="42" customWidth="1"/>
    <col min="9992" max="9992" width="8.5703125" style="42" customWidth="1"/>
    <col min="9993" max="9993" width="13.7109375" style="42" customWidth="1"/>
    <col min="9994" max="9994" width="15.7109375" style="42" customWidth="1"/>
    <col min="9995" max="9995" width="14.7109375" style="42" customWidth="1"/>
    <col min="9996" max="9996" width="15" style="42" customWidth="1"/>
    <col min="9997" max="9998" width="14.28515625" style="42" customWidth="1"/>
    <col min="9999" max="9999" width="0" style="42" hidden="1" customWidth="1"/>
    <col min="10000" max="10000" width="18.85546875" style="42" customWidth="1"/>
    <col min="10001" max="10013" width="8" style="42" customWidth="1"/>
    <col min="10014" max="10017" width="9.28515625" style="42" customWidth="1"/>
    <col min="10018" max="10045" width="9.140625" style="42"/>
    <col min="10046" max="10046" width="64" style="42" customWidth="1"/>
    <col min="10047" max="10047" width="97.85546875" style="42" customWidth="1"/>
    <col min="10048" max="10241" width="9.140625" style="42"/>
    <col min="10242" max="10242" width="1.28515625" style="42" customWidth="1"/>
    <col min="10243" max="10243" width="44.85546875" style="42" customWidth="1"/>
    <col min="10244" max="10244" width="47.28515625" style="42" customWidth="1"/>
    <col min="10245" max="10245" width="8.140625" style="42" customWidth="1"/>
    <col min="10246" max="10246" width="8.28515625" style="42" customWidth="1"/>
    <col min="10247" max="10247" width="5.42578125" style="42" customWidth="1"/>
    <col min="10248" max="10248" width="8.5703125" style="42" customWidth="1"/>
    <col min="10249" max="10249" width="13.7109375" style="42" customWidth="1"/>
    <col min="10250" max="10250" width="15.7109375" style="42" customWidth="1"/>
    <col min="10251" max="10251" width="14.7109375" style="42" customWidth="1"/>
    <col min="10252" max="10252" width="15" style="42" customWidth="1"/>
    <col min="10253" max="10254" width="14.28515625" style="42" customWidth="1"/>
    <col min="10255" max="10255" width="0" style="42" hidden="1" customWidth="1"/>
    <col min="10256" max="10256" width="18.85546875" style="42" customWidth="1"/>
    <col min="10257" max="10269" width="8" style="42" customWidth="1"/>
    <col min="10270" max="10273" width="9.28515625" style="42" customWidth="1"/>
    <col min="10274" max="10301" width="9.140625" style="42"/>
    <col min="10302" max="10302" width="64" style="42" customWidth="1"/>
    <col min="10303" max="10303" width="97.85546875" style="42" customWidth="1"/>
    <col min="10304" max="10497" width="9.140625" style="42"/>
    <col min="10498" max="10498" width="1.28515625" style="42" customWidth="1"/>
    <col min="10499" max="10499" width="44.85546875" style="42" customWidth="1"/>
    <col min="10500" max="10500" width="47.28515625" style="42" customWidth="1"/>
    <col min="10501" max="10501" width="8.140625" style="42" customWidth="1"/>
    <col min="10502" max="10502" width="8.28515625" style="42" customWidth="1"/>
    <col min="10503" max="10503" width="5.42578125" style="42" customWidth="1"/>
    <col min="10504" max="10504" width="8.5703125" style="42" customWidth="1"/>
    <col min="10505" max="10505" width="13.7109375" style="42" customWidth="1"/>
    <col min="10506" max="10506" width="15.7109375" style="42" customWidth="1"/>
    <col min="10507" max="10507" width="14.7109375" style="42" customWidth="1"/>
    <col min="10508" max="10508" width="15" style="42" customWidth="1"/>
    <col min="10509" max="10510" width="14.28515625" style="42" customWidth="1"/>
    <col min="10511" max="10511" width="0" style="42" hidden="1" customWidth="1"/>
    <col min="10512" max="10512" width="18.85546875" style="42" customWidth="1"/>
    <col min="10513" max="10525" width="8" style="42" customWidth="1"/>
    <col min="10526" max="10529" width="9.28515625" style="42" customWidth="1"/>
    <col min="10530" max="10557" width="9.140625" style="42"/>
    <col min="10558" max="10558" width="64" style="42" customWidth="1"/>
    <col min="10559" max="10559" width="97.85546875" style="42" customWidth="1"/>
    <col min="10560" max="10753" width="9.140625" style="42"/>
    <col min="10754" max="10754" width="1.28515625" style="42" customWidth="1"/>
    <col min="10755" max="10755" width="44.85546875" style="42" customWidth="1"/>
    <col min="10756" max="10756" width="47.28515625" style="42" customWidth="1"/>
    <col min="10757" max="10757" width="8.140625" style="42" customWidth="1"/>
    <col min="10758" max="10758" width="8.28515625" style="42" customWidth="1"/>
    <col min="10759" max="10759" width="5.42578125" style="42" customWidth="1"/>
    <col min="10760" max="10760" width="8.5703125" style="42" customWidth="1"/>
    <col min="10761" max="10761" width="13.7109375" style="42" customWidth="1"/>
    <col min="10762" max="10762" width="15.7109375" style="42" customWidth="1"/>
    <col min="10763" max="10763" width="14.7109375" style="42" customWidth="1"/>
    <col min="10764" max="10764" width="15" style="42" customWidth="1"/>
    <col min="10765" max="10766" width="14.28515625" style="42" customWidth="1"/>
    <col min="10767" max="10767" width="0" style="42" hidden="1" customWidth="1"/>
    <col min="10768" max="10768" width="18.85546875" style="42" customWidth="1"/>
    <col min="10769" max="10781" width="8" style="42" customWidth="1"/>
    <col min="10782" max="10785" width="9.28515625" style="42" customWidth="1"/>
    <col min="10786" max="10813" width="9.140625" style="42"/>
    <col min="10814" max="10814" width="64" style="42" customWidth="1"/>
    <col min="10815" max="10815" width="97.85546875" style="42" customWidth="1"/>
    <col min="10816" max="11009" width="9.140625" style="42"/>
    <col min="11010" max="11010" width="1.28515625" style="42" customWidth="1"/>
    <col min="11011" max="11011" width="44.85546875" style="42" customWidth="1"/>
    <col min="11012" max="11012" width="47.28515625" style="42" customWidth="1"/>
    <col min="11013" max="11013" width="8.140625" style="42" customWidth="1"/>
    <col min="11014" max="11014" width="8.28515625" style="42" customWidth="1"/>
    <col min="11015" max="11015" width="5.42578125" style="42" customWidth="1"/>
    <col min="11016" max="11016" width="8.5703125" style="42" customWidth="1"/>
    <col min="11017" max="11017" width="13.7109375" style="42" customWidth="1"/>
    <col min="11018" max="11018" width="15.7109375" style="42" customWidth="1"/>
    <col min="11019" max="11019" width="14.7109375" style="42" customWidth="1"/>
    <col min="11020" max="11020" width="15" style="42" customWidth="1"/>
    <col min="11021" max="11022" width="14.28515625" style="42" customWidth="1"/>
    <col min="11023" max="11023" width="0" style="42" hidden="1" customWidth="1"/>
    <col min="11024" max="11024" width="18.85546875" style="42" customWidth="1"/>
    <col min="11025" max="11037" width="8" style="42" customWidth="1"/>
    <col min="11038" max="11041" width="9.28515625" style="42" customWidth="1"/>
    <col min="11042" max="11069" width="9.140625" style="42"/>
    <col min="11070" max="11070" width="64" style="42" customWidth="1"/>
    <col min="11071" max="11071" width="97.85546875" style="42" customWidth="1"/>
    <col min="11072" max="11265" width="9.140625" style="42"/>
    <col min="11266" max="11266" width="1.28515625" style="42" customWidth="1"/>
    <col min="11267" max="11267" width="44.85546875" style="42" customWidth="1"/>
    <col min="11268" max="11268" width="47.28515625" style="42" customWidth="1"/>
    <col min="11269" max="11269" width="8.140625" style="42" customWidth="1"/>
    <col min="11270" max="11270" width="8.28515625" style="42" customWidth="1"/>
    <col min="11271" max="11271" width="5.42578125" style="42" customWidth="1"/>
    <col min="11272" max="11272" width="8.5703125" style="42" customWidth="1"/>
    <col min="11273" max="11273" width="13.7109375" style="42" customWidth="1"/>
    <col min="11274" max="11274" width="15.7109375" style="42" customWidth="1"/>
    <col min="11275" max="11275" width="14.7109375" style="42" customWidth="1"/>
    <col min="11276" max="11276" width="15" style="42" customWidth="1"/>
    <col min="11277" max="11278" width="14.28515625" style="42" customWidth="1"/>
    <col min="11279" max="11279" width="0" style="42" hidden="1" customWidth="1"/>
    <col min="11280" max="11280" width="18.85546875" style="42" customWidth="1"/>
    <col min="11281" max="11293" width="8" style="42" customWidth="1"/>
    <col min="11294" max="11297" width="9.28515625" style="42" customWidth="1"/>
    <col min="11298" max="11325" width="9.140625" style="42"/>
    <col min="11326" max="11326" width="64" style="42" customWidth="1"/>
    <col min="11327" max="11327" width="97.85546875" style="42" customWidth="1"/>
    <col min="11328" max="11521" width="9.140625" style="42"/>
    <col min="11522" max="11522" width="1.28515625" style="42" customWidth="1"/>
    <col min="11523" max="11523" width="44.85546875" style="42" customWidth="1"/>
    <col min="11524" max="11524" width="47.28515625" style="42" customWidth="1"/>
    <col min="11525" max="11525" width="8.140625" style="42" customWidth="1"/>
    <col min="11526" max="11526" width="8.28515625" style="42" customWidth="1"/>
    <col min="11527" max="11527" width="5.42578125" style="42" customWidth="1"/>
    <col min="11528" max="11528" width="8.5703125" style="42" customWidth="1"/>
    <col min="11529" max="11529" width="13.7109375" style="42" customWidth="1"/>
    <col min="11530" max="11530" width="15.7109375" style="42" customWidth="1"/>
    <col min="11531" max="11531" width="14.7109375" style="42" customWidth="1"/>
    <col min="11532" max="11532" width="15" style="42" customWidth="1"/>
    <col min="11533" max="11534" width="14.28515625" style="42" customWidth="1"/>
    <col min="11535" max="11535" width="0" style="42" hidden="1" customWidth="1"/>
    <col min="11536" max="11536" width="18.85546875" style="42" customWidth="1"/>
    <col min="11537" max="11549" width="8" style="42" customWidth="1"/>
    <col min="11550" max="11553" width="9.28515625" style="42" customWidth="1"/>
    <col min="11554" max="11581" width="9.140625" style="42"/>
    <col min="11582" max="11582" width="64" style="42" customWidth="1"/>
    <col min="11583" max="11583" width="97.85546875" style="42" customWidth="1"/>
    <col min="11584" max="11777" width="9.140625" style="42"/>
    <col min="11778" max="11778" width="1.28515625" style="42" customWidth="1"/>
    <col min="11779" max="11779" width="44.85546875" style="42" customWidth="1"/>
    <col min="11780" max="11780" width="47.28515625" style="42" customWidth="1"/>
    <col min="11781" max="11781" width="8.140625" style="42" customWidth="1"/>
    <col min="11782" max="11782" width="8.28515625" style="42" customWidth="1"/>
    <col min="11783" max="11783" width="5.42578125" style="42" customWidth="1"/>
    <col min="11784" max="11784" width="8.5703125" style="42" customWidth="1"/>
    <col min="11785" max="11785" width="13.7109375" style="42" customWidth="1"/>
    <col min="11786" max="11786" width="15.7109375" style="42" customWidth="1"/>
    <col min="11787" max="11787" width="14.7109375" style="42" customWidth="1"/>
    <col min="11788" max="11788" width="15" style="42" customWidth="1"/>
    <col min="11789" max="11790" width="14.28515625" style="42" customWidth="1"/>
    <col min="11791" max="11791" width="0" style="42" hidden="1" customWidth="1"/>
    <col min="11792" max="11792" width="18.85546875" style="42" customWidth="1"/>
    <col min="11793" max="11805" width="8" style="42" customWidth="1"/>
    <col min="11806" max="11809" width="9.28515625" style="42" customWidth="1"/>
    <col min="11810" max="11837" width="9.140625" style="42"/>
    <col min="11838" max="11838" width="64" style="42" customWidth="1"/>
    <col min="11839" max="11839" width="97.85546875" style="42" customWidth="1"/>
    <col min="11840" max="12033" width="9.140625" style="42"/>
    <col min="12034" max="12034" width="1.28515625" style="42" customWidth="1"/>
    <col min="12035" max="12035" width="44.85546875" style="42" customWidth="1"/>
    <col min="12036" max="12036" width="47.28515625" style="42" customWidth="1"/>
    <col min="12037" max="12037" width="8.140625" style="42" customWidth="1"/>
    <col min="12038" max="12038" width="8.28515625" style="42" customWidth="1"/>
    <col min="12039" max="12039" width="5.42578125" style="42" customWidth="1"/>
    <col min="12040" max="12040" width="8.5703125" style="42" customWidth="1"/>
    <col min="12041" max="12041" width="13.7109375" style="42" customWidth="1"/>
    <col min="12042" max="12042" width="15.7109375" style="42" customWidth="1"/>
    <col min="12043" max="12043" width="14.7109375" style="42" customWidth="1"/>
    <col min="12044" max="12044" width="15" style="42" customWidth="1"/>
    <col min="12045" max="12046" width="14.28515625" style="42" customWidth="1"/>
    <col min="12047" max="12047" width="0" style="42" hidden="1" customWidth="1"/>
    <col min="12048" max="12048" width="18.85546875" style="42" customWidth="1"/>
    <col min="12049" max="12061" width="8" style="42" customWidth="1"/>
    <col min="12062" max="12065" width="9.28515625" style="42" customWidth="1"/>
    <col min="12066" max="12093" width="9.140625" style="42"/>
    <col min="12094" max="12094" width="64" style="42" customWidth="1"/>
    <col min="12095" max="12095" width="97.85546875" style="42" customWidth="1"/>
    <col min="12096" max="12289" width="9.140625" style="42"/>
    <col min="12290" max="12290" width="1.28515625" style="42" customWidth="1"/>
    <col min="12291" max="12291" width="44.85546875" style="42" customWidth="1"/>
    <col min="12292" max="12292" width="47.28515625" style="42" customWidth="1"/>
    <col min="12293" max="12293" width="8.140625" style="42" customWidth="1"/>
    <col min="12294" max="12294" width="8.28515625" style="42" customWidth="1"/>
    <col min="12295" max="12295" width="5.42578125" style="42" customWidth="1"/>
    <col min="12296" max="12296" width="8.5703125" style="42" customWidth="1"/>
    <col min="12297" max="12297" width="13.7109375" style="42" customWidth="1"/>
    <col min="12298" max="12298" width="15.7109375" style="42" customWidth="1"/>
    <col min="12299" max="12299" width="14.7109375" style="42" customWidth="1"/>
    <col min="12300" max="12300" width="15" style="42" customWidth="1"/>
    <col min="12301" max="12302" width="14.28515625" style="42" customWidth="1"/>
    <col min="12303" max="12303" width="0" style="42" hidden="1" customWidth="1"/>
    <col min="12304" max="12304" width="18.85546875" style="42" customWidth="1"/>
    <col min="12305" max="12317" width="8" style="42" customWidth="1"/>
    <col min="12318" max="12321" width="9.28515625" style="42" customWidth="1"/>
    <col min="12322" max="12349" width="9.140625" style="42"/>
    <col min="12350" max="12350" width="64" style="42" customWidth="1"/>
    <col min="12351" max="12351" width="97.85546875" style="42" customWidth="1"/>
    <col min="12352" max="12545" width="9.140625" style="42"/>
    <col min="12546" max="12546" width="1.28515625" style="42" customWidth="1"/>
    <col min="12547" max="12547" width="44.85546875" style="42" customWidth="1"/>
    <col min="12548" max="12548" width="47.28515625" style="42" customWidth="1"/>
    <col min="12549" max="12549" width="8.140625" style="42" customWidth="1"/>
    <col min="12550" max="12550" width="8.28515625" style="42" customWidth="1"/>
    <col min="12551" max="12551" width="5.42578125" style="42" customWidth="1"/>
    <col min="12552" max="12552" width="8.5703125" style="42" customWidth="1"/>
    <col min="12553" max="12553" width="13.7109375" style="42" customWidth="1"/>
    <col min="12554" max="12554" width="15.7109375" style="42" customWidth="1"/>
    <col min="12555" max="12555" width="14.7109375" style="42" customWidth="1"/>
    <col min="12556" max="12556" width="15" style="42" customWidth="1"/>
    <col min="12557" max="12558" width="14.28515625" style="42" customWidth="1"/>
    <col min="12559" max="12559" width="0" style="42" hidden="1" customWidth="1"/>
    <col min="12560" max="12560" width="18.85546875" style="42" customWidth="1"/>
    <col min="12561" max="12573" width="8" style="42" customWidth="1"/>
    <col min="12574" max="12577" width="9.28515625" style="42" customWidth="1"/>
    <col min="12578" max="12605" width="9.140625" style="42"/>
    <col min="12606" max="12606" width="64" style="42" customWidth="1"/>
    <col min="12607" max="12607" width="97.85546875" style="42" customWidth="1"/>
    <col min="12608" max="12801" width="9.140625" style="42"/>
    <col min="12802" max="12802" width="1.28515625" style="42" customWidth="1"/>
    <col min="12803" max="12803" width="44.85546875" style="42" customWidth="1"/>
    <col min="12804" max="12804" width="47.28515625" style="42" customWidth="1"/>
    <col min="12805" max="12805" width="8.140625" style="42" customWidth="1"/>
    <col min="12806" max="12806" width="8.28515625" style="42" customWidth="1"/>
    <col min="12807" max="12807" width="5.42578125" style="42" customWidth="1"/>
    <col min="12808" max="12808" width="8.5703125" style="42" customWidth="1"/>
    <col min="12809" max="12809" width="13.7109375" style="42" customWidth="1"/>
    <col min="12810" max="12810" width="15.7109375" style="42" customWidth="1"/>
    <col min="12811" max="12811" width="14.7109375" style="42" customWidth="1"/>
    <col min="12812" max="12812" width="15" style="42" customWidth="1"/>
    <col min="12813" max="12814" width="14.28515625" style="42" customWidth="1"/>
    <col min="12815" max="12815" width="0" style="42" hidden="1" customWidth="1"/>
    <col min="12816" max="12816" width="18.85546875" style="42" customWidth="1"/>
    <col min="12817" max="12829" width="8" style="42" customWidth="1"/>
    <col min="12830" max="12833" width="9.28515625" style="42" customWidth="1"/>
    <col min="12834" max="12861" width="9.140625" style="42"/>
    <col min="12862" max="12862" width="64" style="42" customWidth="1"/>
    <col min="12863" max="12863" width="97.85546875" style="42" customWidth="1"/>
    <col min="12864" max="13057" width="9.140625" style="42"/>
    <col min="13058" max="13058" width="1.28515625" style="42" customWidth="1"/>
    <col min="13059" max="13059" width="44.85546875" style="42" customWidth="1"/>
    <col min="13060" max="13060" width="47.28515625" style="42" customWidth="1"/>
    <col min="13061" max="13061" width="8.140625" style="42" customWidth="1"/>
    <col min="13062" max="13062" width="8.28515625" style="42" customWidth="1"/>
    <col min="13063" max="13063" width="5.42578125" style="42" customWidth="1"/>
    <col min="13064" max="13064" width="8.5703125" style="42" customWidth="1"/>
    <col min="13065" max="13065" width="13.7109375" style="42" customWidth="1"/>
    <col min="13066" max="13066" width="15.7109375" style="42" customWidth="1"/>
    <col min="13067" max="13067" width="14.7109375" style="42" customWidth="1"/>
    <col min="13068" max="13068" width="15" style="42" customWidth="1"/>
    <col min="13069" max="13070" width="14.28515625" style="42" customWidth="1"/>
    <col min="13071" max="13071" width="0" style="42" hidden="1" customWidth="1"/>
    <col min="13072" max="13072" width="18.85546875" style="42" customWidth="1"/>
    <col min="13073" max="13085" width="8" style="42" customWidth="1"/>
    <col min="13086" max="13089" width="9.28515625" style="42" customWidth="1"/>
    <col min="13090" max="13117" width="9.140625" style="42"/>
    <col min="13118" max="13118" width="64" style="42" customWidth="1"/>
    <col min="13119" max="13119" width="97.85546875" style="42" customWidth="1"/>
    <col min="13120" max="13313" width="9.140625" style="42"/>
    <col min="13314" max="13314" width="1.28515625" style="42" customWidth="1"/>
    <col min="13315" max="13315" width="44.85546875" style="42" customWidth="1"/>
    <col min="13316" max="13316" width="47.28515625" style="42" customWidth="1"/>
    <col min="13317" max="13317" width="8.140625" style="42" customWidth="1"/>
    <col min="13318" max="13318" width="8.28515625" style="42" customWidth="1"/>
    <col min="13319" max="13319" width="5.42578125" style="42" customWidth="1"/>
    <col min="13320" max="13320" width="8.5703125" style="42" customWidth="1"/>
    <col min="13321" max="13321" width="13.7109375" style="42" customWidth="1"/>
    <col min="13322" max="13322" width="15.7109375" style="42" customWidth="1"/>
    <col min="13323" max="13323" width="14.7109375" style="42" customWidth="1"/>
    <col min="13324" max="13324" width="15" style="42" customWidth="1"/>
    <col min="13325" max="13326" width="14.28515625" style="42" customWidth="1"/>
    <col min="13327" max="13327" width="0" style="42" hidden="1" customWidth="1"/>
    <col min="13328" max="13328" width="18.85546875" style="42" customWidth="1"/>
    <col min="13329" max="13341" width="8" style="42" customWidth="1"/>
    <col min="13342" max="13345" width="9.28515625" style="42" customWidth="1"/>
    <col min="13346" max="13373" width="9.140625" style="42"/>
    <col min="13374" max="13374" width="64" style="42" customWidth="1"/>
    <col min="13375" max="13375" width="97.85546875" style="42" customWidth="1"/>
    <col min="13376" max="13569" width="9.140625" style="42"/>
    <col min="13570" max="13570" width="1.28515625" style="42" customWidth="1"/>
    <col min="13571" max="13571" width="44.85546875" style="42" customWidth="1"/>
    <col min="13572" max="13572" width="47.28515625" style="42" customWidth="1"/>
    <col min="13573" max="13573" width="8.140625" style="42" customWidth="1"/>
    <col min="13574" max="13574" width="8.28515625" style="42" customWidth="1"/>
    <col min="13575" max="13575" width="5.42578125" style="42" customWidth="1"/>
    <col min="13576" max="13576" width="8.5703125" style="42" customWidth="1"/>
    <col min="13577" max="13577" width="13.7109375" style="42" customWidth="1"/>
    <col min="13578" max="13578" width="15.7109375" style="42" customWidth="1"/>
    <col min="13579" max="13579" width="14.7109375" style="42" customWidth="1"/>
    <col min="13580" max="13580" width="15" style="42" customWidth="1"/>
    <col min="13581" max="13582" width="14.28515625" style="42" customWidth="1"/>
    <col min="13583" max="13583" width="0" style="42" hidden="1" customWidth="1"/>
    <col min="13584" max="13584" width="18.85546875" style="42" customWidth="1"/>
    <col min="13585" max="13597" width="8" style="42" customWidth="1"/>
    <col min="13598" max="13601" width="9.28515625" style="42" customWidth="1"/>
    <col min="13602" max="13629" width="9.140625" style="42"/>
    <col min="13630" max="13630" width="64" style="42" customWidth="1"/>
    <col min="13631" max="13631" width="97.85546875" style="42" customWidth="1"/>
    <col min="13632" max="13825" width="9.140625" style="42"/>
    <col min="13826" max="13826" width="1.28515625" style="42" customWidth="1"/>
    <col min="13827" max="13827" width="44.85546875" style="42" customWidth="1"/>
    <col min="13828" max="13828" width="47.28515625" style="42" customWidth="1"/>
    <col min="13829" max="13829" width="8.140625" style="42" customWidth="1"/>
    <col min="13830" max="13830" width="8.28515625" style="42" customWidth="1"/>
    <col min="13831" max="13831" width="5.42578125" style="42" customWidth="1"/>
    <col min="13832" max="13832" width="8.5703125" style="42" customWidth="1"/>
    <col min="13833" max="13833" width="13.7109375" style="42" customWidth="1"/>
    <col min="13834" max="13834" width="15.7109375" style="42" customWidth="1"/>
    <col min="13835" max="13835" width="14.7109375" style="42" customWidth="1"/>
    <col min="13836" max="13836" width="15" style="42" customWidth="1"/>
    <col min="13837" max="13838" width="14.28515625" style="42" customWidth="1"/>
    <col min="13839" max="13839" width="0" style="42" hidden="1" customWidth="1"/>
    <col min="13840" max="13840" width="18.85546875" style="42" customWidth="1"/>
    <col min="13841" max="13853" width="8" style="42" customWidth="1"/>
    <col min="13854" max="13857" width="9.28515625" style="42" customWidth="1"/>
    <col min="13858" max="13885" width="9.140625" style="42"/>
    <col min="13886" max="13886" width="64" style="42" customWidth="1"/>
    <col min="13887" max="13887" width="97.85546875" style="42" customWidth="1"/>
    <col min="13888" max="14081" width="9.140625" style="42"/>
    <col min="14082" max="14082" width="1.28515625" style="42" customWidth="1"/>
    <col min="14083" max="14083" width="44.85546875" style="42" customWidth="1"/>
    <col min="14084" max="14084" width="47.28515625" style="42" customWidth="1"/>
    <col min="14085" max="14085" width="8.140625" style="42" customWidth="1"/>
    <col min="14086" max="14086" width="8.28515625" style="42" customWidth="1"/>
    <col min="14087" max="14087" width="5.42578125" style="42" customWidth="1"/>
    <col min="14088" max="14088" width="8.5703125" style="42" customWidth="1"/>
    <col min="14089" max="14089" width="13.7109375" style="42" customWidth="1"/>
    <col min="14090" max="14090" width="15.7109375" style="42" customWidth="1"/>
    <col min="14091" max="14091" width="14.7109375" style="42" customWidth="1"/>
    <col min="14092" max="14092" width="15" style="42" customWidth="1"/>
    <col min="14093" max="14094" width="14.28515625" style="42" customWidth="1"/>
    <col min="14095" max="14095" width="0" style="42" hidden="1" customWidth="1"/>
    <col min="14096" max="14096" width="18.85546875" style="42" customWidth="1"/>
    <col min="14097" max="14109" width="8" style="42" customWidth="1"/>
    <col min="14110" max="14113" width="9.28515625" style="42" customWidth="1"/>
    <col min="14114" max="14141" width="9.140625" style="42"/>
    <col min="14142" max="14142" width="64" style="42" customWidth="1"/>
    <col min="14143" max="14143" width="97.85546875" style="42" customWidth="1"/>
    <col min="14144" max="14337" width="9.140625" style="42"/>
    <col min="14338" max="14338" width="1.28515625" style="42" customWidth="1"/>
    <col min="14339" max="14339" width="44.85546875" style="42" customWidth="1"/>
    <col min="14340" max="14340" width="47.28515625" style="42" customWidth="1"/>
    <col min="14341" max="14341" width="8.140625" style="42" customWidth="1"/>
    <col min="14342" max="14342" width="8.28515625" style="42" customWidth="1"/>
    <col min="14343" max="14343" width="5.42578125" style="42" customWidth="1"/>
    <col min="14344" max="14344" width="8.5703125" style="42" customWidth="1"/>
    <col min="14345" max="14345" width="13.7109375" style="42" customWidth="1"/>
    <col min="14346" max="14346" width="15.7109375" style="42" customWidth="1"/>
    <col min="14347" max="14347" width="14.7109375" style="42" customWidth="1"/>
    <col min="14348" max="14348" width="15" style="42" customWidth="1"/>
    <col min="14349" max="14350" width="14.28515625" style="42" customWidth="1"/>
    <col min="14351" max="14351" width="0" style="42" hidden="1" customWidth="1"/>
    <col min="14352" max="14352" width="18.85546875" style="42" customWidth="1"/>
    <col min="14353" max="14365" width="8" style="42" customWidth="1"/>
    <col min="14366" max="14369" width="9.28515625" style="42" customWidth="1"/>
    <col min="14370" max="14397" width="9.140625" style="42"/>
    <col min="14398" max="14398" width="64" style="42" customWidth="1"/>
    <col min="14399" max="14399" width="97.85546875" style="42" customWidth="1"/>
    <col min="14400" max="14593" width="9.140625" style="42"/>
    <col min="14594" max="14594" width="1.28515625" style="42" customWidth="1"/>
    <col min="14595" max="14595" width="44.85546875" style="42" customWidth="1"/>
    <col min="14596" max="14596" width="47.28515625" style="42" customWidth="1"/>
    <col min="14597" max="14597" width="8.140625" style="42" customWidth="1"/>
    <col min="14598" max="14598" width="8.28515625" style="42" customWidth="1"/>
    <col min="14599" max="14599" width="5.42578125" style="42" customWidth="1"/>
    <col min="14600" max="14600" width="8.5703125" style="42" customWidth="1"/>
    <col min="14601" max="14601" width="13.7109375" style="42" customWidth="1"/>
    <col min="14602" max="14602" width="15.7109375" style="42" customWidth="1"/>
    <col min="14603" max="14603" width="14.7109375" style="42" customWidth="1"/>
    <col min="14604" max="14604" width="15" style="42" customWidth="1"/>
    <col min="14605" max="14606" width="14.28515625" style="42" customWidth="1"/>
    <col min="14607" max="14607" width="0" style="42" hidden="1" customWidth="1"/>
    <col min="14608" max="14608" width="18.85546875" style="42" customWidth="1"/>
    <col min="14609" max="14621" width="8" style="42" customWidth="1"/>
    <col min="14622" max="14625" width="9.28515625" style="42" customWidth="1"/>
    <col min="14626" max="14653" width="9.140625" style="42"/>
    <col min="14654" max="14654" width="64" style="42" customWidth="1"/>
    <col min="14655" max="14655" width="97.85546875" style="42" customWidth="1"/>
    <col min="14656" max="14849" width="9.140625" style="42"/>
    <col min="14850" max="14850" width="1.28515625" style="42" customWidth="1"/>
    <col min="14851" max="14851" width="44.85546875" style="42" customWidth="1"/>
    <col min="14852" max="14852" width="47.28515625" style="42" customWidth="1"/>
    <col min="14853" max="14853" width="8.140625" style="42" customWidth="1"/>
    <col min="14854" max="14854" width="8.28515625" style="42" customWidth="1"/>
    <col min="14855" max="14855" width="5.42578125" style="42" customWidth="1"/>
    <col min="14856" max="14856" width="8.5703125" style="42" customWidth="1"/>
    <col min="14857" max="14857" width="13.7109375" style="42" customWidth="1"/>
    <col min="14858" max="14858" width="15.7109375" style="42" customWidth="1"/>
    <col min="14859" max="14859" width="14.7109375" style="42" customWidth="1"/>
    <col min="14860" max="14860" width="15" style="42" customWidth="1"/>
    <col min="14861" max="14862" width="14.28515625" style="42" customWidth="1"/>
    <col min="14863" max="14863" width="0" style="42" hidden="1" customWidth="1"/>
    <col min="14864" max="14864" width="18.85546875" style="42" customWidth="1"/>
    <col min="14865" max="14877" width="8" style="42" customWidth="1"/>
    <col min="14878" max="14881" width="9.28515625" style="42" customWidth="1"/>
    <col min="14882" max="14909" width="9.140625" style="42"/>
    <col min="14910" max="14910" width="64" style="42" customWidth="1"/>
    <col min="14911" max="14911" width="97.85546875" style="42" customWidth="1"/>
    <col min="14912" max="15105" width="9.140625" style="42"/>
    <col min="15106" max="15106" width="1.28515625" style="42" customWidth="1"/>
    <col min="15107" max="15107" width="44.85546875" style="42" customWidth="1"/>
    <col min="15108" max="15108" width="47.28515625" style="42" customWidth="1"/>
    <col min="15109" max="15109" width="8.140625" style="42" customWidth="1"/>
    <col min="15110" max="15110" width="8.28515625" style="42" customWidth="1"/>
    <col min="15111" max="15111" width="5.42578125" style="42" customWidth="1"/>
    <col min="15112" max="15112" width="8.5703125" style="42" customWidth="1"/>
    <col min="15113" max="15113" width="13.7109375" style="42" customWidth="1"/>
    <col min="15114" max="15114" width="15.7109375" style="42" customWidth="1"/>
    <col min="15115" max="15115" width="14.7109375" style="42" customWidth="1"/>
    <col min="15116" max="15116" width="15" style="42" customWidth="1"/>
    <col min="15117" max="15118" width="14.28515625" style="42" customWidth="1"/>
    <col min="15119" max="15119" width="0" style="42" hidden="1" customWidth="1"/>
    <col min="15120" max="15120" width="18.85546875" style="42" customWidth="1"/>
    <col min="15121" max="15133" width="8" style="42" customWidth="1"/>
    <col min="15134" max="15137" width="9.28515625" style="42" customWidth="1"/>
    <col min="15138" max="15165" width="9.140625" style="42"/>
    <col min="15166" max="15166" width="64" style="42" customWidth="1"/>
    <col min="15167" max="15167" width="97.85546875" style="42" customWidth="1"/>
    <col min="15168" max="15361" width="9.140625" style="42"/>
    <col min="15362" max="15362" width="1.28515625" style="42" customWidth="1"/>
    <col min="15363" max="15363" width="44.85546875" style="42" customWidth="1"/>
    <col min="15364" max="15364" width="47.28515625" style="42" customWidth="1"/>
    <col min="15365" max="15365" width="8.140625" style="42" customWidth="1"/>
    <col min="15366" max="15366" width="8.28515625" style="42" customWidth="1"/>
    <col min="15367" max="15367" width="5.42578125" style="42" customWidth="1"/>
    <col min="15368" max="15368" width="8.5703125" style="42" customWidth="1"/>
    <col min="15369" max="15369" width="13.7109375" style="42" customWidth="1"/>
    <col min="15370" max="15370" width="15.7109375" style="42" customWidth="1"/>
    <col min="15371" max="15371" width="14.7109375" style="42" customWidth="1"/>
    <col min="15372" max="15372" width="15" style="42" customWidth="1"/>
    <col min="15373" max="15374" width="14.28515625" style="42" customWidth="1"/>
    <col min="15375" max="15375" width="0" style="42" hidden="1" customWidth="1"/>
    <col min="15376" max="15376" width="18.85546875" style="42" customWidth="1"/>
    <col min="15377" max="15389" width="8" style="42" customWidth="1"/>
    <col min="15390" max="15393" width="9.28515625" style="42" customWidth="1"/>
    <col min="15394" max="15421" width="9.140625" style="42"/>
    <col min="15422" max="15422" width="64" style="42" customWidth="1"/>
    <col min="15423" max="15423" width="97.85546875" style="42" customWidth="1"/>
    <col min="15424" max="15617" width="9.140625" style="42"/>
    <col min="15618" max="15618" width="1.28515625" style="42" customWidth="1"/>
    <col min="15619" max="15619" width="44.85546875" style="42" customWidth="1"/>
    <col min="15620" max="15620" width="47.28515625" style="42" customWidth="1"/>
    <col min="15621" max="15621" width="8.140625" style="42" customWidth="1"/>
    <col min="15622" max="15622" width="8.28515625" style="42" customWidth="1"/>
    <col min="15623" max="15623" width="5.42578125" style="42" customWidth="1"/>
    <col min="15624" max="15624" width="8.5703125" style="42" customWidth="1"/>
    <col min="15625" max="15625" width="13.7109375" style="42" customWidth="1"/>
    <col min="15626" max="15626" width="15.7109375" style="42" customWidth="1"/>
    <col min="15627" max="15627" width="14.7109375" style="42" customWidth="1"/>
    <col min="15628" max="15628" width="15" style="42" customWidth="1"/>
    <col min="15629" max="15630" width="14.28515625" style="42" customWidth="1"/>
    <col min="15631" max="15631" width="0" style="42" hidden="1" customWidth="1"/>
    <col min="15632" max="15632" width="18.85546875" style="42" customWidth="1"/>
    <col min="15633" max="15645" width="8" style="42" customWidth="1"/>
    <col min="15646" max="15649" width="9.28515625" style="42" customWidth="1"/>
    <col min="15650" max="15677" width="9.140625" style="42"/>
    <col min="15678" max="15678" width="64" style="42" customWidth="1"/>
    <col min="15679" max="15679" width="97.85546875" style="42" customWidth="1"/>
    <col min="15680" max="15873" width="9.140625" style="42"/>
    <col min="15874" max="15874" width="1.28515625" style="42" customWidth="1"/>
    <col min="15875" max="15875" width="44.85546875" style="42" customWidth="1"/>
    <col min="15876" max="15876" width="47.28515625" style="42" customWidth="1"/>
    <col min="15877" max="15877" width="8.140625" style="42" customWidth="1"/>
    <col min="15878" max="15878" width="8.28515625" style="42" customWidth="1"/>
    <col min="15879" max="15879" width="5.42578125" style="42" customWidth="1"/>
    <col min="15880" max="15880" width="8.5703125" style="42" customWidth="1"/>
    <col min="15881" max="15881" width="13.7109375" style="42" customWidth="1"/>
    <col min="15882" max="15882" width="15.7109375" style="42" customWidth="1"/>
    <col min="15883" max="15883" width="14.7109375" style="42" customWidth="1"/>
    <col min="15884" max="15884" width="15" style="42" customWidth="1"/>
    <col min="15885" max="15886" width="14.28515625" style="42" customWidth="1"/>
    <col min="15887" max="15887" width="0" style="42" hidden="1" customWidth="1"/>
    <col min="15888" max="15888" width="18.85546875" style="42" customWidth="1"/>
    <col min="15889" max="15901" width="8" style="42" customWidth="1"/>
    <col min="15902" max="15905" width="9.28515625" style="42" customWidth="1"/>
    <col min="15906" max="15933" width="9.140625" style="42"/>
    <col min="15934" max="15934" width="64" style="42" customWidth="1"/>
    <col min="15935" max="15935" width="97.85546875" style="42" customWidth="1"/>
    <col min="15936" max="16129" width="9.140625" style="42"/>
    <col min="16130" max="16130" width="1.28515625" style="42" customWidth="1"/>
    <col min="16131" max="16131" width="44.85546875" style="42" customWidth="1"/>
    <col min="16132" max="16132" width="47.28515625" style="42" customWidth="1"/>
    <col min="16133" max="16133" width="8.140625" style="42" customWidth="1"/>
    <col min="16134" max="16134" width="8.28515625" style="42" customWidth="1"/>
    <col min="16135" max="16135" width="5.42578125" style="42" customWidth="1"/>
    <col min="16136" max="16136" width="8.5703125" style="42" customWidth="1"/>
    <col min="16137" max="16137" width="13.7109375" style="42" customWidth="1"/>
    <col min="16138" max="16138" width="15.7109375" style="42" customWidth="1"/>
    <col min="16139" max="16139" width="14.7109375" style="42" customWidth="1"/>
    <col min="16140" max="16140" width="15" style="42" customWidth="1"/>
    <col min="16141" max="16142" width="14.28515625" style="42" customWidth="1"/>
    <col min="16143" max="16143" width="0" style="42" hidden="1" customWidth="1"/>
    <col min="16144" max="16144" width="18.85546875" style="42" customWidth="1"/>
    <col min="16145" max="16157" width="8" style="42" customWidth="1"/>
    <col min="16158" max="16161" width="9.28515625" style="42" customWidth="1"/>
    <col min="16162" max="16189" width="9.140625" style="42"/>
    <col min="16190" max="16190" width="64" style="42" customWidth="1"/>
    <col min="16191" max="16191" width="97.85546875" style="42" customWidth="1"/>
    <col min="16192" max="16384" width="9.140625" style="42"/>
  </cols>
  <sheetData>
    <row r="1" spans="1:63" ht="4.5" customHeight="1" thickTop="1" thickBot="1" x14ac:dyDescent="0.3">
      <c r="A1" s="124"/>
      <c r="B1" s="233"/>
      <c r="C1" s="233"/>
      <c r="D1" s="233"/>
      <c r="E1" s="234"/>
      <c r="F1" s="234"/>
      <c r="G1" s="234"/>
      <c r="H1" s="235"/>
      <c r="I1" s="235"/>
      <c r="J1" s="235"/>
      <c r="K1" s="235"/>
      <c r="L1" s="235"/>
      <c r="M1" s="235"/>
      <c r="N1" s="235"/>
      <c r="O1" s="125"/>
      <c r="BJ1" s="43" t="s">
        <v>186</v>
      </c>
      <c r="BK1" s="44" t="s">
        <v>187</v>
      </c>
    </row>
    <row r="2" spans="1:63" ht="32.25" customHeight="1" x14ac:dyDescent="0.25">
      <c r="A2" s="126"/>
      <c r="B2" s="460" t="s">
        <v>314</v>
      </c>
      <c r="C2" s="460"/>
      <c r="D2" s="460"/>
      <c r="E2" s="460"/>
      <c r="F2" s="460"/>
      <c r="G2" s="460"/>
      <c r="H2" s="460"/>
      <c r="I2" s="460"/>
      <c r="J2" s="460"/>
      <c r="K2" s="460"/>
      <c r="L2" s="460"/>
      <c r="M2" s="460"/>
      <c r="N2" s="460"/>
      <c r="O2" s="127"/>
      <c r="BJ2" s="128"/>
      <c r="BK2" s="129"/>
    </row>
    <row r="3" spans="1:63" ht="9" customHeight="1" thickBot="1" x14ac:dyDescent="0.3">
      <c r="A3" s="216"/>
      <c r="B3" s="51"/>
      <c r="C3" s="51"/>
      <c r="D3" s="51"/>
      <c r="E3" s="130"/>
      <c r="F3" s="130"/>
      <c r="G3" s="130"/>
      <c r="H3" s="40"/>
      <c r="I3" s="40"/>
      <c r="J3" s="40"/>
      <c r="K3" s="40"/>
      <c r="L3" s="40"/>
      <c r="M3" s="40"/>
      <c r="N3" s="217"/>
      <c r="O3" s="127"/>
      <c r="BJ3" s="128"/>
      <c r="BK3" s="129"/>
    </row>
    <row r="4" spans="1:63" ht="8.25" customHeight="1" thickBot="1" x14ac:dyDescent="0.3">
      <c r="A4" s="216"/>
      <c r="B4" s="51"/>
      <c r="C4" s="51"/>
      <c r="D4" s="51"/>
      <c r="E4" s="130"/>
      <c r="F4" s="130"/>
      <c r="G4" s="130"/>
      <c r="H4" s="40"/>
      <c r="I4" s="40"/>
      <c r="J4" s="40"/>
      <c r="K4" s="40"/>
      <c r="L4" s="40"/>
      <c r="M4" s="40"/>
      <c r="N4" s="197"/>
      <c r="O4" s="127"/>
      <c r="BJ4" s="43" t="s">
        <v>186</v>
      </c>
      <c r="BK4" s="44" t="s">
        <v>187</v>
      </c>
    </row>
    <row r="5" spans="1:63" ht="25.5" customHeight="1" x14ac:dyDescent="0.25">
      <c r="A5" s="216"/>
      <c r="B5" s="131" t="s">
        <v>188</v>
      </c>
      <c r="C5" s="336" t="str">
        <f>'Elenco P.I.'!B2</f>
        <v>Comune di Golfo Aranci</v>
      </c>
      <c r="D5" s="51"/>
      <c r="E5" s="130"/>
      <c r="F5" s="130"/>
      <c r="G5" s="130"/>
      <c r="H5" s="130"/>
      <c r="I5" s="130"/>
      <c r="J5" s="130"/>
      <c r="K5" s="40"/>
      <c r="L5" s="40"/>
      <c r="M5" s="40"/>
      <c r="N5" s="197"/>
      <c r="O5" s="127"/>
      <c r="BJ5" s="47" t="s">
        <v>190</v>
      </c>
      <c r="BK5" s="48" t="s">
        <v>191</v>
      </c>
    </row>
    <row r="6" spans="1:63" ht="25.5" customHeight="1" x14ac:dyDescent="0.25">
      <c r="A6" s="216"/>
      <c r="B6" s="131" t="s">
        <v>192</v>
      </c>
      <c r="C6" s="336" t="str">
        <f>'Elenco P.I.'!B7</f>
        <v xml:space="preserve">Area:  </v>
      </c>
      <c r="D6" s="51"/>
      <c r="E6" s="130"/>
      <c r="F6" s="130"/>
      <c r="G6" s="130"/>
      <c r="H6" s="130"/>
      <c r="I6" s="130"/>
      <c r="J6" s="130"/>
      <c r="K6" s="40"/>
      <c r="L6" s="40"/>
      <c r="M6" s="45" t="s">
        <v>189</v>
      </c>
      <c r="N6" s="218">
        <v>2023</v>
      </c>
      <c r="O6" s="127"/>
      <c r="BJ6" s="49" t="s">
        <v>193</v>
      </c>
      <c r="BK6" s="50" t="s">
        <v>194</v>
      </c>
    </row>
    <row r="7" spans="1:63" ht="25.5" customHeight="1" thickBot="1" x14ac:dyDescent="0.3">
      <c r="A7" s="216"/>
      <c r="B7" s="131" t="s">
        <v>315</v>
      </c>
      <c r="C7" s="336" t="s">
        <v>552</v>
      </c>
      <c r="D7" s="51"/>
      <c r="E7" s="40"/>
      <c r="F7" s="40"/>
      <c r="G7" s="40"/>
      <c r="H7" s="40"/>
      <c r="I7" s="40"/>
      <c r="J7" s="40"/>
      <c r="K7" s="40"/>
      <c r="L7" s="40"/>
      <c r="M7" s="40"/>
      <c r="N7" s="197"/>
      <c r="O7" s="127"/>
      <c r="BJ7" s="49" t="s">
        <v>196</v>
      </c>
      <c r="BK7" s="50" t="s">
        <v>197</v>
      </c>
    </row>
    <row r="8" spans="1:63" ht="14.25" customHeight="1" thickBot="1" x14ac:dyDescent="0.3">
      <c r="A8" s="216"/>
      <c r="B8" s="131"/>
      <c r="C8" s="51"/>
      <c r="D8" s="51"/>
      <c r="E8" s="40"/>
      <c r="F8" s="40"/>
      <c r="G8" s="40"/>
      <c r="H8" s="40"/>
      <c r="I8" s="40"/>
      <c r="J8" s="40"/>
      <c r="K8" s="40"/>
      <c r="L8" s="40"/>
      <c r="M8" s="40"/>
      <c r="N8" s="219"/>
      <c r="O8" s="127"/>
      <c r="BJ8" s="43" t="s">
        <v>186</v>
      </c>
      <c r="BK8" s="44" t="s">
        <v>187</v>
      </c>
    </row>
    <row r="9" spans="1:63" s="132" customFormat="1" ht="56.25" customHeight="1" x14ac:dyDescent="0.2">
      <c r="A9" s="126"/>
      <c r="B9" s="471" t="s">
        <v>260</v>
      </c>
      <c r="C9" s="472"/>
      <c r="D9" s="473"/>
      <c r="E9" s="461" t="s">
        <v>261</v>
      </c>
      <c r="F9" s="461"/>
      <c r="G9" s="461"/>
      <c r="H9" s="461"/>
      <c r="I9" s="461"/>
      <c r="J9" s="461"/>
      <c r="K9" s="462"/>
      <c r="L9" s="462"/>
      <c r="M9" s="462"/>
      <c r="N9" s="462"/>
      <c r="O9" s="127"/>
    </row>
    <row r="10" spans="1:63" ht="6.75" customHeight="1" x14ac:dyDescent="0.25">
      <c r="A10" s="216"/>
      <c r="B10" s="51"/>
      <c r="C10" s="51"/>
      <c r="D10" s="51"/>
      <c r="E10" s="52"/>
      <c r="F10" s="130"/>
      <c r="G10" s="130"/>
      <c r="H10" s="130"/>
      <c r="I10" s="130"/>
      <c r="J10" s="130"/>
      <c r="K10" s="40"/>
      <c r="L10" s="40"/>
      <c r="M10" s="40"/>
      <c r="N10" s="217"/>
      <c r="O10" s="127"/>
      <c r="BJ10" s="49" t="s">
        <v>198</v>
      </c>
      <c r="BK10" s="50" t="s">
        <v>199</v>
      </c>
    </row>
    <row r="11" spans="1:63" ht="6" customHeight="1" x14ac:dyDescent="0.25">
      <c r="A11" s="216"/>
      <c r="B11" s="52"/>
      <c r="C11" s="52"/>
      <c r="D11" s="52"/>
      <c r="E11" s="52"/>
      <c r="F11" s="52"/>
      <c r="G11" s="52"/>
      <c r="H11" s="52"/>
      <c r="I11" s="52"/>
      <c r="J11" s="52"/>
      <c r="K11" s="52"/>
      <c r="L11" s="52"/>
      <c r="M11" s="52"/>
      <c r="N11" s="220"/>
      <c r="O11" s="127"/>
      <c r="BJ11" s="49"/>
      <c r="BK11" s="50"/>
    </row>
    <row r="12" spans="1:63" ht="22.5" customHeight="1" x14ac:dyDescent="0.25">
      <c r="A12" s="126"/>
      <c r="B12" s="463" t="s">
        <v>262</v>
      </c>
      <c r="C12" s="463"/>
      <c r="D12" s="468"/>
      <c r="E12" s="464" t="s">
        <v>263</v>
      </c>
      <c r="F12" s="464" t="s">
        <v>264</v>
      </c>
      <c r="G12" s="464" t="s">
        <v>265</v>
      </c>
      <c r="H12" s="465" t="s">
        <v>266</v>
      </c>
      <c r="I12" s="466" t="s">
        <v>267</v>
      </c>
      <c r="J12" s="466"/>
      <c r="K12" s="466"/>
      <c r="L12" s="466"/>
      <c r="M12" s="466"/>
      <c r="N12" s="467" t="s">
        <v>268</v>
      </c>
      <c r="O12" s="127"/>
      <c r="BJ12" s="49" t="s">
        <v>201</v>
      </c>
      <c r="BK12" s="50" t="s">
        <v>202</v>
      </c>
    </row>
    <row r="13" spans="1:63" ht="12" customHeight="1" x14ac:dyDescent="0.25">
      <c r="A13" s="126"/>
      <c r="B13" s="463"/>
      <c r="C13" s="463"/>
      <c r="D13" s="469"/>
      <c r="E13" s="464"/>
      <c r="F13" s="464"/>
      <c r="G13" s="464"/>
      <c r="H13" s="465"/>
      <c r="I13" s="133">
        <v>1</v>
      </c>
      <c r="J13" s="133">
        <v>2</v>
      </c>
      <c r="K13" s="133">
        <v>3</v>
      </c>
      <c r="L13" s="133">
        <v>4</v>
      </c>
      <c r="M13" s="133">
        <v>5</v>
      </c>
      <c r="N13" s="467"/>
      <c r="O13" s="127"/>
      <c r="BJ13" s="49" t="s">
        <v>203</v>
      </c>
      <c r="BK13" s="50" t="s">
        <v>204</v>
      </c>
    </row>
    <row r="14" spans="1:63" ht="18" customHeight="1" x14ac:dyDescent="0.25">
      <c r="A14" s="126"/>
      <c r="B14" s="463"/>
      <c r="C14" s="463"/>
      <c r="D14" s="470"/>
      <c r="E14" s="464"/>
      <c r="F14" s="464"/>
      <c r="G14" s="464"/>
      <c r="H14" s="465"/>
      <c r="I14" s="134" t="s">
        <v>231</v>
      </c>
      <c r="J14" s="134" t="s">
        <v>232</v>
      </c>
      <c r="K14" s="135" t="s">
        <v>233</v>
      </c>
      <c r="L14" s="135" t="s">
        <v>269</v>
      </c>
      <c r="M14" s="135" t="s">
        <v>270</v>
      </c>
      <c r="N14" s="467"/>
      <c r="O14" s="127"/>
      <c r="BJ14" s="49" t="s">
        <v>207</v>
      </c>
      <c r="BK14" s="50" t="s">
        <v>208</v>
      </c>
    </row>
    <row r="15" spans="1:63" ht="40.5" customHeight="1" x14ac:dyDescent="0.25">
      <c r="A15" s="126"/>
      <c r="B15" s="136" t="s">
        <v>212</v>
      </c>
      <c r="C15" s="136" t="s">
        <v>213</v>
      </c>
      <c r="D15" s="136" t="s">
        <v>418</v>
      </c>
      <c r="E15" s="464"/>
      <c r="F15" s="464"/>
      <c r="G15" s="464"/>
      <c r="H15" s="465"/>
      <c r="I15" s="226" t="s">
        <v>56</v>
      </c>
      <c r="J15" s="226" t="s">
        <v>57</v>
      </c>
      <c r="K15" s="226" t="s">
        <v>242</v>
      </c>
      <c r="L15" s="226" t="s">
        <v>243</v>
      </c>
      <c r="M15" s="226" t="s">
        <v>244</v>
      </c>
      <c r="N15" s="467"/>
      <c r="O15" s="127"/>
      <c r="BJ15" s="49" t="s">
        <v>215</v>
      </c>
      <c r="BK15" s="50" t="s">
        <v>216</v>
      </c>
    </row>
    <row r="16" spans="1:63" ht="83.25" customHeight="1" x14ac:dyDescent="0.25">
      <c r="A16" s="126"/>
      <c r="B16" s="137" t="s">
        <v>533</v>
      </c>
      <c r="C16" s="137" t="str">
        <f>'[2]Elenco P.O.'!C11</f>
        <v>Vedi scheda di programmazione</v>
      </c>
      <c r="D16" s="137">
        <f>'Elenco P.O.'!E11</f>
        <v>0</v>
      </c>
      <c r="E16" s="138">
        <f>'Elenco P.O.'!T11</f>
        <v>20</v>
      </c>
      <c r="F16" s="139">
        <f>(E16/E$27)*60</f>
        <v>16.666666666666668</v>
      </c>
      <c r="G16" s="138">
        <f>H16/100</f>
        <v>0</v>
      </c>
      <c r="H16" s="140"/>
      <c r="I16" s="221" t="str">
        <f t="shared" ref="I16:I25" si="0">IF($G16&lt;=0.2,IF($G16&gt;=0,"x",""),"")</f>
        <v>x</v>
      </c>
      <c r="J16" s="222" t="str">
        <f>IF(G16&lt;=0.5,IF(G16&gt;=0.21,"x",""),"")</f>
        <v/>
      </c>
      <c r="K16" s="141" t="str">
        <f>IF(G16&lt;=0.7,IF(G16&gt;=0.51,"x",""),"")</f>
        <v/>
      </c>
      <c r="L16" s="141" t="str">
        <f>IF(G16&lt;=0.9,IF(G16&gt;=0.71,"x",""),"")</f>
        <v/>
      </c>
      <c r="M16" s="141" t="str">
        <f>IF(G16&lt;=1,IF(G16&gt;0.9,"x",""),"")</f>
        <v/>
      </c>
      <c r="N16" s="142"/>
      <c r="O16" s="127"/>
      <c r="P16" s="312"/>
      <c r="Q16" s="57"/>
      <c r="R16" s="57"/>
      <c r="S16" s="56"/>
      <c r="T16" s="56"/>
      <c r="U16" s="56"/>
      <c r="V16" s="56"/>
      <c r="W16" s="56"/>
      <c r="X16" s="56"/>
      <c r="Y16" s="56"/>
      <c r="Z16" s="56"/>
      <c r="AA16" s="56"/>
      <c r="AB16" s="56"/>
      <c r="AC16" s="56"/>
      <c r="AD16" s="56"/>
      <c r="AE16" s="56"/>
      <c r="AF16" s="56"/>
      <c r="AG16" s="56"/>
      <c r="AH16" s="56"/>
      <c r="AI16" s="56"/>
      <c r="AJ16" s="56"/>
      <c r="AK16" s="56"/>
      <c r="AL16" s="56"/>
      <c r="AM16" s="56"/>
      <c r="AN16" s="56"/>
      <c r="AO16" s="58"/>
      <c r="BJ16" s="49" t="s">
        <v>217</v>
      </c>
      <c r="BK16" s="50" t="s">
        <v>218</v>
      </c>
    </row>
    <row r="17" spans="1:63" ht="85.5" customHeight="1" x14ac:dyDescent="0.25">
      <c r="A17" s="126"/>
      <c r="B17" s="137" t="s">
        <v>534</v>
      </c>
      <c r="C17" s="137" t="str">
        <f>'[2]Elenco P.O.'!C12</f>
        <v>Vedi scheda di programmazione</v>
      </c>
      <c r="D17" s="137">
        <f>'Elenco P.O.'!E12</f>
        <v>0</v>
      </c>
      <c r="E17" s="138">
        <f>'Elenco P.O.'!T12</f>
        <v>14</v>
      </c>
      <c r="F17" s="139">
        <f t="shared" ref="F17:F25" si="1">(E17/E$27)*60</f>
        <v>11.666666666666666</v>
      </c>
      <c r="G17" s="138">
        <f t="shared" ref="G17:G25" si="2">H17/100</f>
        <v>0</v>
      </c>
      <c r="H17" s="140"/>
      <c r="I17" s="141" t="str">
        <f t="shared" si="0"/>
        <v>x</v>
      </c>
      <c r="J17" s="141" t="str">
        <f t="shared" ref="J17:J25" si="3">IF(G17&lt;=0.5,IF(G17&gt;=0.21,"x",""),"")</f>
        <v/>
      </c>
      <c r="K17" s="141" t="str">
        <f t="shared" ref="K17:K25" si="4">IF(G17&lt;=0.7,IF(G17&gt;=0.51,"x",""),"")</f>
        <v/>
      </c>
      <c r="L17" s="141" t="str">
        <f t="shared" ref="L17:L25" si="5">IF(G17&lt;=0.9,IF(G17&gt;=0.71,"x",""),"")</f>
        <v/>
      </c>
      <c r="M17" s="141" t="str">
        <f t="shared" ref="M17:M25" si="6">IF(G17&lt;=1,IF(G17&gt;0.9,"x",""),"")</f>
        <v/>
      </c>
      <c r="N17" s="142"/>
      <c r="O17" s="127"/>
      <c r="P17" s="42" t="str">
        <f>IF(H16&gt;76&lt;100,1,"")</f>
        <v/>
      </c>
      <c r="BJ17" s="49" t="s">
        <v>273</v>
      </c>
      <c r="BK17" s="50" t="s">
        <v>274</v>
      </c>
    </row>
    <row r="18" spans="1:63" ht="96" customHeight="1" x14ac:dyDescent="0.25">
      <c r="A18" s="126"/>
      <c r="B18" s="137" t="s">
        <v>535</v>
      </c>
      <c r="C18" s="137" t="str">
        <f>'[2]Elenco P.O.'!C13</f>
        <v>Vedi scheda di programmazione</v>
      </c>
      <c r="D18" s="137">
        <f>'Elenco P.O.'!E13</f>
        <v>0</v>
      </c>
      <c r="E18" s="138">
        <f>'Elenco P.O.'!T13</f>
        <v>20</v>
      </c>
      <c r="F18" s="139">
        <f t="shared" si="1"/>
        <v>16.666666666666668</v>
      </c>
      <c r="G18" s="138">
        <f t="shared" si="2"/>
        <v>0</v>
      </c>
      <c r="H18" s="140"/>
      <c r="I18" s="141" t="str">
        <f t="shared" si="0"/>
        <v>x</v>
      </c>
      <c r="J18" s="141" t="str">
        <f t="shared" si="3"/>
        <v/>
      </c>
      <c r="K18" s="141" t="str">
        <f t="shared" si="4"/>
        <v/>
      </c>
      <c r="L18" s="141" t="str">
        <f t="shared" si="5"/>
        <v/>
      </c>
      <c r="M18" s="141" t="str">
        <f t="shared" si="6"/>
        <v/>
      </c>
      <c r="N18" s="142"/>
      <c r="O18" s="127"/>
      <c r="BJ18" s="49" t="s">
        <v>275</v>
      </c>
      <c r="BK18" s="50" t="s">
        <v>276</v>
      </c>
    </row>
    <row r="19" spans="1:63" ht="67.5" customHeight="1" x14ac:dyDescent="0.25">
      <c r="A19" s="126"/>
      <c r="B19" s="137" t="s">
        <v>536</v>
      </c>
      <c r="C19" s="137" t="str">
        <f>'[2]Elenco P.O.'!C14</f>
        <v>Vedi scheda di programmazione</v>
      </c>
      <c r="D19" s="137">
        <f>'Elenco P.O.'!E14</f>
        <v>0</v>
      </c>
      <c r="E19" s="138">
        <f>'Elenco P.O.'!T14</f>
        <v>18</v>
      </c>
      <c r="F19" s="139">
        <f t="shared" si="1"/>
        <v>15</v>
      </c>
      <c r="G19" s="138">
        <f t="shared" si="2"/>
        <v>0</v>
      </c>
      <c r="H19" s="140"/>
      <c r="I19" s="141" t="str">
        <f t="shared" si="0"/>
        <v>x</v>
      </c>
      <c r="J19" s="141" t="str">
        <f t="shared" si="3"/>
        <v/>
      </c>
      <c r="K19" s="141" t="str">
        <f t="shared" si="4"/>
        <v/>
      </c>
      <c r="L19" s="141" t="str">
        <f t="shared" si="5"/>
        <v/>
      </c>
      <c r="M19" s="141" t="str">
        <f t="shared" si="6"/>
        <v/>
      </c>
      <c r="N19" s="142"/>
      <c r="O19" s="127"/>
      <c r="P19" s="56"/>
      <c r="Q19" s="57"/>
      <c r="R19" s="57"/>
      <c r="S19" s="56"/>
      <c r="T19" s="56"/>
      <c r="U19" s="56"/>
      <c r="V19" s="56"/>
      <c r="W19" s="56"/>
      <c r="X19" s="56"/>
      <c r="Y19" s="56"/>
      <c r="Z19" s="56"/>
      <c r="AA19" s="56"/>
      <c r="AB19" s="56"/>
      <c r="AC19" s="56"/>
      <c r="AD19" s="56"/>
      <c r="AE19" s="56"/>
      <c r="AF19" s="56"/>
      <c r="AG19" s="56"/>
      <c r="AH19" s="56"/>
      <c r="AI19" s="56"/>
      <c r="AJ19" s="56"/>
      <c r="AK19" s="56"/>
      <c r="AL19" s="56"/>
      <c r="AM19" s="56"/>
      <c r="AN19" s="56"/>
      <c r="AO19" s="58"/>
      <c r="BJ19" s="49" t="s">
        <v>277</v>
      </c>
      <c r="BK19" s="50" t="s">
        <v>278</v>
      </c>
    </row>
    <row r="20" spans="1:63" ht="28.5" customHeight="1" x14ac:dyDescent="0.25">
      <c r="A20" s="126"/>
      <c r="B20" s="137"/>
      <c r="C20" s="137"/>
      <c r="D20" s="137"/>
      <c r="E20" s="138"/>
      <c r="F20" s="139">
        <f t="shared" si="1"/>
        <v>0</v>
      </c>
      <c r="G20" s="138">
        <f t="shared" si="2"/>
        <v>0</v>
      </c>
      <c r="H20" s="140"/>
      <c r="I20" s="141" t="str">
        <f t="shared" si="0"/>
        <v>x</v>
      </c>
      <c r="J20" s="141" t="str">
        <f t="shared" si="3"/>
        <v/>
      </c>
      <c r="K20" s="141" t="str">
        <f t="shared" si="4"/>
        <v/>
      </c>
      <c r="L20" s="141" t="str">
        <f t="shared" si="5"/>
        <v/>
      </c>
      <c r="M20" s="141" t="str">
        <f t="shared" si="6"/>
        <v/>
      </c>
      <c r="N20" s="142"/>
      <c r="O20" s="127"/>
      <c r="BJ20" s="49" t="s">
        <v>279</v>
      </c>
      <c r="BK20" s="50" t="s">
        <v>280</v>
      </c>
    </row>
    <row r="21" spans="1:63" ht="88.5" customHeight="1" thickBot="1" x14ac:dyDescent="0.3">
      <c r="A21" s="126"/>
      <c r="B21" s="137"/>
      <c r="C21" s="137"/>
      <c r="D21" s="137"/>
      <c r="E21" s="138"/>
      <c r="F21" s="139">
        <f t="shared" si="1"/>
        <v>0</v>
      </c>
      <c r="G21" s="138">
        <f t="shared" si="2"/>
        <v>0</v>
      </c>
      <c r="H21" s="140"/>
      <c r="I21" s="141" t="str">
        <f t="shared" si="0"/>
        <v>x</v>
      </c>
      <c r="J21" s="141" t="str">
        <f t="shared" si="3"/>
        <v/>
      </c>
      <c r="K21" s="141" t="str">
        <f t="shared" si="4"/>
        <v/>
      </c>
      <c r="L21" s="141" t="str">
        <f t="shared" si="5"/>
        <v/>
      </c>
      <c r="M21" s="141" t="str">
        <f t="shared" si="6"/>
        <v/>
      </c>
      <c r="N21" s="142"/>
      <c r="O21" s="127"/>
      <c r="P21" s="42" t="str">
        <f>IF(H19&gt;76&lt;100,1,"")</f>
        <v/>
      </c>
      <c r="BJ21" s="143" t="s">
        <v>281</v>
      </c>
      <c r="BK21" s="144" t="s">
        <v>282</v>
      </c>
    </row>
    <row r="22" spans="1:63" ht="24" hidden="1" customHeight="1" thickBot="1" x14ac:dyDescent="0.3">
      <c r="A22" s="126"/>
      <c r="B22" s="137">
        <f>'Elenco P.O.'!B17</f>
        <v>0</v>
      </c>
      <c r="C22" s="137">
        <f>'Elenco P.O.'!C17</f>
        <v>0</v>
      </c>
      <c r="D22" s="137"/>
      <c r="E22" s="138"/>
      <c r="F22" s="139">
        <f t="shared" si="1"/>
        <v>0</v>
      </c>
      <c r="G22" s="138">
        <f t="shared" si="2"/>
        <v>0</v>
      </c>
      <c r="H22" s="140"/>
      <c r="I22" s="141" t="str">
        <f t="shared" si="0"/>
        <v>x</v>
      </c>
      <c r="J22" s="141" t="str">
        <f t="shared" si="3"/>
        <v/>
      </c>
      <c r="K22" s="141" t="str">
        <f t="shared" si="4"/>
        <v/>
      </c>
      <c r="L22" s="141" t="str">
        <f t="shared" si="5"/>
        <v/>
      </c>
      <c r="M22" s="141" t="str">
        <f t="shared" si="6"/>
        <v/>
      </c>
      <c r="N22" s="142"/>
      <c r="O22" s="127"/>
      <c r="BJ22" s="143"/>
      <c r="BK22" s="144"/>
    </row>
    <row r="23" spans="1:63" ht="24" hidden="1" customHeight="1" thickBot="1" x14ac:dyDescent="0.3">
      <c r="A23" s="126"/>
      <c r="B23" s="137">
        <f>'Elenco P.O.'!B18</f>
        <v>0</v>
      </c>
      <c r="C23" s="137">
        <f>'Elenco P.O.'!C18</f>
        <v>0</v>
      </c>
      <c r="D23" s="137"/>
      <c r="E23" s="138"/>
      <c r="F23" s="139">
        <f t="shared" si="1"/>
        <v>0</v>
      </c>
      <c r="G23" s="138">
        <f t="shared" si="2"/>
        <v>0</v>
      </c>
      <c r="H23" s="140"/>
      <c r="I23" s="141" t="str">
        <f t="shared" si="0"/>
        <v>x</v>
      </c>
      <c r="J23" s="141" t="str">
        <f t="shared" si="3"/>
        <v/>
      </c>
      <c r="K23" s="141" t="str">
        <f t="shared" si="4"/>
        <v/>
      </c>
      <c r="L23" s="141" t="str">
        <f t="shared" si="5"/>
        <v/>
      </c>
      <c r="M23" s="141" t="str">
        <f t="shared" si="6"/>
        <v/>
      </c>
      <c r="N23" s="142"/>
      <c r="O23" s="127"/>
      <c r="BJ23" s="143"/>
      <c r="BK23" s="144"/>
    </row>
    <row r="24" spans="1:63" ht="24" hidden="1" customHeight="1" thickBot="1" x14ac:dyDescent="0.3">
      <c r="A24" s="126"/>
      <c r="B24" s="137">
        <f>'Elenco P.O.'!B19</f>
        <v>0</v>
      </c>
      <c r="C24" s="137">
        <f>'Elenco P.O.'!C19</f>
        <v>0</v>
      </c>
      <c r="D24" s="137"/>
      <c r="E24" s="138"/>
      <c r="F24" s="139">
        <f t="shared" si="1"/>
        <v>0</v>
      </c>
      <c r="G24" s="138">
        <f t="shared" si="2"/>
        <v>0</v>
      </c>
      <c r="H24" s="140"/>
      <c r="I24" s="141" t="str">
        <f t="shared" si="0"/>
        <v>x</v>
      </c>
      <c r="J24" s="141" t="str">
        <f t="shared" si="3"/>
        <v/>
      </c>
      <c r="K24" s="141" t="str">
        <f t="shared" si="4"/>
        <v/>
      </c>
      <c r="L24" s="141" t="str">
        <f t="shared" si="5"/>
        <v/>
      </c>
      <c r="M24" s="141" t="str">
        <f t="shared" si="6"/>
        <v/>
      </c>
      <c r="N24" s="142"/>
      <c r="O24" s="127"/>
      <c r="BJ24" s="143"/>
      <c r="BK24" s="144"/>
    </row>
    <row r="25" spans="1:63" ht="24" hidden="1" customHeight="1" thickBot="1" x14ac:dyDescent="0.3">
      <c r="A25" s="126"/>
      <c r="B25" s="137">
        <f>'Elenco P.O.'!B20</f>
        <v>0</v>
      </c>
      <c r="C25" s="137">
        <f>'Elenco P.O.'!C20</f>
        <v>0</v>
      </c>
      <c r="D25" s="137"/>
      <c r="E25" s="138"/>
      <c r="F25" s="139">
        <f t="shared" si="1"/>
        <v>0</v>
      </c>
      <c r="G25" s="138">
        <f t="shared" si="2"/>
        <v>0</v>
      </c>
      <c r="H25" s="140"/>
      <c r="I25" s="141" t="str">
        <f t="shared" si="0"/>
        <v>x</v>
      </c>
      <c r="J25" s="141" t="str">
        <f t="shared" si="3"/>
        <v/>
      </c>
      <c r="K25" s="141" t="str">
        <f t="shared" si="4"/>
        <v/>
      </c>
      <c r="L25" s="141" t="str">
        <f t="shared" si="5"/>
        <v/>
      </c>
      <c r="M25" s="141" t="str">
        <f t="shared" si="6"/>
        <v/>
      </c>
      <c r="N25" s="142"/>
      <c r="O25" s="127"/>
      <c r="BJ25" s="143"/>
      <c r="BK25" s="144"/>
    </row>
    <row r="26" spans="1:63" s="60" customFormat="1" ht="21.75" customHeight="1" thickBot="1" x14ac:dyDescent="0.3">
      <c r="A26" s="126"/>
      <c r="B26" s="394" t="s">
        <v>283</v>
      </c>
      <c r="C26" s="389"/>
      <c r="D26" s="390"/>
      <c r="E26" s="227" t="s">
        <v>284</v>
      </c>
      <c r="F26" s="474" t="s">
        <v>285</v>
      </c>
      <c r="G26" s="474"/>
      <c r="H26" s="474"/>
      <c r="I26" s="466" t="s">
        <v>286</v>
      </c>
      <c r="J26" s="466"/>
      <c r="K26" s="466"/>
      <c r="L26" s="466"/>
      <c r="M26" s="466"/>
      <c r="N26" s="226" t="s">
        <v>287</v>
      </c>
      <c r="O26" s="127"/>
      <c r="BJ26" s="143"/>
      <c r="BK26" s="144"/>
    </row>
    <row r="27" spans="1:63" s="60" customFormat="1" ht="21" customHeight="1" x14ac:dyDescent="0.25">
      <c r="A27" s="126"/>
      <c r="B27" s="395"/>
      <c r="C27" s="392"/>
      <c r="D27" s="393"/>
      <c r="E27" s="145">
        <f>SUM(E16:E25)</f>
        <v>72</v>
      </c>
      <c r="F27" s="474">
        <f>SUM(F16:F25)</f>
        <v>60</v>
      </c>
      <c r="G27" s="474"/>
      <c r="H27" s="474"/>
      <c r="I27" s="146"/>
      <c r="J27" s="228">
        <f>IF(J16="x",G16*F16)++IF(J17="x",G17*F17)+IF(J18="x",G18*F18)+IF(J19="x",G19*F19)+IF(J20="x",G20*F20)+IF(J21="x",G21*F21)+IF(J22="x",G22*F22)+IF(J23="x",G23*F23)+IF(J24="x",G24*F24)+IF(J25="x",G25*F25)</f>
        <v>0</v>
      </c>
      <c r="K27" s="228">
        <f>IF(K16="x",G16*F16)+IF(K17="x",G17*F17)+IF(K18="x",G18*F18)+IF(K19="x",G19*F19)+IF(K20="x",G20*F20)+IF(K21="x",G21*F21)+IF(K22="x",G22*F22)+IF(K23="x",G23*F23)+IF(K24="x",G24*F24)+IF(K25="x",G25*F25)</f>
        <v>0</v>
      </c>
      <c r="L27" s="228">
        <f>IF(L16="x",G16*F16)+IF(L17="x",G17*F17)+IF(L18="x",G18*F18)+IF(L19="x",G19*F19)+IF(L20="x",G20*F20)+IF(L21="x",G21*F21)+IF(L22="x",G22*F22)+IF(L23="x",G23*F23)+IF(L24="x",G24*F24)+IF(L25="x",G25*F25)</f>
        <v>0</v>
      </c>
      <c r="M27" s="228">
        <f>IF(M16="x",G16*F16)+IF(M17="x",G17*F17)+IF(M18="x",G18*F18)+IF(M19="x",G19*F19)+IF(M20="x",G20*F20)+IF(M21="x",G21*F21)+IF(M22="x",G22*F22)+IF(M23="x",G23*F23)+IF(M24="x",G24*F24)+IF(M25="x",G25*F25)</f>
        <v>0</v>
      </c>
      <c r="N27" s="147">
        <f>SUM(J27:M27)</f>
        <v>0</v>
      </c>
      <c r="O27" s="127"/>
      <c r="BJ27" s="148"/>
      <c r="BK27" s="149"/>
    </row>
    <row r="28" spans="1:63" s="60" customFormat="1" ht="6.75" customHeight="1" x14ac:dyDescent="0.25">
      <c r="A28" s="126"/>
      <c r="B28" s="475"/>
      <c r="C28" s="475"/>
      <c r="D28" s="475"/>
      <c r="E28" s="475"/>
      <c r="F28" s="475"/>
      <c r="G28" s="475"/>
      <c r="H28" s="475"/>
      <c r="I28" s="475"/>
      <c r="J28" s="475"/>
      <c r="K28" s="475"/>
      <c r="L28" s="475"/>
      <c r="M28" s="475"/>
      <c r="N28" s="475"/>
      <c r="O28" s="127"/>
      <c r="BJ28" s="148"/>
      <c r="BK28" s="149"/>
    </row>
    <row r="29" spans="1:63" s="60" customFormat="1" ht="15.75" customHeight="1" x14ac:dyDescent="0.25">
      <c r="A29" s="126"/>
      <c r="B29" s="478" t="s">
        <v>288</v>
      </c>
      <c r="C29" s="479"/>
      <c r="D29" s="480"/>
      <c r="E29" s="476" t="str">
        <f>E12</f>
        <v>Peso Assoluto Obiettivo</v>
      </c>
      <c r="F29" s="476" t="str">
        <f>F12</f>
        <v>Peso % Obiettivo</v>
      </c>
      <c r="G29" s="476" t="str">
        <f>G12</f>
        <v>Fornule</v>
      </c>
      <c r="H29" s="476" t="str">
        <f>H12</f>
        <v>Risultato (%)</v>
      </c>
      <c r="I29" s="133">
        <v>1</v>
      </c>
      <c r="J29" s="133">
        <v>2</v>
      </c>
      <c r="K29" s="133">
        <v>3</v>
      </c>
      <c r="L29" s="133">
        <v>4</v>
      </c>
      <c r="M29" s="133">
        <v>5</v>
      </c>
      <c r="N29" s="477" t="str">
        <f>N12</f>
        <v>NOTE</v>
      </c>
      <c r="O29" s="127"/>
      <c r="BJ29" s="148"/>
      <c r="BK29" s="149"/>
    </row>
    <row r="30" spans="1:63" s="60" customFormat="1" ht="27.75" customHeight="1" x14ac:dyDescent="0.25">
      <c r="A30" s="126"/>
      <c r="B30" s="481"/>
      <c r="C30" s="482"/>
      <c r="D30" s="483"/>
      <c r="E30" s="476"/>
      <c r="F30" s="476"/>
      <c r="G30" s="476"/>
      <c r="H30" s="476"/>
      <c r="I30" s="134" t="s">
        <v>231</v>
      </c>
      <c r="J30" s="134" t="s">
        <v>232</v>
      </c>
      <c r="K30" s="135" t="s">
        <v>233</v>
      </c>
      <c r="L30" s="135" t="s">
        <v>269</v>
      </c>
      <c r="M30" s="135" t="s">
        <v>270</v>
      </c>
      <c r="N30" s="477"/>
      <c r="O30" s="127"/>
      <c r="BJ30" s="148"/>
      <c r="BK30" s="149"/>
    </row>
    <row r="31" spans="1:63" s="60" customFormat="1" ht="33" customHeight="1" x14ac:dyDescent="0.25">
      <c r="A31" s="126"/>
      <c r="B31" s="136" t="s">
        <v>212</v>
      </c>
      <c r="C31" s="136" t="s">
        <v>213</v>
      </c>
      <c r="D31" s="136" t="s">
        <v>418</v>
      </c>
      <c r="E31" s="476"/>
      <c r="F31" s="476"/>
      <c r="G31" s="476"/>
      <c r="H31" s="476"/>
      <c r="I31" s="226" t="s">
        <v>56</v>
      </c>
      <c r="J31" s="226" t="s">
        <v>57</v>
      </c>
      <c r="K31" s="226" t="s">
        <v>242</v>
      </c>
      <c r="L31" s="226" t="s">
        <v>243</v>
      </c>
      <c r="M31" s="226" t="s">
        <v>244</v>
      </c>
      <c r="N31" s="477"/>
      <c r="O31" s="127"/>
      <c r="BJ31" s="148"/>
      <c r="BK31" s="149"/>
    </row>
    <row r="32" spans="1:63" s="60" customFormat="1" ht="119.25" customHeight="1" x14ac:dyDescent="0.25">
      <c r="A32" s="126"/>
      <c r="B32" s="137" t="str">
        <f>'Elenco P.I.'!B11</f>
        <v>Appalto nuovo servizio scuolabus</v>
      </c>
      <c r="C32" s="137" t="str">
        <f>'Elenco P.I.'!C11</f>
        <v>Nuovo servizio con mezzo sostitutivo e maggior numero di viaggi mensili (sia studio che extra scuola) con manifestazione interesse entro 31.03; gara entro 31.07; aggiudicazione entro 16.09</v>
      </c>
      <c r="D32" s="137" t="str">
        <f>'Elenco P.I.'!D11</f>
        <v xml:space="preserve">Indicatore Boleano: Formula =[Azione Attuata/Azione Programmata ]*100   -  Indicatore Temporale: Formula =[Tempo Realizzato _____/_____/2021 /Tempo Programmato _____/_____/2021]*100  </v>
      </c>
      <c r="E32" s="138">
        <f>'Elenco P.I.'!S11</f>
        <v>16</v>
      </c>
      <c r="F32" s="139">
        <f t="shared" ref="F32:F53" si="7">(E32/E$80)*40</f>
        <v>4</v>
      </c>
      <c r="G32" s="138">
        <f t="shared" ref="G32:G53" si="8">H32/100</f>
        <v>0</v>
      </c>
      <c r="H32" s="140"/>
      <c r="I32" s="141" t="str">
        <f t="shared" ref="I32:I53" si="9">IF($G32&lt;=0.2,IF($G32&gt;=0,"x",""),"")</f>
        <v>x</v>
      </c>
      <c r="J32" s="141" t="str">
        <f t="shared" ref="J32:J38" si="10">IF(G32&lt;=0.5,IF(G32&gt;=0.21,"x",""),"")</f>
        <v/>
      </c>
      <c r="K32" s="141" t="str">
        <f t="shared" ref="K32:K38" si="11">IF(G32&lt;=0.7,IF(G32&gt;=0.51,"x",""),"")</f>
        <v/>
      </c>
      <c r="L32" s="141" t="str">
        <f t="shared" ref="L32:L38" si="12">IF(G32&lt;=0.9,IF(G32&gt;=0.71,"x",""),"")</f>
        <v/>
      </c>
      <c r="M32" s="141" t="str">
        <f t="shared" ref="M32:M38" si="13">IF(G32&lt;=1,IF(G32&gt;0.9,"x",""),"")</f>
        <v/>
      </c>
      <c r="N32" s="142"/>
      <c r="O32" s="127"/>
      <c r="BJ32" s="148"/>
      <c r="BK32" s="149"/>
    </row>
    <row r="33" spans="1:63" s="60" customFormat="1" ht="33.75" customHeight="1" x14ac:dyDescent="0.25">
      <c r="A33" s="126"/>
      <c r="B33" s="137" t="str">
        <f>'Elenco P.I.'!B12</f>
        <v>Inserimento nel programma di Stato Civile degli Atti di Matrimonio dall'anno 1970 al 1984</v>
      </c>
      <c r="C33" s="137" t="str">
        <f>'Elenco P.I.'!C12</f>
        <v>Informatizzazione archivio cartaceo atti stato civile attraverso digitalizzazione di tutti gli atti di matrimonio tra il 1970 ed il 1984</v>
      </c>
      <c r="D33" s="137" t="str">
        <f>'Elenco P.I.'!D12</f>
        <v xml:space="preserve">Indicatore Boleano: Formula =[Azione Attuata/Azione Programmata ]*100   -  Indicatore Temporale: Formula =[Tempo Realizzato _____/_____/2021 /Tempo Programmato _____/_____/2021]*100  </v>
      </c>
      <c r="E33" s="138">
        <f>'Elenco P.I.'!S12</f>
        <v>8</v>
      </c>
      <c r="F33" s="139">
        <f t="shared" si="7"/>
        <v>2</v>
      </c>
      <c r="G33" s="138">
        <f t="shared" si="8"/>
        <v>0</v>
      </c>
      <c r="H33" s="140"/>
      <c r="I33" s="141" t="str">
        <f t="shared" si="9"/>
        <v>x</v>
      </c>
      <c r="J33" s="141" t="str">
        <f t="shared" si="10"/>
        <v/>
      </c>
      <c r="K33" s="141" t="str">
        <f t="shared" si="11"/>
        <v/>
      </c>
      <c r="L33" s="141" t="str">
        <f t="shared" si="12"/>
        <v/>
      </c>
      <c r="M33" s="141" t="str">
        <f t="shared" si="13"/>
        <v/>
      </c>
      <c r="N33" s="142"/>
      <c r="O33" s="127"/>
      <c r="BJ33" s="148"/>
      <c r="BK33" s="149"/>
    </row>
    <row r="34" spans="1:63" s="60" customFormat="1" ht="81.75" customHeight="1" x14ac:dyDescent="0.25">
      <c r="A34" s="126"/>
      <c r="B34" s="137" t="str">
        <f>'Elenco P.I.'!B13</f>
        <v>Attivazione iscrizione mensa scolastica on line</v>
      </c>
      <c r="C34" s="137" t="str">
        <f>'Elenco P.I.'!C13</f>
        <v>Consentire l'iscrizione on line al servizio di mensa scolastica, rafforzando la digitalizzazione dell'Ente ed evitando ai genitori l'accesso presso gli uffici comunali</v>
      </c>
      <c r="D34" s="137" t="str">
        <f>'Elenco P.I.'!D13</f>
        <v xml:space="preserve">Indicatore Boleano: Formula =[Azione Attuata/Azione Programmata ]*100   -  Indicatore Temporale: Formula =[Tempo Realizzato _____/_____/2021 /Tempo Programmato _____/_____/2021]*100  </v>
      </c>
      <c r="E34" s="138">
        <f>'Elenco P.I.'!S13</f>
        <v>14</v>
      </c>
      <c r="F34" s="139">
        <f t="shared" si="7"/>
        <v>3.5</v>
      </c>
      <c r="G34" s="138">
        <f t="shared" si="8"/>
        <v>0</v>
      </c>
      <c r="H34" s="140"/>
      <c r="I34" s="141" t="str">
        <f t="shared" si="9"/>
        <v>x</v>
      </c>
      <c r="J34" s="141" t="str">
        <f t="shared" si="10"/>
        <v/>
      </c>
      <c r="K34" s="141" t="str">
        <f t="shared" si="11"/>
        <v/>
      </c>
      <c r="L34" s="141" t="str">
        <f t="shared" si="12"/>
        <v/>
      </c>
      <c r="M34" s="141" t="str">
        <f t="shared" si="13"/>
        <v/>
      </c>
      <c r="N34" s="142"/>
      <c r="O34" s="127"/>
      <c r="BJ34" s="148"/>
      <c r="BK34" s="149"/>
    </row>
    <row r="35" spans="1:63" s="60" customFormat="1" ht="43.5" customHeight="1" x14ac:dyDescent="0.25">
      <c r="A35" s="126"/>
      <c r="B35" s="137" t="str">
        <f>'Elenco P.I.'!B14</f>
        <v>Rivisitazione modulistica stato civile</v>
      </c>
      <c r="C35" s="137" t="str">
        <f>'Elenco P.I.'!C14</f>
        <v>Si intende rivedere ed aggiornare la modulistica dello stato civile in modo da renderla disponibile on line ed evitare accessi per conseguirla</v>
      </c>
      <c r="D35" s="137" t="str">
        <f>'Elenco P.I.'!D14</f>
        <v xml:space="preserve">Indicatore Boleano: Formula =[Azione Attuata/Azione Programmata ]*100   -  Indicatore Temporale: Formula =[Tempo Realizzato _____/_____/2021 /Tempo Programmato _____/_____/2021]*100  </v>
      </c>
      <c r="E35" s="138">
        <f>'Elenco P.I.'!S14</f>
        <v>14</v>
      </c>
      <c r="F35" s="139">
        <f t="shared" si="7"/>
        <v>3.5</v>
      </c>
      <c r="G35" s="138">
        <f t="shared" si="8"/>
        <v>0</v>
      </c>
      <c r="H35" s="140"/>
      <c r="I35" s="141" t="str">
        <f t="shared" si="9"/>
        <v>x</v>
      </c>
      <c r="J35" s="141" t="str">
        <f t="shared" si="10"/>
        <v/>
      </c>
      <c r="K35" s="141" t="str">
        <f t="shared" si="11"/>
        <v/>
      </c>
      <c r="L35" s="141" t="str">
        <f t="shared" si="12"/>
        <v/>
      </c>
      <c r="M35" s="141" t="str">
        <f t="shared" si="13"/>
        <v/>
      </c>
      <c r="N35" s="142"/>
      <c r="O35" s="127"/>
      <c r="BJ35" s="148"/>
      <c r="BK35" s="149"/>
    </row>
    <row r="36" spans="1:63" s="60" customFormat="1" ht="95.25" customHeight="1" x14ac:dyDescent="0.25">
      <c r="A36" s="126"/>
      <c r="B36" s="137" t="str">
        <f>'Elenco P.I.'!B15</f>
        <v>Bonus bambini nati nell'anno 2022/2023</v>
      </c>
      <c r="C36" s="137" t="str">
        <f>'Elenco P.I.'!C15</f>
        <v xml:space="preserve">Al fine di combattere lo spopolamento l'Ente è destinatario di un finanziamento utile a destinare € 600,00 mensili in favore dei nuclei familiari residenti incrementati a seguito della nascita di un bambino nell'anno 2022/2023. Dovranno essere saldati i contributi dei beneficiari anno 2022 ed approvata la graduatoria dei beneficiari anno 2023  </v>
      </c>
      <c r="D36" s="137" t="str">
        <f>'Elenco P.I.'!D15</f>
        <v xml:space="preserve">Indicatore Boleano: Formula =[Azione Attuata/Azione Programmata ]*100   -  Indicatore Temporale: Formula =[Tempo Realizzato _____/_____/2021 /Tempo Programmato _____/_____/2021]*100  </v>
      </c>
      <c r="E36" s="138">
        <f>'Elenco P.I.'!S15</f>
        <v>18</v>
      </c>
      <c r="F36" s="139">
        <f t="shared" si="7"/>
        <v>4.5</v>
      </c>
      <c r="G36" s="138">
        <f t="shared" si="8"/>
        <v>0</v>
      </c>
      <c r="H36" s="140"/>
      <c r="I36" s="141" t="str">
        <f t="shared" si="9"/>
        <v>x</v>
      </c>
      <c r="J36" s="141" t="str">
        <f t="shared" si="10"/>
        <v/>
      </c>
      <c r="K36" s="141" t="str">
        <f t="shared" si="11"/>
        <v/>
      </c>
      <c r="L36" s="141" t="str">
        <f t="shared" si="12"/>
        <v/>
      </c>
      <c r="M36" s="141" t="str">
        <f t="shared" si="13"/>
        <v/>
      </c>
      <c r="N36" s="142"/>
      <c r="O36" s="127"/>
      <c r="BJ36" s="148"/>
      <c r="BK36" s="149"/>
    </row>
    <row r="37" spans="1:63" s="60" customFormat="1" ht="27.75" customHeight="1" x14ac:dyDescent="0.25">
      <c r="A37" s="126"/>
      <c r="B37" s="137">
        <f>'Elenco P.I.'!B16</f>
        <v>0</v>
      </c>
      <c r="C37" s="137">
        <f>'Elenco P.I.'!C16</f>
        <v>0</v>
      </c>
      <c r="D37" s="137" t="str">
        <f>'Elenco P.I.'!D16</f>
        <v xml:space="preserve">Indicatore Boleano: Formula =[Azione Attuata/Azione Programmata ]*100   -  Indicatore Temporale: Formula =[Tempo Realizzato _____/_____/2021 /Tempo Programmato _____/_____/2021]*100  </v>
      </c>
      <c r="E37" s="138">
        <f>'Elenco P.I.'!S16</f>
        <v>0</v>
      </c>
      <c r="F37" s="139">
        <f t="shared" si="7"/>
        <v>0</v>
      </c>
      <c r="G37" s="138">
        <f t="shared" si="8"/>
        <v>0</v>
      </c>
      <c r="H37" s="140"/>
      <c r="I37" s="141" t="str">
        <f t="shared" si="9"/>
        <v>x</v>
      </c>
      <c r="J37" s="141" t="str">
        <f t="shared" si="10"/>
        <v/>
      </c>
      <c r="K37" s="141" t="str">
        <f t="shared" si="11"/>
        <v/>
      </c>
      <c r="L37" s="141" t="str">
        <f t="shared" si="12"/>
        <v/>
      </c>
      <c r="M37" s="141" t="str">
        <f t="shared" si="13"/>
        <v/>
      </c>
      <c r="N37" s="142"/>
      <c r="O37" s="127"/>
      <c r="BJ37" s="148"/>
      <c r="BK37" s="149"/>
    </row>
    <row r="38" spans="1:63" s="60" customFormat="1" ht="27.75" customHeight="1" x14ac:dyDescent="0.25">
      <c r="A38" s="126"/>
      <c r="B38" s="137">
        <f>'Elenco P.I.'!B17</f>
        <v>0</v>
      </c>
      <c r="C38" s="137">
        <f>'Elenco P.I.'!C17</f>
        <v>0</v>
      </c>
      <c r="D38" s="137" t="str">
        <f>'Elenco P.I.'!D17</f>
        <v xml:space="preserve">Indicatore Boleano: Formula =[Azione Attuata/Azione Programmata ]*100   -  Indicatore Temporale: Formula =[Tempo Realizzato _____/_____/2021 /Tempo Programmato _____/_____/2021]*100  </v>
      </c>
      <c r="E38" s="138">
        <f>'Elenco P.I.'!S17</f>
        <v>0</v>
      </c>
      <c r="F38" s="139">
        <f t="shared" si="7"/>
        <v>0</v>
      </c>
      <c r="G38" s="138">
        <f t="shared" si="8"/>
        <v>0</v>
      </c>
      <c r="H38" s="140"/>
      <c r="I38" s="141" t="str">
        <f t="shared" si="9"/>
        <v>x</v>
      </c>
      <c r="J38" s="141" t="str">
        <f t="shared" si="10"/>
        <v/>
      </c>
      <c r="K38" s="141" t="str">
        <f t="shared" si="11"/>
        <v/>
      </c>
      <c r="L38" s="141" t="str">
        <f t="shared" si="12"/>
        <v/>
      </c>
      <c r="M38" s="141" t="str">
        <f t="shared" si="13"/>
        <v/>
      </c>
      <c r="N38" s="142"/>
      <c r="O38" s="127"/>
      <c r="BJ38" s="148"/>
      <c r="BK38" s="149"/>
    </row>
    <row r="39" spans="1:63" s="60" customFormat="1" ht="27.75" customHeight="1" x14ac:dyDescent="0.25">
      <c r="A39" s="126"/>
      <c r="B39" s="137">
        <f>'Elenco P.I.'!B18</f>
        <v>0</v>
      </c>
      <c r="C39" s="137">
        <f>'Elenco P.I.'!C18</f>
        <v>0</v>
      </c>
      <c r="D39" s="137" t="str">
        <f>'Elenco P.I.'!D18</f>
        <v xml:space="preserve">Indicatore Boleano: Formula =[Azione Attuata/Azione Programmata ]*100   -  Indicatore Temporale: Formula =[Tempo Realizzato _____/_____/2021 /Tempo Programmato _____/_____/2021]*100  </v>
      </c>
      <c r="E39" s="138">
        <f>'Elenco P.I.'!S18</f>
        <v>0</v>
      </c>
      <c r="F39" s="139">
        <f t="shared" si="7"/>
        <v>0</v>
      </c>
      <c r="G39" s="138">
        <f t="shared" si="8"/>
        <v>0</v>
      </c>
      <c r="H39" s="140"/>
      <c r="I39" s="141" t="str">
        <f t="shared" si="9"/>
        <v>x</v>
      </c>
      <c r="J39" s="141" t="str">
        <f t="shared" ref="J39:J53" si="14">IF(G39&lt;=0.5,IF(G39&gt;=0.21,"x",""),"")</f>
        <v/>
      </c>
      <c r="K39" s="141" t="str">
        <f t="shared" ref="K39:K53" si="15">IF(G39&lt;=0.7,IF(G39&gt;=0.51,"x",""),"")</f>
        <v/>
      </c>
      <c r="L39" s="141" t="str">
        <f t="shared" ref="L39:L53" si="16">IF(G39&lt;=0.9,IF(G39&gt;=0.71,"x",""),"")</f>
        <v/>
      </c>
      <c r="M39" s="141" t="str">
        <f t="shared" ref="M39:M53" si="17">IF(G39&lt;=1,IF(G39&gt;0.9,"x",""),"")</f>
        <v/>
      </c>
      <c r="N39" s="142"/>
      <c r="O39" s="127"/>
      <c r="BJ39" s="148"/>
      <c r="BK39" s="149"/>
    </row>
    <row r="40" spans="1:63" s="60" customFormat="1" ht="27.75" customHeight="1" x14ac:dyDescent="0.25">
      <c r="A40" s="126"/>
      <c r="B40" s="137">
        <f>'Elenco P.I.'!B19</f>
        <v>0</v>
      </c>
      <c r="C40" s="137">
        <f>'Elenco P.I.'!C19</f>
        <v>0</v>
      </c>
      <c r="D40" s="137" t="str">
        <f>'Elenco P.I.'!D19</f>
        <v>Indicatore Boleano: Formula =[Azione Attuata/Azione Programmata ]*100   -  Indicatore Temporale: Formula =[Tempo Realizzato _____/_____/2021 /Tempo Programmato _____/_____/2021]*110</v>
      </c>
      <c r="E40" s="138">
        <f>'Elenco P.I.'!S19</f>
        <v>0</v>
      </c>
      <c r="F40" s="139">
        <f t="shared" si="7"/>
        <v>0</v>
      </c>
      <c r="G40" s="138">
        <f t="shared" si="8"/>
        <v>0</v>
      </c>
      <c r="H40" s="140"/>
      <c r="I40" s="141" t="str">
        <f t="shared" si="9"/>
        <v>x</v>
      </c>
      <c r="J40" s="141" t="str">
        <f t="shared" si="14"/>
        <v/>
      </c>
      <c r="K40" s="141" t="str">
        <f t="shared" si="15"/>
        <v/>
      </c>
      <c r="L40" s="141" t="str">
        <f t="shared" si="16"/>
        <v/>
      </c>
      <c r="M40" s="141" t="str">
        <f t="shared" si="17"/>
        <v/>
      </c>
      <c r="N40" s="142"/>
      <c r="O40" s="127"/>
      <c r="BJ40" s="148"/>
      <c r="BK40" s="149"/>
    </row>
    <row r="41" spans="1:63" s="60" customFormat="1" ht="27.75" customHeight="1" x14ac:dyDescent="0.25">
      <c r="A41" s="126"/>
      <c r="B41" s="137">
        <f>'Elenco P.I.'!B20</f>
        <v>0</v>
      </c>
      <c r="C41" s="137">
        <f>'Elenco P.I.'!C20</f>
        <v>0</v>
      </c>
      <c r="D41" s="137" t="str">
        <f>'Elenco P.I.'!D20</f>
        <v xml:space="preserve">Indicatore Boleano: Formula =[Azione Attuata/Azione Programmata ]*100   -  Indicatore Temporale: Formula =[Tempo Realizzato _____/_____/2021 /Tempo Programmato _____/_____/2021]*100  </v>
      </c>
      <c r="E41" s="138">
        <f>'Elenco P.I.'!S20</f>
        <v>0</v>
      </c>
      <c r="F41" s="139">
        <f t="shared" si="7"/>
        <v>0</v>
      </c>
      <c r="G41" s="138">
        <f t="shared" si="8"/>
        <v>0</v>
      </c>
      <c r="H41" s="140"/>
      <c r="I41" s="141" t="str">
        <f t="shared" si="9"/>
        <v>x</v>
      </c>
      <c r="J41" s="141" t="str">
        <f t="shared" si="14"/>
        <v/>
      </c>
      <c r="K41" s="141" t="str">
        <f t="shared" si="15"/>
        <v/>
      </c>
      <c r="L41" s="141" t="str">
        <f t="shared" si="16"/>
        <v/>
      </c>
      <c r="M41" s="141" t="str">
        <f t="shared" si="17"/>
        <v/>
      </c>
      <c r="N41" s="142"/>
      <c r="O41" s="127"/>
      <c r="BJ41" s="148"/>
      <c r="BK41" s="149"/>
    </row>
    <row r="42" spans="1:63" s="60" customFormat="1" ht="27.75" customHeight="1" x14ac:dyDescent="0.25">
      <c r="A42" s="126"/>
      <c r="B42" s="137">
        <f>'Elenco P.I.'!B21</f>
        <v>0</v>
      </c>
      <c r="C42" s="137">
        <f>'Elenco P.I.'!C21</f>
        <v>0</v>
      </c>
      <c r="D42" s="137" t="str">
        <f>'Elenco P.I.'!D21</f>
        <v xml:space="preserve">Indicatore Boleano: Formula =[Azione Attuata/Azione Programmata ]*100   -  Indicatore Temporale: Formula =[Tempo Realizzato _____/_____/2021 /Tempo Programmato _____/_____/2021]*100  </v>
      </c>
      <c r="E42" s="138">
        <f>'Elenco P.I.'!S21</f>
        <v>0</v>
      </c>
      <c r="F42" s="139">
        <f t="shared" si="7"/>
        <v>0</v>
      </c>
      <c r="G42" s="138">
        <f t="shared" si="8"/>
        <v>0</v>
      </c>
      <c r="H42" s="140"/>
      <c r="I42" s="141" t="str">
        <f t="shared" si="9"/>
        <v>x</v>
      </c>
      <c r="J42" s="141" t="str">
        <f t="shared" si="14"/>
        <v/>
      </c>
      <c r="K42" s="141" t="str">
        <f t="shared" si="15"/>
        <v/>
      </c>
      <c r="L42" s="141" t="str">
        <f t="shared" si="16"/>
        <v/>
      </c>
      <c r="M42" s="141" t="str">
        <f t="shared" si="17"/>
        <v/>
      </c>
      <c r="N42" s="142"/>
      <c r="O42" s="127"/>
      <c r="BJ42" s="148"/>
      <c r="BK42" s="149"/>
    </row>
    <row r="43" spans="1:63" s="60" customFormat="1" ht="27.75" customHeight="1" x14ac:dyDescent="0.25">
      <c r="A43" s="126"/>
      <c r="B43" s="137">
        <f>'Elenco P.I.'!B22</f>
        <v>0</v>
      </c>
      <c r="C43" s="137">
        <f>'Elenco P.I.'!C22</f>
        <v>0</v>
      </c>
      <c r="D43" s="137" t="str">
        <f>'Elenco P.I.'!D22</f>
        <v>Indicatore Boleano: Formula =[Azione Attuata/Azione Programmata ]*100   -  Indicatore Temporale: Formula =[Tempo Realizzato _____/_____/2021 /Tempo Programmato _____/_____/2021]*113</v>
      </c>
      <c r="E43" s="138">
        <f>'Elenco P.I.'!S22</f>
        <v>0</v>
      </c>
      <c r="F43" s="139">
        <f t="shared" si="7"/>
        <v>0</v>
      </c>
      <c r="G43" s="138">
        <f t="shared" si="8"/>
        <v>0</v>
      </c>
      <c r="H43" s="140"/>
      <c r="I43" s="141" t="str">
        <f t="shared" si="9"/>
        <v>x</v>
      </c>
      <c r="J43" s="141" t="str">
        <f t="shared" si="14"/>
        <v/>
      </c>
      <c r="K43" s="141" t="str">
        <f t="shared" si="15"/>
        <v/>
      </c>
      <c r="L43" s="141" t="str">
        <f t="shared" si="16"/>
        <v/>
      </c>
      <c r="M43" s="141" t="str">
        <f t="shared" si="17"/>
        <v/>
      </c>
      <c r="N43" s="142"/>
      <c r="O43" s="127"/>
      <c r="BJ43" s="148"/>
      <c r="BK43" s="149"/>
    </row>
    <row r="44" spans="1:63" s="60" customFormat="1" ht="27.75" customHeight="1" x14ac:dyDescent="0.25">
      <c r="A44" s="126"/>
      <c r="B44" s="137">
        <f>'Elenco P.I.'!B23</f>
        <v>0</v>
      </c>
      <c r="C44" s="137">
        <f>'Elenco P.I.'!C23</f>
        <v>0</v>
      </c>
      <c r="D44" s="137" t="str">
        <f>'Elenco P.I.'!D23</f>
        <v>Indicatore Boleano: Formula =[Azione Attuata/Azione Programmata ]*100   -  Indicatore Temporale: Formula =[Tempo Realizzato _____/_____/2021 /Tempo Programmato _____/_____/2021]*114</v>
      </c>
      <c r="E44" s="138">
        <f>'Elenco P.I.'!S23</f>
        <v>0</v>
      </c>
      <c r="F44" s="139">
        <f t="shared" si="7"/>
        <v>0</v>
      </c>
      <c r="G44" s="138">
        <f t="shared" si="8"/>
        <v>0</v>
      </c>
      <c r="H44" s="140"/>
      <c r="I44" s="141" t="str">
        <f t="shared" si="9"/>
        <v>x</v>
      </c>
      <c r="J44" s="141" t="str">
        <f t="shared" si="14"/>
        <v/>
      </c>
      <c r="K44" s="141" t="str">
        <f t="shared" si="15"/>
        <v/>
      </c>
      <c r="L44" s="141" t="str">
        <f t="shared" si="16"/>
        <v/>
      </c>
      <c r="M44" s="141" t="str">
        <f t="shared" si="17"/>
        <v/>
      </c>
      <c r="N44" s="142"/>
      <c r="O44" s="127"/>
      <c r="BJ44" s="148"/>
      <c r="BK44" s="149"/>
    </row>
    <row r="45" spans="1:63" s="60" customFormat="1" ht="27.75" customHeight="1" x14ac:dyDescent="0.25">
      <c r="A45" s="126"/>
      <c r="B45" s="137">
        <f>'Elenco P.I.'!B24</f>
        <v>0</v>
      </c>
      <c r="C45" s="137">
        <f>'Elenco P.I.'!C24</f>
        <v>0</v>
      </c>
      <c r="D45" s="137" t="str">
        <f>'Elenco P.I.'!D24</f>
        <v>Indicatore Boleano: Formula =[Azione Attuata/Azione Programmata ]*100   -  Indicatore Temporale: Formula =[Tempo Realizzato _____/_____/2021 /Tempo Programmato _____/_____/2021]*115</v>
      </c>
      <c r="E45" s="138">
        <f>'Elenco P.I.'!S24</f>
        <v>0</v>
      </c>
      <c r="F45" s="139">
        <f t="shared" si="7"/>
        <v>0</v>
      </c>
      <c r="G45" s="138">
        <f t="shared" si="8"/>
        <v>0</v>
      </c>
      <c r="H45" s="140"/>
      <c r="I45" s="141" t="str">
        <f t="shared" si="9"/>
        <v>x</v>
      </c>
      <c r="J45" s="141" t="str">
        <f t="shared" si="14"/>
        <v/>
      </c>
      <c r="K45" s="141" t="str">
        <f t="shared" si="15"/>
        <v/>
      </c>
      <c r="L45" s="141" t="str">
        <f t="shared" si="16"/>
        <v/>
      </c>
      <c r="M45" s="141" t="str">
        <f t="shared" si="17"/>
        <v/>
      </c>
      <c r="N45" s="142"/>
      <c r="O45" s="127"/>
      <c r="BJ45" s="148"/>
      <c r="BK45" s="149"/>
    </row>
    <row r="46" spans="1:63" s="60" customFormat="1" ht="27.75" customHeight="1" x14ac:dyDescent="0.25">
      <c r="A46" s="126"/>
      <c r="B46" s="137">
        <f>'Elenco P.I.'!B25</f>
        <v>0</v>
      </c>
      <c r="C46" s="137">
        <f>'Elenco P.I.'!C25</f>
        <v>0</v>
      </c>
      <c r="D46" s="137" t="str">
        <f>'Elenco P.I.'!D25</f>
        <v xml:space="preserve">Indicatore Boleano: Formula =[Azione Attuata/Azione Programmata ]*100   -  Indicatore Temporale: Formula =[Tempo Realizzato _____/_____/2021 /Tempo Programmato _____/_____/2021]*100  </v>
      </c>
      <c r="E46" s="138">
        <f>'Elenco P.I.'!S25</f>
        <v>0</v>
      </c>
      <c r="F46" s="139">
        <f t="shared" si="7"/>
        <v>0</v>
      </c>
      <c r="G46" s="138">
        <f t="shared" si="8"/>
        <v>0</v>
      </c>
      <c r="H46" s="140"/>
      <c r="I46" s="141" t="str">
        <f t="shared" si="9"/>
        <v>x</v>
      </c>
      <c r="J46" s="141" t="str">
        <f t="shared" si="14"/>
        <v/>
      </c>
      <c r="K46" s="141" t="str">
        <f t="shared" si="15"/>
        <v/>
      </c>
      <c r="L46" s="141" t="str">
        <f t="shared" si="16"/>
        <v/>
      </c>
      <c r="M46" s="141" t="str">
        <f t="shared" si="17"/>
        <v/>
      </c>
      <c r="N46" s="142"/>
      <c r="O46" s="127"/>
      <c r="BJ46" s="148"/>
      <c r="BK46" s="149"/>
    </row>
    <row r="47" spans="1:63" s="60" customFormat="1" ht="27.75" customHeight="1" x14ac:dyDescent="0.25">
      <c r="A47" s="126"/>
      <c r="B47" s="137">
        <f>'Elenco P.I.'!B26</f>
        <v>0</v>
      </c>
      <c r="C47" s="137">
        <f>'Elenco P.I.'!C26</f>
        <v>0</v>
      </c>
      <c r="D47" s="137" t="str">
        <f>'Elenco P.I.'!D26</f>
        <v xml:space="preserve">Indicatore Boleano: Formula =[Azione Attuata/Azione Programmata ]*100   -  Indicatore Temporale: Formula =[Tempo Realizzato _____/_____/2021 /Tempo Programmato _____/_____/2021]*100  </v>
      </c>
      <c r="E47" s="138">
        <f>'Elenco P.I.'!S26</f>
        <v>0</v>
      </c>
      <c r="F47" s="139">
        <f t="shared" si="7"/>
        <v>0</v>
      </c>
      <c r="G47" s="138">
        <f t="shared" si="8"/>
        <v>0</v>
      </c>
      <c r="H47" s="140"/>
      <c r="I47" s="141" t="str">
        <f t="shared" si="9"/>
        <v>x</v>
      </c>
      <c r="J47" s="141" t="str">
        <f t="shared" si="14"/>
        <v/>
      </c>
      <c r="K47" s="141" t="str">
        <f t="shared" si="15"/>
        <v/>
      </c>
      <c r="L47" s="141" t="str">
        <f t="shared" si="16"/>
        <v/>
      </c>
      <c r="M47" s="141" t="str">
        <f t="shared" si="17"/>
        <v/>
      </c>
      <c r="N47" s="142"/>
      <c r="O47" s="127"/>
      <c r="BJ47" s="148"/>
      <c r="BK47" s="149"/>
    </row>
    <row r="48" spans="1:63" s="60" customFormat="1" ht="27.75" customHeight="1" x14ac:dyDescent="0.25">
      <c r="A48" s="126"/>
      <c r="B48" s="137">
        <f>'Elenco P.I.'!B27</f>
        <v>0</v>
      </c>
      <c r="C48" s="137">
        <f>'Elenco P.I.'!C27</f>
        <v>0</v>
      </c>
      <c r="D48" s="137" t="str">
        <f>'Elenco P.I.'!D27</f>
        <v xml:space="preserve">Indicatore Boleano: Formula =[Azione Attuata/Azione Programmata ]*100   -  Indicatore Temporale: Formula =[Tempo Realizzato _____/_____/2021 /Tempo Programmato _____/_____/2021]*100  </v>
      </c>
      <c r="E48" s="138">
        <f>'Elenco P.I.'!S27</f>
        <v>0</v>
      </c>
      <c r="F48" s="139">
        <f t="shared" si="7"/>
        <v>0</v>
      </c>
      <c r="G48" s="138">
        <f t="shared" si="8"/>
        <v>0</v>
      </c>
      <c r="H48" s="140"/>
      <c r="I48" s="141" t="str">
        <f t="shared" si="9"/>
        <v>x</v>
      </c>
      <c r="J48" s="141" t="str">
        <f t="shared" si="14"/>
        <v/>
      </c>
      <c r="K48" s="141" t="str">
        <f t="shared" si="15"/>
        <v/>
      </c>
      <c r="L48" s="141" t="str">
        <f t="shared" si="16"/>
        <v/>
      </c>
      <c r="M48" s="141" t="str">
        <f t="shared" si="17"/>
        <v/>
      </c>
      <c r="N48" s="142"/>
      <c r="O48" s="127"/>
      <c r="BJ48" s="148"/>
      <c r="BK48" s="149"/>
    </row>
    <row r="49" spans="1:63" s="60" customFormat="1" ht="27.75" customHeight="1" x14ac:dyDescent="0.25">
      <c r="A49" s="126"/>
      <c r="B49" s="137">
        <f>'Elenco P.I.'!B28</f>
        <v>0</v>
      </c>
      <c r="C49" s="137">
        <f>'Elenco P.I.'!C28</f>
        <v>0</v>
      </c>
      <c r="D49" s="137" t="str">
        <f>'Elenco P.I.'!D28</f>
        <v xml:space="preserve">Indicatore Boleano: Formula =[Azione Attuata/Azione Programmata ]*100   -  Indicatore Temporale: Formula =[Tempo Realizzato _____/_____/2021 /Tempo Programmato _____/_____/2021]*100  </v>
      </c>
      <c r="E49" s="138">
        <f>'Elenco P.I.'!S28</f>
        <v>0</v>
      </c>
      <c r="F49" s="139">
        <f t="shared" si="7"/>
        <v>0</v>
      </c>
      <c r="G49" s="138">
        <f t="shared" si="8"/>
        <v>0</v>
      </c>
      <c r="H49" s="140"/>
      <c r="I49" s="141" t="str">
        <f t="shared" si="9"/>
        <v>x</v>
      </c>
      <c r="J49" s="141" t="str">
        <f t="shared" si="14"/>
        <v/>
      </c>
      <c r="K49" s="141" t="str">
        <f t="shared" si="15"/>
        <v/>
      </c>
      <c r="L49" s="141" t="str">
        <f t="shared" si="16"/>
        <v/>
      </c>
      <c r="M49" s="141" t="str">
        <f t="shared" si="17"/>
        <v/>
      </c>
      <c r="N49" s="142"/>
      <c r="O49" s="127"/>
      <c r="BJ49" s="148"/>
      <c r="BK49" s="149"/>
    </row>
    <row r="50" spans="1:63" s="60" customFormat="1" ht="27.75" customHeight="1" x14ac:dyDescent="0.25">
      <c r="A50" s="126"/>
      <c r="B50" s="137"/>
      <c r="C50" s="137"/>
      <c r="D50" s="310"/>
      <c r="E50" s="138">
        <f>'Elenco P.I.'!S29</f>
        <v>0</v>
      </c>
      <c r="F50" s="139">
        <f t="shared" si="7"/>
        <v>0</v>
      </c>
      <c r="G50" s="138">
        <f t="shared" si="8"/>
        <v>0</v>
      </c>
      <c r="H50" s="140"/>
      <c r="I50" s="141" t="str">
        <f t="shared" si="9"/>
        <v>x</v>
      </c>
      <c r="J50" s="141" t="str">
        <f t="shared" si="14"/>
        <v/>
      </c>
      <c r="K50" s="141" t="str">
        <f t="shared" si="15"/>
        <v/>
      </c>
      <c r="L50" s="141" t="str">
        <f t="shared" si="16"/>
        <v/>
      </c>
      <c r="M50" s="141" t="str">
        <f t="shared" si="17"/>
        <v/>
      </c>
      <c r="N50" s="142"/>
      <c r="O50" s="127"/>
      <c r="BJ50" s="148"/>
      <c r="BK50" s="149"/>
    </row>
    <row r="51" spans="1:63" s="60" customFormat="1" ht="27.75" customHeight="1" x14ac:dyDescent="0.25">
      <c r="A51" s="126"/>
      <c r="B51" s="137"/>
      <c r="C51" s="137"/>
      <c r="D51" s="310"/>
      <c r="E51" s="138">
        <f>'Elenco P.I.'!S30</f>
        <v>0</v>
      </c>
      <c r="F51" s="139">
        <f t="shared" si="7"/>
        <v>0</v>
      </c>
      <c r="G51" s="138">
        <f t="shared" si="8"/>
        <v>0</v>
      </c>
      <c r="H51" s="140"/>
      <c r="I51" s="141" t="str">
        <f t="shared" si="9"/>
        <v>x</v>
      </c>
      <c r="J51" s="141" t="str">
        <f t="shared" si="14"/>
        <v/>
      </c>
      <c r="K51" s="141" t="str">
        <f t="shared" si="15"/>
        <v/>
      </c>
      <c r="L51" s="141" t="str">
        <f t="shared" si="16"/>
        <v/>
      </c>
      <c r="M51" s="141" t="str">
        <f t="shared" si="17"/>
        <v/>
      </c>
      <c r="N51" s="142"/>
      <c r="O51" s="127"/>
      <c r="BJ51" s="148"/>
      <c r="BK51" s="149"/>
    </row>
    <row r="52" spans="1:63" s="60" customFormat="1" ht="27.75" customHeight="1" x14ac:dyDescent="0.25">
      <c r="A52" s="126"/>
      <c r="B52" s="137"/>
      <c r="C52" s="137"/>
      <c r="D52" s="310"/>
      <c r="E52" s="138">
        <f>'Elenco P.I.'!S31</f>
        <v>0</v>
      </c>
      <c r="F52" s="139">
        <f t="shared" si="7"/>
        <v>0</v>
      </c>
      <c r="G52" s="138">
        <f t="shared" si="8"/>
        <v>0</v>
      </c>
      <c r="H52" s="140"/>
      <c r="I52" s="141" t="str">
        <f t="shared" si="9"/>
        <v>x</v>
      </c>
      <c r="J52" s="141" t="str">
        <f t="shared" si="14"/>
        <v/>
      </c>
      <c r="K52" s="141" t="str">
        <f t="shared" si="15"/>
        <v/>
      </c>
      <c r="L52" s="141" t="str">
        <f t="shared" si="16"/>
        <v/>
      </c>
      <c r="M52" s="141" t="str">
        <f t="shared" si="17"/>
        <v/>
      </c>
      <c r="N52" s="142"/>
      <c r="O52" s="127"/>
      <c r="BJ52" s="148"/>
      <c r="BK52" s="149"/>
    </row>
    <row r="53" spans="1:63" s="60" customFormat="1" ht="27.75" customHeight="1" x14ac:dyDescent="0.25">
      <c r="A53" s="126"/>
      <c r="B53" s="137"/>
      <c r="C53" s="137"/>
      <c r="D53" s="310"/>
      <c r="E53" s="138">
        <f>'Elenco P.I.'!S32</f>
        <v>0</v>
      </c>
      <c r="F53" s="139">
        <f t="shared" si="7"/>
        <v>0</v>
      </c>
      <c r="G53" s="138">
        <f t="shared" si="8"/>
        <v>0</v>
      </c>
      <c r="H53" s="140"/>
      <c r="I53" s="141" t="str">
        <f t="shared" si="9"/>
        <v>x</v>
      </c>
      <c r="J53" s="141" t="str">
        <f t="shared" si="14"/>
        <v/>
      </c>
      <c r="K53" s="141" t="str">
        <f t="shared" si="15"/>
        <v/>
      </c>
      <c r="L53" s="141" t="str">
        <f t="shared" si="16"/>
        <v/>
      </c>
      <c r="M53" s="141" t="str">
        <f t="shared" si="17"/>
        <v/>
      </c>
      <c r="N53" s="142"/>
      <c r="O53" s="127"/>
      <c r="BJ53" s="148"/>
      <c r="BK53" s="149"/>
    </row>
    <row r="54" spans="1:63" s="60" customFormat="1" ht="27.75" customHeight="1" thickBot="1" x14ac:dyDescent="0.3">
      <c r="A54" s="126"/>
      <c r="B54" s="394" t="s">
        <v>289</v>
      </c>
      <c r="C54" s="389"/>
      <c r="D54" s="390"/>
      <c r="E54" s="227" t="s">
        <v>284</v>
      </c>
      <c r="F54" s="474" t="s">
        <v>285</v>
      </c>
      <c r="G54" s="474"/>
      <c r="H54" s="474"/>
      <c r="I54" s="466" t="s">
        <v>286</v>
      </c>
      <c r="J54" s="466"/>
      <c r="K54" s="466"/>
      <c r="L54" s="466"/>
      <c r="M54" s="466"/>
      <c r="N54" s="226" t="s">
        <v>287</v>
      </c>
      <c r="O54" s="127"/>
      <c r="BJ54" s="143"/>
      <c r="BK54" s="144"/>
    </row>
    <row r="55" spans="1:63" s="60" customFormat="1" ht="21" customHeight="1" x14ac:dyDescent="0.25">
      <c r="A55" s="126"/>
      <c r="B55" s="395"/>
      <c r="C55" s="392"/>
      <c r="D55" s="393"/>
      <c r="E55" s="145">
        <f>SUM(E30:E54)</f>
        <v>70</v>
      </c>
      <c r="F55" s="474">
        <f>SUM(F32:F36)</f>
        <v>17.5</v>
      </c>
      <c r="G55" s="474"/>
      <c r="H55" s="474"/>
      <c r="I55" s="146"/>
      <c r="J55" s="150" t="e">
        <f>IF(J32="x",G32*F32)+IF(J33="x",G33*F33)+IF(J34="x",G34*F34)+IF(J35="x",G35*F35)+IF(J36="x",G36*F36)+IF(#REF!="x",#REF!*#REF!)+IF(#REF!="x",#REF!*#REF!)+IF(J37="x",G37*F37)+IF(J38="x",G38*F38)+IF(J39="x",G39*F39)+IF(J40="x",G40*F40)+IF(J41="x",G41*F41)+IF(J42="x",G42*F42)+IF(J43="x",G43*F43)+IF(J44="x",G44*F44)+IF(J45="x",G45*F45)+IF(J46="x",G46*F46)+IF(J47="x",G47*F47)+IF(J48="x",G48*F48)+IF(J49="x",G49*F49)+IF(J50="x",G50*F50)+IF(J51="x",G51*F51)+IF(J52="x",G52*F52)+IF(J53="x",G53*F53)</f>
        <v>#REF!</v>
      </c>
      <c r="K55" s="150" t="e">
        <f>IF(K32="x",H32*G32)+IF(K33="x",H33*G33)+IF(K34="x",H34*G34)+IF(K35="x",H35*G35)+IF(K36="x",H36*G36)+IF(#REF!="x",#REF!*#REF!)+IF(#REF!="x",#REF!*#REF!)+IF(K37="x",H37*G37)+IF(K38="x",H38*G38)+IF(K39="x",H39*G39)+IF(K40="x",H40*G40)+IF(K41="x",H41*G41)+IF(K42="x",H42*G42)+IF(K43="x",H43*G43)+IF(K44="x",H44*G44)+IF(K45="x",H45*G45)+IF(K46="x",H46*G46)+IF(K47="x",H47*G47)+IF(K48="x",H48*G48)+IF(K49="x",H49*G49)+IF(K50="x",H50*G50)+IF(K51="x",H51*G51)+IF(K52="x",H52*G52)+IF(K53="x",H53*G53)</f>
        <v>#REF!</v>
      </c>
      <c r="L55" s="150" t="e">
        <f>IF(L32="x",I32*H32)+IF(L33="x",I33*H33)+IF(L34="x",I34*H34)+IF(L35="x",I35*H35)+IF(L36="x",I36*H36)+IF(#REF!="x",#REF!*#REF!)+IF(#REF!="x",#REF!*#REF!)+IF(L37="x",I37*H37)+IF(L38="x",I38*H38)+IF(L39="x",I39*H39)+IF(L40="x",I40*H40)+IF(L41="x",I41*H41)+IF(L42="x",I42*H42)+IF(L43="x",I43*H43)+IF(L44="x",I44*H44)+IF(L45="x",I45*H45)+IF(L46="x",I46*H46)+IF(L47="x",I47*H47)+IF(L48="x",I48*H48)+IF(L49="x",I49*H49)+IF(L50="x",I50*H50)+IF(L51="x",I51*H51)+IF(L52="x",I52*H52)+IF(L53="x",I53*H53)</f>
        <v>#REF!</v>
      </c>
      <c r="M55" s="150" t="e">
        <f>IF(M32="x",J32*I32)+IF(M33="x",J33*I33)+IF(M34="x",J34*I34)+IF(M35="x",J35*I35)+IF(M36="x",J36*I36)+IF(#REF!="x",#REF!*#REF!)+IF(#REF!="x",#REF!*#REF!)+IF(M37="x",J37*I37)+IF(M38="x",J38*I38)+IF(M39="x",J39*I39)+IF(M40="x",J40*I40)+IF(M41="x",J41*I41)+IF(M42="x",J42*I42)+IF(M43="x",J43*I43)+IF(M44="x",J44*I44)+IF(M45="x",J45*I45)+IF(M46="x",J46*I46)+IF(M47="x",J47*I47)+IF(M48="x",J48*I48)+IF(M49="x",J49*I49)+IF(M50="x",J50*I50)+IF(M51="x",J51*I51)+IF(M52="x",J52*I52)+IF(M53="x",J53*I53)</f>
        <v>#REF!</v>
      </c>
      <c r="N55" s="151" t="e">
        <f>SUM(J55:M55)</f>
        <v>#REF!</v>
      </c>
      <c r="O55" s="127"/>
      <c r="BJ55" s="148"/>
      <c r="BK55" s="149"/>
    </row>
    <row r="56" spans="1:63" ht="16.5" customHeight="1" x14ac:dyDescent="0.25">
      <c r="A56" s="126"/>
      <c r="B56" s="486" t="s">
        <v>290</v>
      </c>
      <c r="C56" s="487"/>
      <c r="D56" s="488"/>
      <c r="E56" s="464" t="s">
        <v>291</v>
      </c>
      <c r="F56" s="464" t="s">
        <v>292</v>
      </c>
      <c r="G56" s="464" t="s">
        <v>293</v>
      </c>
      <c r="H56" s="465" t="s">
        <v>294</v>
      </c>
      <c r="I56" s="466" t="s">
        <v>295</v>
      </c>
      <c r="J56" s="466"/>
      <c r="K56" s="466"/>
      <c r="L56" s="466"/>
      <c r="M56" s="466"/>
      <c r="N56" s="152"/>
      <c r="O56" s="127"/>
      <c r="BJ56" s="148"/>
    </row>
    <row r="57" spans="1:63" ht="15" customHeight="1" x14ac:dyDescent="0.25">
      <c r="A57" s="126"/>
      <c r="B57" s="489"/>
      <c r="C57" s="490"/>
      <c r="D57" s="491"/>
      <c r="E57" s="464"/>
      <c r="F57" s="464"/>
      <c r="G57" s="464"/>
      <c r="H57" s="465"/>
      <c r="I57" s="133">
        <v>1</v>
      </c>
      <c r="J57" s="133">
        <v>2</v>
      </c>
      <c r="K57" s="133">
        <v>3</v>
      </c>
      <c r="L57" s="133">
        <v>4</v>
      </c>
      <c r="M57" s="133">
        <v>5</v>
      </c>
      <c r="N57" s="477" t="str">
        <f>N29</f>
        <v>NOTE</v>
      </c>
      <c r="O57" s="127"/>
      <c r="BJ57" s="49"/>
      <c r="BK57" s="50"/>
    </row>
    <row r="58" spans="1:63" ht="23.25" customHeight="1" x14ac:dyDescent="0.25">
      <c r="A58" s="126"/>
      <c r="B58" s="492"/>
      <c r="C58" s="493"/>
      <c r="D58" s="494"/>
      <c r="E58" s="464"/>
      <c r="F58" s="464"/>
      <c r="G58" s="464"/>
      <c r="H58" s="465"/>
      <c r="I58" s="134" t="s">
        <v>231</v>
      </c>
      <c r="J58" s="134" t="s">
        <v>232</v>
      </c>
      <c r="K58" s="135" t="s">
        <v>233</v>
      </c>
      <c r="L58" s="135" t="s">
        <v>269</v>
      </c>
      <c r="M58" s="135" t="s">
        <v>270</v>
      </c>
      <c r="N58" s="477"/>
      <c r="O58" s="127"/>
      <c r="BJ58" s="49"/>
      <c r="BK58" s="50"/>
    </row>
    <row r="59" spans="1:63" ht="28.5" customHeight="1" x14ac:dyDescent="0.25">
      <c r="A59" s="126"/>
      <c r="B59" s="153" t="s">
        <v>296</v>
      </c>
      <c r="C59" s="153" t="s">
        <v>297</v>
      </c>
      <c r="D59" s="153" t="s">
        <v>419</v>
      </c>
      <c r="E59" s="464"/>
      <c r="F59" s="464"/>
      <c r="G59" s="464"/>
      <c r="H59" s="465"/>
      <c r="I59" s="226" t="s">
        <v>298</v>
      </c>
      <c r="J59" s="226" t="s">
        <v>299</v>
      </c>
      <c r="K59" s="226" t="s">
        <v>300</v>
      </c>
      <c r="L59" s="226" t="s">
        <v>301</v>
      </c>
      <c r="M59" s="226" t="s">
        <v>302</v>
      </c>
      <c r="N59" s="477"/>
      <c r="O59" s="127"/>
    </row>
    <row r="60" spans="1:63" ht="117" customHeight="1" x14ac:dyDescent="0.25">
      <c r="A60" s="126"/>
      <c r="B60" s="154" t="str">
        <f>'Comp.'!A7</f>
        <v>Capacità di gestire efficacemente le risorse umane.:Capacità di guidare, coinvolgere e motivare le persone in maniera efficace, per il raggiungimento degli obiettivi assegnati, consi derandoli come valore e risorsa in sé, ottenendo il meglio da ciascuno di loro. Capacità di delegare obiettivi e attività.</v>
      </c>
      <c r="C60" s="154" t="str">
        <f>'Comp.'!B7</f>
        <v>Il Responsabile: Coinvolge il gruppo di lavoro, promuove la comunicazione, la collaborazione e la partecipazione. Adotta azioni volte ad implementare le competenze professionali dei dipendenti. Valorizza il personale dipendente favorendo l’autonomia e delegando responsabilità.</v>
      </c>
      <c r="D60" s="154"/>
      <c r="E60" s="139">
        <v>10</v>
      </c>
      <c r="F60" s="155">
        <f>(E60/E$80)*40</f>
        <v>2.5</v>
      </c>
      <c r="G60" s="156">
        <f t="shared" ref="G60:G78" si="18">H60/100</f>
        <v>0</v>
      </c>
      <c r="H60" s="157"/>
      <c r="I60" s="158" t="str">
        <f>IF($G60&lt;=0.1,IF($G60&gt;=0,"x",""),"")</f>
        <v>x</v>
      </c>
      <c r="J60" s="158" t="str">
        <f>IF(G60&lt;=0.25,IF(G60&gt;=0.11,"x",""),"")</f>
        <v/>
      </c>
      <c r="K60" s="158" t="str">
        <f>IF(G60&lt;=0.5,IF(G60&gt;0.25,"x",""),"")</f>
        <v/>
      </c>
      <c r="L60" s="158" t="str">
        <f>IF(G60&lt;=0.75,IF(G60&gt;=0.51,"x",""),"")</f>
        <v/>
      </c>
      <c r="M60" s="158" t="str">
        <f>IF(G60&lt;=1,IF(G60&gt;0.75,"x",""),"")</f>
        <v/>
      </c>
      <c r="N60" s="159"/>
      <c r="O60" s="127"/>
      <c r="BJ60" s="42"/>
      <c r="BK60" s="42"/>
    </row>
    <row r="61" spans="1:63" ht="204.75" customHeight="1" x14ac:dyDescent="0.25">
      <c r="A61" s="126"/>
      <c r="B61" s="154" t="str">
        <f>'Comp.'!A8</f>
        <v>Relazione, integrazione, comunicazione:Capacità di relazionarsi nel gruppo di lavoro e con i  colleghi, partecipazione alla vita organizzativa, collabora zione ed integrazione nei processi di servizio</v>
      </c>
      <c r="C61" s="154" t="str">
        <f>'Comp.'!B8</f>
        <v>Il Responsabile: Intraprende relazioni collaborative e partecipative con colleghi ed amministratori. Possiede una visione d’insieme del proprio lavoro, della propria struttura, dei processi e delle persone. Partecipa attivamente alla vita organizza tiva con atteggiamento propositivo, condividendo informazioni ed esperienze nel lavoro in team. Adotta modalità di ascolto attivo e comunicazione chiara ed empatica con gli interlocutori, gestendo il feedback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v>
      </c>
      <c r="D61" s="154"/>
      <c r="E61" s="139">
        <v>10</v>
      </c>
      <c r="F61" s="155">
        <f t="shared" ref="F61:F78" si="19">(E61/E$80)*40</f>
        <v>2.5</v>
      </c>
      <c r="G61" s="156">
        <f t="shared" si="18"/>
        <v>0</v>
      </c>
      <c r="H61" s="157"/>
      <c r="I61" s="158" t="str">
        <f>IF($G61&lt;=0.1,IF($G61&gt;=0,"x",""),"")</f>
        <v>x</v>
      </c>
      <c r="J61" s="158" t="str">
        <f>IF(G61&lt;=0.25,IF(G61&gt;=0.11,"x",""),"")</f>
        <v/>
      </c>
      <c r="K61" s="158" t="str">
        <f>IF(G61&lt;=0.5,IF(G61&gt;0.25,"x",""),"")</f>
        <v/>
      </c>
      <c r="L61" s="158" t="str">
        <f>IF(G61&lt;=0.75,IF(G61&gt;=0.51,"x",""),"")</f>
        <v/>
      </c>
      <c r="M61" s="158" t="str">
        <f>IF(G61&lt;=1,IF(G61&gt;0.75,"x",""),"")</f>
        <v/>
      </c>
      <c r="N61" s="159"/>
      <c r="O61" s="127"/>
      <c r="BJ61" s="42"/>
      <c r="BK61" s="42"/>
    </row>
    <row r="62" spans="1:63" ht="261" customHeight="1" x14ac:dyDescent="0.25">
      <c r="A62" s="126"/>
      <c r="B62" s="154" t="str">
        <f>'Comp.'!A9</f>
        <v>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v>
      </c>
      <c r="C62" s="154" t="str">
        <f>'Comp.'!B9</f>
        <v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v>
      </c>
      <c r="D62" s="154"/>
      <c r="E62" s="139">
        <v>10</v>
      </c>
      <c r="F62" s="155">
        <f t="shared" si="19"/>
        <v>2.5</v>
      </c>
      <c r="G62" s="156">
        <f t="shared" si="18"/>
        <v>0</v>
      </c>
      <c r="H62" s="157"/>
      <c r="I62" s="141" t="str">
        <f>IF($G62&lt;=0.2,IF($G62&gt;=0,"x",""),"")</f>
        <v>x</v>
      </c>
      <c r="J62" s="141" t="str">
        <f>IF(G62&lt;=0.5,IF(G62&gt;=0.21,"x",""),"")</f>
        <v/>
      </c>
      <c r="K62" s="141" t="str">
        <f>IF(G62&lt;=0.7,IF(G62&gt;=0.51,"x",""),"")</f>
        <v/>
      </c>
      <c r="L62" s="141" t="str">
        <f>IF(G62&lt;=0.9,IF(G62&gt;=0.71,"x",""),"")</f>
        <v/>
      </c>
      <c r="M62" s="141" t="str">
        <f>IF(G62&lt;=1,IF(G62&gt;0.9,"x",""),"")</f>
        <v/>
      </c>
      <c r="N62" s="159"/>
      <c r="O62" s="127"/>
      <c r="BJ62" s="42"/>
      <c r="BK62" s="42"/>
    </row>
    <row r="63" spans="1:63" ht="107.25" customHeight="1" x14ac:dyDescent="0.25">
      <c r="A63" s="126"/>
      <c r="B63" s="154" t="str">
        <f>'Comp.'!A10</f>
        <v>Integrazione con gli amministratori su obiettivi assegnati. Capacità di tradurre in azioni concrete i piani e i programmi della politica.</v>
      </c>
      <c r="C63" s="154" t="str">
        <f>'Comp.'!B10</f>
        <v>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v>
      </c>
      <c r="D63" s="154"/>
      <c r="E63" s="139">
        <v>10</v>
      </c>
      <c r="F63" s="155">
        <f t="shared" si="19"/>
        <v>2.5</v>
      </c>
      <c r="G63" s="156">
        <f t="shared" si="18"/>
        <v>0</v>
      </c>
      <c r="H63" s="157"/>
      <c r="I63" s="141" t="str">
        <f t="shared" ref="I63:I78" si="20">IF($G63&lt;=0.2,IF($G63&gt;=0,"x",""),"")</f>
        <v>x</v>
      </c>
      <c r="J63" s="141" t="str">
        <f t="shared" ref="J63:J78" si="21">IF(G63&lt;=0.5,IF(G63&gt;=0.21,"x",""),"")</f>
        <v/>
      </c>
      <c r="K63" s="141" t="str">
        <f>IF(G63&lt;=0.7,IF(G63&gt;0.51,"x",""),"")</f>
        <v/>
      </c>
      <c r="L63" s="141" t="str">
        <f t="shared" ref="L63:L78" si="22">IF(G63&lt;=0.9,IF(G63&gt;=0.71,"x",""),"")</f>
        <v/>
      </c>
      <c r="M63" s="141" t="str">
        <f t="shared" ref="M63:M78" si="23">IF(G63&lt;=1,IF(G63&gt;0.9,"x",""),"")</f>
        <v/>
      </c>
      <c r="N63" s="159"/>
      <c r="O63" s="127"/>
      <c r="BJ63" s="42"/>
      <c r="BK63" s="42"/>
    </row>
    <row r="64" spans="1:63" ht="162" customHeight="1" x14ac:dyDescent="0.25">
      <c r="A64" s="126"/>
      <c r="B64" s="154" t="str">
        <f>'Comp.'!A11</f>
        <v>Analisi e soluzione dei problemi. Capacità di individuare e comprendere gli aspetti essenziali dei problemi, proporre soluzioni e verificarne gli esiti.</v>
      </c>
      <c r="C64" s="154" t="str">
        <f>'Comp.'!B11</f>
        <v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v>
      </c>
      <c r="D64" s="154"/>
      <c r="E64" s="139">
        <v>10</v>
      </c>
      <c r="F64" s="155">
        <f t="shared" si="19"/>
        <v>2.5</v>
      </c>
      <c r="G64" s="156">
        <f t="shared" si="18"/>
        <v>0</v>
      </c>
      <c r="H64" s="157"/>
      <c r="I64" s="141" t="str">
        <f t="shared" si="20"/>
        <v>x</v>
      </c>
      <c r="J64" s="141" t="str">
        <f t="shared" si="21"/>
        <v/>
      </c>
      <c r="K64" s="141" t="str">
        <f>IF(G64&lt;=0.7,IF(G64&gt;0.51,"x",""),"")</f>
        <v/>
      </c>
      <c r="L64" s="141" t="str">
        <f t="shared" si="22"/>
        <v/>
      </c>
      <c r="M64" s="141" t="str">
        <f t="shared" si="23"/>
        <v/>
      </c>
      <c r="N64" s="159"/>
      <c r="O64" s="127"/>
      <c r="BJ64" s="42"/>
      <c r="BK64" s="42"/>
    </row>
    <row r="65" spans="1:63" ht="220.5" customHeight="1" x14ac:dyDescent="0.25">
      <c r="A65" s="126"/>
      <c r="B65" s="154" t="str">
        <f>'Comp.'!A12</f>
        <v>Rapporti con l’utenza:Capacità di cogliere le esigenze dei clienti interni ed esterni orientando costantemente la propria attività al soddisfacimento delle loro esigenze, coerentemente con l’ organizzazione dei servizi.</v>
      </c>
      <c r="C65" s="154" t="str">
        <f>'Comp.'!B12</f>
        <v>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v>
      </c>
      <c r="D65" s="154"/>
      <c r="E65" s="139">
        <v>10</v>
      </c>
      <c r="F65" s="155">
        <f t="shared" si="19"/>
        <v>2.5</v>
      </c>
      <c r="G65" s="156">
        <f t="shared" si="18"/>
        <v>0</v>
      </c>
      <c r="H65" s="157"/>
      <c r="I65" s="141" t="str">
        <f t="shared" si="20"/>
        <v>x</v>
      </c>
      <c r="J65" s="141" t="str">
        <f t="shared" si="21"/>
        <v/>
      </c>
      <c r="K65" s="141" t="str">
        <f t="shared" ref="K65:K78" si="24">IF(G65&lt;=0.7,IF(G65&gt;=0.51,"x",""),"")</f>
        <v/>
      </c>
      <c r="L65" s="141" t="str">
        <f t="shared" si="22"/>
        <v/>
      </c>
      <c r="M65" s="141" t="str">
        <f t="shared" si="23"/>
        <v/>
      </c>
      <c r="N65" s="159"/>
      <c r="O65" s="127"/>
      <c r="BJ65" s="42"/>
      <c r="BK65" s="42"/>
    </row>
    <row r="66" spans="1:63" ht="146.25" customHeight="1" x14ac:dyDescent="0.25">
      <c r="A66" s="126"/>
      <c r="B66" s="154" t="str">
        <f>'Comp.'!A13</f>
        <v>Orientamento al risultato: Capacità di lavorare per il perseguimento di obiettivi, anche attraverso la autodeter minazione degli stessi, definendo livelli di prestazione sfidanti. Applica zione costante al raggiungimento dei risultati di competenza. Capacità di essere efficace finalizzando con continuità le proprie e altrui attività al conseguimento dei risultati</v>
      </c>
      <c r="C66" s="154" t="str">
        <f>'Comp.'!B13</f>
        <v>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v>
      </c>
      <c r="D66" s="154"/>
      <c r="E66" s="139">
        <v>10</v>
      </c>
      <c r="F66" s="155">
        <f t="shared" si="19"/>
        <v>2.5</v>
      </c>
      <c r="G66" s="156">
        <f t="shared" si="18"/>
        <v>0</v>
      </c>
      <c r="H66" s="157"/>
      <c r="I66" s="141" t="str">
        <f t="shared" si="20"/>
        <v>x</v>
      </c>
      <c r="J66" s="141" t="str">
        <f t="shared" si="21"/>
        <v/>
      </c>
      <c r="K66" s="141" t="str">
        <f t="shared" si="24"/>
        <v/>
      </c>
      <c r="L66" s="141" t="str">
        <f t="shared" si="22"/>
        <v/>
      </c>
      <c r="M66" s="141" t="str">
        <f t="shared" si="23"/>
        <v/>
      </c>
      <c r="N66" s="159"/>
      <c r="O66" s="127"/>
      <c r="BJ66" s="42"/>
      <c r="BK66" s="42"/>
    </row>
    <row r="67" spans="1:63" ht="213" customHeight="1" x14ac:dyDescent="0.25">
      <c r="A67" s="126"/>
      <c r="B67" s="154" t="str">
        <f>'Comp.'!A14</f>
        <v xml:space="preserve">Iniziativa: Capacità di attivarsi in modo autonomo nell'ambito delle proprie responsabilità e dei propri compiti, senza attendere indicazioni dagli altri e senza subire gli eventi. </v>
      </c>
      <c r="C67" s="154" t="str">
        <f>'Comp.'!B14</f>
        <v>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v>
      </c>
      <c r="D67" s="154"/>
      <c r="E67" s="139">
        <v>10</v>
      </c>
      <c r="F67" s="155">
        <f t="shared" si="19"/>
        <v>2.5</v>
      </c>
      <c r="G67" s="156">
        <f t="shared" si="18"/>
        <v>0</v>
      </c>
      <c r="H67" s="157"/>
      <c r="I67" s="141" t="str">
        <f t="shared" si="20"/>
        <v>x</v>
      </c>
      <c r="J67" s="141" t="str">
        <f t="shared" si="21"/>
        <v/>
      </c>
      <c r="K67" s="141" t="str">
        <f t="shared" si="24"/>
        <v/>
      </c>
      <c r="L67" s="141" t="str">
        <f t="shared" si="22"/>
        <v/>
      </c>
      <c r="M67" s="141" t="str">
        <f t="shared" si="23"/>
        <v/>
      </c>
      <c r="N67" s="159"/>
      <c r="O67" s="127"/>
      <c r="BJ67" s="42"/>
      <c r="BK67" s="42"/>
    </row>
    <row r="68" spans="1:63" ht="38.25" hidden="1" customHeight="1" x14ac:dyDescent="0.25">
      <c r="A68" s="126"/>
      <c r="B68" s="154" t="e">
        <f>IF([3]Comportamenti!C13="x",[3]Comportamenti!A13,0)</f>
        <v>#REF!</v>
      </c>
      <c r="C68" s="160"/>
      <c r="D68" s="160"/>
      <c r="E68" s="139"/>
      <c r="F68" s="155">
        <f t="shared" si="19"/>
        <v>0</v>
      </c>
      <c r="G68" s="156">
        <f t="shared" si="18"/>
        <v>1</v>
      </c>
      <c r="H68" s="157">
        <v>100</v>
      </c>
      <c r="I68" s="141" t="str">
        <f t="shared" si="20"/>
        <v/>
      </c>
      <c r="J68" s="141" t="str">
        <f t="shared" si="21"/>
        <v/>
      </c>
      <c r="K68" s="141" t="str">
        <f t="shared" si="24"/>
        <v/>
      </c>
      <c r="L68" s="141" t="str">
        <f t="shared" si="22"/>
        <v/>
      </c>
      <c r="M68" s="141" t="str">
        <f t="shared" si="23"/>
        <v>x</v>
      </c>
      <c r="N68" s="159"/>
      <c r="O68" s="127"/>
      <c r="BJ68" s="42"/>
      <c r="BK68" s="42"/>
    </row>
    <row r="69" spans="1:63" ht="38.25" hidden="1" customHeight="1" x14ac:dyDescent="0.25">
      <c r="A69" s="126"/>
      <c r="B69" s="160"/>
      <c r="C69" s="160"/>
      <c r="D69" s="160"/>
      <c r="E69" s="139"/>
      <c r="F69" s="155">
        <f t="shared" si="19"/>
        <v>0</v>
      </c>
      <c r="G69" s="156">
        <f t="shared" si="18"/>
        <v>1</v>
      </c>
      <c r="H69" s="157">
        <v>100</v>
      </c>
      <c r="I69" s="141" t="str">
        <f t="shared" si="20"/>
        <v/>
      </c>
      <c r="J69" s="141" t="str">
        <f t="shared" si="21"/>
        <v/>
      </c>
      <c r="K69" s="141" t="str">
        <f t="shared" si="24"/>
        <v/>
      </c>
      <c r="L69" s="141" t="str">
        <f t="shared" si="22"/>
        <v/>
      </c>
      <c r="M69" s="141" t="str">
        <f t="shared" si="23"/>
        <v>x</v>
      </c>
      <c r="N69" s="159"/>
      <c r="O69" s="127"/>
      <c r="BJ69" s="42"/>
      <c r="BK69" s="42"/>
    </row>
    <row r="70" spans="1:63" ht="38.25" hidden="1" customHeight="1" x14ac:dyDescent="0.25">
      <c r="A70" s="126"/>
      <c r="B70" s="160"/>
      <c r="C70" s="160"/>
      <c r="D70" s="160"/>
      <c r="E70" s="139"/>
      <c r="F70" s="155">
        <f t="shared" si="19"/>
        <v>0</v>
      </c>
      <c r="G70" s="156">
        <f t="shared" si="18"/>
        <v>1</v>
      </c>
      <c r="H70" s="157">
        <v>100</v>
      </c>
      <c r="I70" s="141" t="str">
        <f t="shared" si="20"/>
        <v/>
      </c>
      <c r="J70" s="141" t="str">
        <f t="shared" si="21"/>
        <v/>
      </c>
      <c r="K70" s="141" t="str">
        <f t="shared" si="24"/>
        <v/>
      </c>
      <c r="L70" s="141" t="str">
        <f t="shared" si="22"/>
        <v/>
      </c>
      <c r="M70" s="141" t="str">
        <f t="shared" si="23"/>
        <v>x</v>
      </c>
      <c r="N70" s="159"/>
      <c r="O70" s="127"/>
      <c r="BJ70" s="42"/>
      <c r="BK70" s="42"/>
    </row>
    <row r="71" spans="1:63" ht="38.25" hidden="1" customHeight="1" x14ac:dyDescent="0.25">
      <c r="A71" s="126"/>
      <c r="B71" s="160"/>
      <c r="C71" s="160"/>
      <c r="D71" s="160"/>
      <c r="E71" s="139"/>
      <c r="F71" s="155">
        <f t="shared" si="19"/>
        <v>0</v>
      </c>
      <c r="G71" s="156">
        <f t="shared" si="18"/>
        <v>1</v>
      </c>
      <c r="H71" s="157">
        <v>100</v>
      </c>
      <c r="I71" s="141" t="str">
        <f t="shared" si="20"/>
        <v/>
      </c>
      <c r="J71" s="141" t="str">
        <f t="shared" si="21"/>
        <v/>
      </c>
      <c r="K71" s="141" t="str">
        <f t="shared" si="24"/>
        <v/>
      </c>
      <c r="L71" s="141" t="str">
        <f t="shared" si="22"/>
        <v/>
      </c>
      <c r="M71" s="141" t="str">
        <f t="shared" si="23"/>
        <v>x</v>
      </c>
      <c r="N71" s="159"/>
      <c r="O71" s="127"/>
      <c r="BJ71" s="42"/>
      <c r="BK71" s="42"/>
    </row>
    <row r="72" spans="1:63" ht="38.25" hidden="1" customHeight="1" x14ac:dyDescent="0.25">
      <c r="A72" s="126"/>
      <c r="B72" s="160"/>
      <c r="C72" s="160"/>
      <c r="D72" s="160"/>
      <c r="E72" s="139"/>
      <c r="F72" s="155">
        <f t="shared" si="19"/>
        <v>0</v>
      </c>
      <c r="G72" s="156">
        <f t="shared" si="18"/>
        <v>1</v>
      </c>
      <c r="H72" s="157">
        <v>100</v>
      </c>
      <c r="I72" s="141" t="str">
        <f t="shared" si="20"/>
        <v/>
      </c>
      <c r="J72" s="141" t="str">
        <f t="shared" si="21"/>
        <v/>
      </c>
      <c r="K72" s="141" t="str">
        <f t="shared" si="24"/>
        <v/>
      </c>
      <c r="L72" s="141" t="str">
        <f t="shared" si="22"/>
        <v/>
      </c>
      <c r="M72" s="141" t="str">
        <f t="shared" si="23"/>
        <v>x</v>
      </c>
      <c r="N72" s="159"/>
      <c r="O72" s="127"/>
      <c r="BJ72" s="42"/>
      <c r="BK72" s="42"/>
    </row>
    <row r="73" spans="1:63" ht="38.25" hidden="1" customHeight="1" x14ac:dyDescent="0.25">
      <c r="A73" s="126"/>
      <c r="B73" s="160"/>
      <c r="C73" s="160"/>
      <c r="D73" s="160"/>
      <c r="E73" s="139"/>
      <c r="F73" s="155">
        <f t="shared" si="19"/>
        <v>0</v>
      </c>
      <c r="G73" s="156">
        <f t="shared" si="18"/>
        <v>1</v>
      </c>
      <c r="H73" s="157">
        <v>100</v>
      </c>
      <c r="I73" s="141" t="str">
        <f t="shared" si="20"/>
        <v/>
      </c>
      <c r="J73" s="141" t="str">
        <f t="shared" si="21"/>
        <v/>
      </c>
      <c r="K73" s="141" t="str">
        <f t="shared" si="24"/>
        <v/>
      </c>
      <c r="L73" s="141" t="str">
        <f t="shared" si="22"/>
        <v/>
      </c>
      <c r="M73" s="141" t="str">
        <f t="shared" si="23"/>
        <v>x</v>
      </c>
      <c r="N73" s="159"/>
      <c r="O73" s="127"/>
      <c r="BJ73" s="42"/>
      <c r="BK73" s="42"/>
    </row>
    <row r="74" spans="1:63" ht="38.25" hidden="1" customHeight="1" x14ac:dyDescent="0.25">
      <c r="A74" s="126"/>
      <c r="B74" s="160"/>
      <c r="C74" s="160"/>
      <c r="D74" s="160"/>
      <c r="E74" s="139"/>
      <c r="F74" s="155">
        <f t="shared" si="19"/>
        <v>0</v>
      </c>
      <c r="G74" s="156">
        <f t="shared" si="18"/>
        <v>1</v>
      </c>
      <c r="H74" s="157">
        <v>100</v>
      </c>
      <c r="I74" s="141" t="str">
        <f t="shared" si="20"/>
        <v/>
      </c>
      <c r="J74" s="141" t="str">
        <f t="shared" si="21"/>
        <v/>
      </c>
      <c r="K74" s="141" t="str">
        <f t="shared" si="24"/>
        <v/>
      </c>
      <c r="L74" s="141" t="str">
        <f t="shared" si="22"/>
        <v/>
      </c>
      <c r="M74" s="141" t="str">
        <f t="shared" si="23"/>
        <v>x</v>
      </c>
      <c r="N74" s="159"/>
      <c r="O74" s="127"/>
      <c r="BJ74" s="42"/>
      <c r="BK74" s="42"/>
    </row>
    <row r="75" spans="1:63" ht="38.25" hidden="1" customHeight="1" x14ac:dyDescent="0.25">
      <c r="A75" s="126"/>
      <c r="B75" s="160"/>
      <c r="C75" s="160"/>
      <c r="D75" s="160"/>
      <c r="E75" s="139"/>
      <c r="F75" s="155">
        <f t="shared" si="19"/>
        <v>0</v>
      </c>
      <c r="G75" s="156">
        <f t="shared" si="18"/>
        <v>1</v>
      </c>
      <c r="H75" s="157">
        <v>100</v>
      </c>
      <c r="I75" s="141" t="str">
        <f t="shared" si="20"/>
        <v/>
      </c>
      <c r="J75" s="141" t="str">
        <f t="shared" si="21"/>
        <v/>
      </c>
      <c r="K75" s="141" t="str">
        <f t="shared" si="24"/>
        <v/>
      </c>
      <c r="L75" s="141" t="str">
        <f t="shared" si="22"/>
        <v/>
      </c>
      <c r="M75" s="141" t="str">
        <f t="shared" si="23"/>
        <v>x</v>
      </c>
      <c r="N75" s="159"/>
      <c r="O75" s="127"/>
      <c r="BJ75" s="42"/>
      <c r="BK75" s="42"/>
    </row>
    <row r="76" spans="1:63" ht="38.25" hidden="1" customHeight="1" x14ac:dyDescent="0.25">
      <c r="A76" s="126"/>
      <c r="B76" s="160"/>
      <c r="C76" s="160"/>
      <c r="D76" s="160"/>
      <c r="E76" s="139"/>
      <c r="F76" s="155">
        <f t="shared" si="19"/>
        <v>0</v>
      </c>
      <c r="G76" s="156">
        <f>H76/100</f>
        <v>1</v>
      </c>
      <c r="H76" s="157">
        <v>100</v>
      </c>
      <c r="I76" s="141" t="str">
        <f t="shared" si="20"/>
        <v/>
      </c>
      <c r="J76" s="141" t="str">
        <f t="shared" si="21"/>
        <v/>
      </c>
      <c r="K76" s="141" t="str">
        <f t="shared" si="24"/>
        <v/>
      </c>
      <c r="L76" s="141" t="str">
        <f t="shared" si="22"/>
        <v/>
      </c>
      <c r="M76" s="141" t="str">
        <f t="shared" si="23"/>
        <v>x</v>
      </c>
      <c r="N76" s="159"/>
      <c r="O76" s="127"/>
    </row>
    <row r="77" spans="1:63" ht="38.25" hidden="1" customHeight="1" x14ac:dyDescent="0.25">
      <c r="A77" s="126"/>
      <c r="B77" s="160"/>
      <c r="C77" s="160"/>
      <c r="D77" s="160"/>
      <c r="E77" s="139"/>
      <c r="F77" s="155">
        <f t="shared" si="19"/>
        <v>0</v>
      </c>
      <c r="G77" s="156">
        <f>H77/100</f>
        <v>1</v>
      </c>
      <c r="H77" s="157">
        <v>100</v>
      </c>
      <c r="I77" s="141" t="str">
        <f t="shared" si="20"/>
        <v/>
      </c>
      <c r="J77" s="141" t="str">
        <f t="shared" si="21"/>
        <v/>
      </c>
      <c r="K77" s="141" t="str">
        <f t="shared" si="24"/>
        <v/>
      </c>
      <c r="L77" s="141" t="str">
        <f t="shared" si="22"/>
        <v/>
      </c>
      <c r="M77" s="141" t="str">
        <f t="shared" si="23"/>
        <v>x</v>
      </c>
      <c r="N77" s="159"/>
      <c r="O77" s="127"/>
    </row>
    <row r="78" spans="1:63" ht="57" customHeight="1" x14ac:dyDescent="0.25">
      <c r="A78" s="126"/>
      <c r="B78" s="154" t="s">
        <v>303</v>
      </c>
      <c r="C78" s="154" t="s">
        <v>304</v>
      </c>
      <c r="D78" s="154"/>
      <c r="E78" s="139">
        <v>10</v>
      </c>
      <c r="F78" s="155">
        <f t="shared" si="19"/>
        <v>2.5</v>
      </c>
      <c r="G78" s="156">
        <f t="shared" si="18"/>
        <v>0</v>
      </c>
      <c r="H78" s="157"/>
      <c r="I78" s="141" t="str">
        <f t="shared" si="20"/>
        <v>x</v>
      </c>
      <c r="J78" s="141" t="str">
        <f t="shared" si="21"/>
        <v/>
      </c>
      <c r="K78" s="141" t="str">
        <f t="shared" si="24"/>
        <v/>
      </c>
      <c r="L78" s="141" t="str">
        <f t="shared" si="22"/>
        <v/>
      </c>
      <c r="M78" s="141" t="str">
        <f t="shared" si="23"/>
        <v/>
      </c>
      <c r="N78" s="159"/>
      <c r="O78" s="127"/>
    </row>
    <row r="79" spans="1:63" s="60" customFormat="1" ht="33" customHeight="1" x14ac:dyDescent="0.25">
      <c r="A79" s="126"/>
      <c r="B79" s="484" t="s">
        <v>305</v>
      </c>
      <c r="C79" s="484"/>
      <c r="D79" s="229"/>
      <c r="E79" s="161">
        <f>SUM(E60:E78)</f>
        <v>90</v>
      </c>
      <c r="F79" s="485" t="s">
        <v>306</v>
      </c>
      <c r="G79" s="485"/>
      <c r="H79" s="485"/>
      <c r="I79" s="484" t="s">
        <v>286</v>
      </c>
      <c r="J79" s="484"/>
      <c r="K79" s="484"/>
      <c r="L79" s="484"/>
      <c r="M79" s="484"/>
      <c r="N79" s="229" t="s">
        <v>287</v>
      </c>
      <c r="O79" s="127"/>
      <c r="BJ79" s="148"/>
      <c r="BK79" s="149"/>
    </row>
    <row r="80" spans="1:63" s="60" customFormat="1" ht="22.5" customHeight="1" x14ac:dyDescent="0.25">
      <c r="A80" s="126"/>
      <c r="B80" s="484" t="s">
        <v>307</v>
      </c>
      <c r="C80" s="484"/>
      <c r="D80" s="229"/>
      <c r="E80" s="161">
        <f>E79+E55</f>
        <v>160</v>
      </c>
      <c r="F80" s="485">
        <f>F78+F67+F66+F65+F64+F63+F62+F61+F60+F55</f>
        <v>40</v>
      </c>
      <c r="G80" s="485"/>
      <c r="H80" s="485"/>
      <c r="I80" s="162"/>
      <c r="J80" s="163">
        <f>IF(J60="x",G60*F60)+IF(J61="x",G61*F61)+IF(J62="x",G62*F62)+IF(J63="x",G63*F63)+IF(J64="x",G64*F64)+IF(J65="x",G65*F65)+IF(J66="x",G66*F66)+IF(J67="x",G67*F67)+IF(J68="x",G68*F68)+IF(J69="x",G69*F69)+IF(J70="x",G70*F70)+IF(J71="x",G71*F71)+IF(J72="x",G72*F72)+IF(J73="x",G73*F73)+IF(J74="x",G74*F74)+IF(J75="x",G75*F75)+IF(J76="x",G76*F76)+IF(J77="x",G77*F77)+IF(J78="x",G78*F78)</f>
        <v>0</v>
      </c>
      <c r="K80" s="163">
        <f>IF(K60="x",G60*F60)+IF(K61="x",G61*F61)+IF(K62="x",G62*F62)+IF(K63="x",G63*F63)+IF(K64="x",G64*F64)+IF(K65="x",G65*F65)+IF(K66="x",G66*F66)+IF(K67="x",G67*F67)+IF(K68="x",G68*F68)+IF(K69="x",G69*F69)+IF(K70="x",G70*F70)+IF(K71="x",G71*F71)+IF(K72="x",G72*F72)+IF(K73="x",G73*F73)+IF(K74="x",G74*F74)+IF(K75="x",G75*F75)+IF(K76="x",G76*F76)+IF(K77="x",G77*F77)+IF(K78="x",G78*F78)</f>
        <v>0</v>
      </c>
      <c r="L80" s="163">
        <f>IF(L60="x",G60*F60)+IF(L61="x",G61*F61)+IF(L62="x",G62*F62)+IF(L63="x",G63*F63)+IF(L64="x",G64*F64)+IF(L65="x",G65*F65)+IF(L66="x",G66*F66)+IF(L67="x",G67*F67)+IF(L68="x",G68*F68)+IF(L69="x",G69*F69)+IF(L70="x",G70*F70)+IF(L71="x",G71*F71)+IF(L72="x",G72*F72)+IF(L73="x",G73*F73)+IF(L74="x",G74*F74)+IF(L75="x",G75*F75)+IF(L76="x",G76*F76)+IF(L77="x",G77*F77)+IF(L78="x",G78*F78)</f>
        <v>0</v>
      </c>
      <c r="M80" s="163">
        <f>IF(M60="x",G60*F60)+IF(M61="x",G61*F61)+IF(M62="x",G62*F62)+IF(M63="x",G63*F63)+IF(M64="x",G64*F64)+IF(M65="x",G65*F65)+IF(M66="x",G66*F66)+IF(M67="x",G67*F67)+IF(M68="x",G68*F68)+IF(M69="x",G69*F69)+IF(M70="x",G70*F70)+IF(M71="x",G71*F71)+IF(M72="x",G72*F72)+IF(M73="x",G73*F73)+IF(M74="x",G74*F74)+IF(M75="x",G75*F75)+IF(M76="x",G76*F76)+IF(M77="x",G77*F77)+IF(M78="x",G78*F78)</f>
        <v>0</v>
      </c>
      <c r="N80" s="164">
        <f>SUM(I80:M80)</f>
        <v>0</v>
      </c>
      <c r="O80" s="127"/>
      <c r="BJ80" s="149"/>
      <c r="BK80" s="149"/>
    </row>
    <row r="81" spans="1:15" ht="8.25" customHeight="1" x14ac:dyDescent="0.25">
      <c r="A81" s="126"/>
      <c r="B81" s="53"/>
      <c r="C81" s="53"/>
      <c r="D81" s="53"/>
      <c r="E81" s="53"/>
      <c r="F81" s="53"/>
      <c r="G81" s="53"/>
      <c r="H81" s="53"/>
      <c r="I81" s="53"/>
      <c r="J81" s="53"/>
      <c r="K81" s="53"/>
      <c r="L81" s="53"/>
      <c r="M81" s="53"/>
      <c r="N81" s="53"/>
      <c r="O81" s="127"/>
    </row>
    <row r="82" spans="1:15" ht="18" customHeight="1" thickBot="1" x14ac:dyDescent="0.3">
      <c r="A82" s="126"/>
      <c r="B82" s="53"/>
      <c r="C82" s="53"/>
      <c r="D82" s="53"/>
      <c r="E82" s="53"/>
      <c r="F82" s="53"/>
      <c r="G82" s="53"/>
      <c r="H82" s="53"/>
      <c r="I82" s="53"/>
      <c r="J82" s="53"/>
      <c r="K82" s="53"/>
      <c r="L82" s="53"/>
      <c r="M82" s="53"/>
      <c r="N82" s="53"/>
      <c r="O82" s="127"/>
    </row>
    <row r="83" spans="1:15" ht="15.75" customHeight="1" thickTop="1" thickBot="1" x14ac:dyDescent="0.3">
      <c r="A83" s="126"/>
      <c r="B83" s="384" t="s">
        <v>308</v>
      </c>
      <c r="C83" s="384"/>
      <c r="D83" s="230"/>
      <c r="E83" s="230"/>
      <c r="F83" s="165"/>
      <c r="G83" s="230"/>
      <c r="H83" s="230"/>
      <c r="I83" s="166">
        <f>N27</f>
        <v>0</v>
      </c>
      <c r="J83" s="167"/>
      <c r="K83" s="168">
        <f>I83/60</f>
        <v>0</v>
      </c>
      <c r="L83" s="225"/>
      <c r="M83" s="53"/>
      <c r="N83" s="53"/>
      <c r="O83" s="127"/>
    </row>
    <row r="84" spans="1:15" ht="15.75" customHeight="1" thickTop="1" x14ac:dyDescent="0.25">
      <c r="A84" s="126"/>
      <c r="B84" s="53"/>
      <c r="C84" s="53"/>
      <c r="D84" s="53"/>
      <c r="E84" s="53"/>
      <c r="F84" s="53"/>
      <c r="G84" s="45"/>
      <c r="H84" s="45"/>
      <c r="I84" s="53"/>
      <c r="J84" s="167"/>
      <c r="K84" s="167"/>
      <c r="L84" s="53"/>
      <c r="M84" s="53"/>
      <c r="N84" s="53"/>
      <c r="O84" s="127"/>
    </row>
    <row r="85" spans="1:15" ht="4.5" customHeight="1" x14ac:dyDescent="0.25">
      <c r="A85" s="495"/>
      <c r="B85" s="467"/>
      <c r="C85" s="467"/>
      <c r="D85" s="467"/>
      <c r="E85" s="467"/>
      <c r="F85" s="467"/>
      <c r="G85" s="467"/>
      <c r="H85" s="467"/>
      <c r="I85" s="467"/>
      <c r="J85" s="467"/>
      <c r="K85" s="467"/>
      <c r="L85" s="467"/>
      <c r="M85" s="467"/>
      <c r="N85" s="467"/>
      <c r="O85" s="496"/>
    </row>
    <row r="86" spans="1:15" ht="19.5" customHeight="1" thickBot="1" x14ac:dyDescent="0.3">
      <c r="A86" s="126"/>
      <c r="B86" s="53"/>
      <c r="C86" s="53"/>
      <c r="D86" s="53"/>
      <c r="E86" s="53"/>
      <c r="F86" s="53"/>
      <c r="G86" s="45"/>
      <c r="H86" s="45"/>
      <c r="I86" s="53"/>
      <c r="J86" s="167"/>
      <c r="K86" s="167"/>
      <c r="L86" s="53"/>
      <c r="M86" s="53"/>
      <c r="N86" s="53"/>
      <c r="O86" s="127"/>
    </row>
    <row r="87" spans="1:15" ht="15.75" customHeight="1" thickTop="1" thickBot="1" x14ac:dyDescent="0.3">
      <c r="A87" s="126"/>
      <c r="B87" s="169"/>
      <c r="C87" s="497" t="s">
        <v>309</v>
      </c>
      <c r="D87" s="497"/>
      <c r="E87" s="497"/>
      <c r="F87" s="497"/>
      <c r="G87" s="497"/>
      <c r="H87" s="498"/>
      <c r="I87" s="166">
        <f>I83</f>
        <v>0</v>
      </c>
      <c r="J87" s="53"/>
      <c r="K87" s="53"/>
      <c r="L87" s="53"/>
      <c r="M87" s="53"/>
      <c r="N87" s="53"/>
      <c r="O87" s="127"/>
    </row>
    <row r="88" spans="1:15" ht="7.5" customHeight="1" thickTop="1" x14ac:dyDescent="0.25">
      <c r="A88" s="126"/>
      <c r="B88" s="169"/>
      <c r="C88" s="169"/>
      <c r="D88" s="169"/>
      <c r="E88" s="230"/>
      <c r="F88" s="230"/>
      <c r="G88" s="230"/>
      <c r="H88" s="230"/>
      <c r="I88" s="53"/>
      <c r="J88" s="53"/>
      <c r="K88" s="53"/>
      <c r="L88" s="53"/>
      <c r="M88" s="53"/>
      <c r="N88" s="53"/>
      <c r="O88" s="127"/>
    </row>
    <row r="89" spans="1:15" ht="3.75" customHeight="1" thickBot="1" x14ac:dyDescent="0.3">
      <c r="A89" s="126"/>
      <c r="B89" s="169"/>
      <c r="C89" s="169"/>
      <c r="D89" s="169"/>
      <c r="E89" s="53"/>
      <c r="F89" s="53"/>
      <c r="G89" s="45"/>
      <c r="H89" s="45"/>
      <c r="I89" s="53"/>
      <c r="J89" s="45"/>
      <c r="K89" s="53"/>
      <c r="L89" s="53"/>
      <c r="M89" s="53"/>
      <c r="N89" s="53"/>
      <c r="O89" s="127"/>
    </row>
    <row r="90" spans="1:15" ht="16.5" customHeight="1" thickTop="1" thickBot="1" x14ac:dyDescent="0.3">
      <c r="A90" s="126"/>
      <c r="B90" s="53" t="s">
        <v>310</v>
      </c>
      <c r="C90" s="497" t="s">
        <v>311</v>
      </c>
      <c r="D90" s="497"/>
      <c r="E90" s="497"/>
      <c r="F90" s="497"/>
      <c r="G90" s="497"/>
      <c r="H90" s="498"/>
      <c r="I90" s="166" t="e">
        <f>N55</f>
        <v>#REF!</v>
      </c>
      <c r="J90" s="45"/>
      <c r="K90" s="168" t="e">
        <f>(I83+I90+I92)/100</f>
        <v>#REF!</v>
      </c>
      <c r="L90" s="225" t="s">
        <v>312</v>
      </c>
      <c r="M90" s="168"/>
      <c r="N90" s="53"/>
      <c r="O90" s="127"/>
    </row>
    <row r="91" spans="1:15" ht="9.75" customHeight="1" thickTop="1" thickBot="1" x14ac:dyDescent="0.3">
      <c r="A91" s="126"/>
      <c r="B91" s="169"/>
      <c r="C91" s="169"/>
      <c r="D91" s="169"/>
      <c r="E91" s="53"/>
      <c r="F91" s="53"/>
      <c r="G91" s="45"/>
      <c r="H91" s="45"/>
      <c r="I91" s="53"/>
      <c r="J91" s="167"/>
      <c r="K91" s="167"/>
      <c r="L91" s="53"/>
      <c r="M91" s="53"/>
      <c r="N91" s="53"/>
      <c r="O91" s="127"/>
    </row>
    <row r="92" spans="1:15" ht="15.75" customHeight="1" thickTop="1" thickBot="1" x14ac:dyDescent="0.3">
      <c r="A92" s="126"/>
      <c r="B92" s="169"/>
      <c r="C92" s="497" t="s">
        <v>313</v>
      </c>
      <c r="D92" s="497"/>
      <c r="E92" s="497"/>
      <c r="F92" s="497"/>
      <c r="G92" s="497"/>
      <c r="H92" s="498"/>
      <c r="I92" s="166">
        <f>N80</f>
        <v>0</v>
      </c>
      <c r="J92" s="167"/>
      <c r="K92" s="167"/>
      <c r="L92" s="167"/>
      <c r="M92" s="167"/>
      <c r="N92" s="167"/>
      <c r="O92" s="127"/>
    </row>
    <row r="93" spans="1:15" ht="15.75" customHeight="1" thickTop="1" thickBot="1" x14ac:dyDescent="0.3">
      <c r="A93" s="170"/>
      <c r="B93" s="171"/>
      <c r="C93" s="171"/>
      <c r="D93" s="171"/>
      <c r="E93" s="172"/>
      <c r="F93" s="172"/>
      <c r="G93" s="172"/>
      <c r="H93" s="172"/>
      <c r="I93" s="172"/>
      <c r="J93" s="173"/>
      <c r="K93" s="173"/>
      <c r="L93" s="172"/>
      <c r="M93" s="172"/>
      <c r="N93" s="172"/>
      <c r="O93" s="174"/>
    </row>
    <row r="94" spans="1:15" ht="16.5" thickTop="1" x14ac:dyDescent="0.25">
      <c r="H94" s="175"/>
      <c r="L94" s="176"/>
    </row>
  </sheetData>
  <mergeCells count="44">
    <mergeCell ref="B83:C83"/>
    <mergeCell ref="A85:O85"/>
    <mergeCell ref="C87:H87"/>
    <mergeCell ref="C90:H90"/>
    <mergeCell ref="C92:H92"/>
    <mergeCell ref="N57:N59"/>
    <mergeCell ref="B79:C79"/>
    <mergeCell ref="F79:H79"/>
    <mergeCell ref="I79:M79"/>
    <mergeCell ref="B80:C80"/>
    <mergeCell ref="F80:H80"/>
    <mergeCell ref="B56:D58"/>
    <mergeCell ref="E56:E59"/>
    <mergeCell ref="F56:F59"/>
    <mergeCell ref="G56:G59"/>
    <mergeCell ref="H56:H59"/>
    <mergeCell ref="I56:M56"/>
    <mergeCell ref="F26:H26"/>
    <mergeCell ref="I26:M26"/>
    <mergeCell ref="F27:H27"/>
    <mergeCell ref="B26:D27"/>
    <mergeCell ref="B54:D55"/>
    <mergeCell ref="B28:N28"/>
    <mergeCell ref="E29:E31"/>
    <mergeCell ref="F29:F31"/>
    <mergeCell ref="G29:G31"/>
    <mergeCell ref="H29:H31"/>
    <mergeCell ref="N29:N31"/>
    <mergeCell ref="B29:D30"/>
    <mergeCell ref="F54:H54"/>
    <mergeCell ref="I54:M54"/>
    <mergeCell ref="F55:H55"/>
    <mergeCell ref="B2:N2"/>
    <mergeCell ref="E9:J9"/>
    <mergeCell ref="K9:N9"/>
    <mergeCell ref="B12:C14"/>
    <mergeCell ref="E12:E15"/>
    <mergeCell ref="F12:F15"/>
    <mergeCell ref="G12:G15"/>
    <mergeCell ref="H12:H15"/>
    <mergeCell ref="I12:M12"/>
    <mergeCell ref="N12:N15"/>
    <mergeCell ref="D12:D14"/>
    <mergeCell ref="B9:D9"/>
  </mergeCells>
  <conditionalFormatting sqref="I60:I61 I16:I25 I32:I53">
    <cfRule type="cellIs" dxfId="229" priority="25" stopIfTrue="1" operator="equal">
      <formula>"X"</formula>
    </cfRule>
  </conditionalFormatting>
  <conditionalFormatting sqref="L60:L61 L16:L25 L32:L53">
    <cfRule type="cellIs" dxfId="228" priority="26" stopIfTrue="1" operator="equal">
      <formula>"X"</formula>
    </cfRule>
  </conditionalFormatting>
  <conditionalFormatting sqref="J60:J61 J16:J25 J32:J53">
    <cfRule type="cellIs" dxfId="227" priority="27" stopIfTrue="1" operator="equal">
      <formula>"X"</formula>
    </cfRule>
  </conditionalFormatting>
  <conditionalFormatting sqref="K60:K61 K16:K25 K32:K53">
    <cfRule type="cellIs" dxfId="226" priority="28" stopIfTrue="1" operator="equal">
      <formula>"X"</formula>
    </cfRule>
  </conditionalFormatting>
  <conditionalFormatting sqref="M60:M61 M16:N25 M32:N53">
    <cfRule type="cellIs" dxfId="225" priority="29" stopIfTrue="1" operator="equal">
      <formula>"X"</formula>
    </cfRule>
  </conditionalFormatting>
  <conditionalFormatting sqref="I63:I64">
    <cfRule type="cellIs" dxfId="224" priority="21" stopIfTrue="1" operator="equal">
      <formula>"X"</formula>
    </cfRule>
  </conditionalFormatting>
  <conditionalFormatting sqref="L63:L64">
    <cfRule type="cellIs" dxfId="223" priority="22" stopIfTrue="1" operator="equal">
      <formula>"X"</formula>
    </cfRule>
  </conditionalFormatting>
  <conditionalFormatting sqref="J63:J64">
    <cfRule type="cellIs" dxfId="222" priority="23" stopIfTrue="1" operator="equal">
      <formula>"X"</formula>
    </cfRule>
  </conditionalFormatting>
  <conditionalFormatting sqref="K63:K64">
    <cfRule type="cellIs" dxfId="221" priority="24" stopIfTrue="1" operator="equal">
      <formula>"X"</formula>
    </cfRule>
  </conditionalFormatting>
  <conditionalFormatting sqref="I62">
    <cfRule type="cellIs" dxfId="220" priority="16" stopIfTrue="1" operator="equal">
      <formula>"X"</formula>
    </cfRule>
  </conditionalFormatting>
  <conditionalFormatting sqref="L62">
    <cfRule type="cellIs" dxfId="219" priority="17" stopIfTrue="1" operator="equal">
      <formula>"X"</formula>
    </cfRule>
  </conditionalFormatting>
  <conditionalFormatting sqref="J62">
    <cfRule type="cellIs" dxfId="218" priority="18" stopIfTrue="1" operator="equal">
      <formula>"X"</formula>
    </cfRule>
  </conditionalFormatting>
  <conditionalFormatting sqref="K62">
    <cfRule type="cellIs" dxfId="217" priority="19" stopIfTrue="1" operator="equal">
      <formula>"X"</formula>
    </cfRule>
  </conditionalFormatting>
  <conditionalFormatting sqref="M62:M78">
    <cfRule type="cellIs" dxfId="216" priority="20" stopIfTrue="1" operator="equal">
      <formula>"X"</formula>
    </cfRule>
  </conditionalFormatting>
  <conditionalFormatting sqref="I65:I78">
    <cfRule type="cellIs" dxfId="215" priority="12" stopIfTrue="1" operator="equal">
      <formula>"X"</formula>
    </cfRule>
  </conditionalFormatting>
  <conditionalFormatting sqref="L65:L78">
    <cfRule type="cellIs" dxfId="214" priority="13" stopIfTrue="1" operator="equal">
      <formula>"X"</formula>
    </cfRule>
  </conditionalFormatting>
  <conditionalFormatting sqref="J65:J78">
    <cfRule type="cellIs" dxfId="213" priority="14" stopIfTrue="1" operator="equal">
      <formula>"X"</formula>
    </cfRule>
  </conditionalFormatting>
  <conditionalFormatting sqref="K65:K78">
    <cfRule type="cellIs" dxfId="212" priority="15" stopIfTrue="1" operator="equal">
      <formula>"X"</formula>
    </cfRule>
  </conditionalFormatting>
  <pageMargins left="0.7" right="0.7" top="0.75" bottom="0.75" header="0.3" footer="0.3"/>
  <pageSetup paperSize="9" scale="6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9"/>
  <sheetViews>
    <sheetView zoomScaleNormal="100" workbookViewId="0">
      <selection activeCell="G4" sqref="G4"/>
    </sheetView>
  </sheetViews>
  <sheetFormatPr defaultRowHeight="12.75" x14ac:dyDescent="0.25"/>
  <cols>
    <col min="1" max="1" width="48.5703125" style="81" customWidth="1"/>
    <col min="2" max="2" width="52.5703125" style="81" customWidth="1"/>
    <col min="3" max="4" width="10.140625" style="81" customWidth="1"/>
    <col min="5" max="5" width="12.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3" t="str">
        <f>'Elenco P.I.'!B2</f>
        <v>Comune di Golfo Aranci</v>
      </c>
      <c r="B1" s="504"/>
      <c r="C1" s="504"/>
      <c r="D1" s="504"/>
      <c r="E1" s="504"/>
      <c r="F1" s="504"/>
      <c r="G1" s="504"/>
      <c r="H1" s="504"/>
      <c r="I1" s="504"/>
      <c r="J1" s="504"/>
      <c r="K1" s="505"/>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t="s">
        <v>553</v>
      </c>
      <c r="H3" s="72"/>
      <c r="I3" s="68"/>
      <c r="J3" s="73">
        <v>2023</v>
      </c>
      <c r="K3" s="70"/>
    </row>
    <row r="4" spans="1:11" s="65" customFormat="1" ht="19.5" customHeight="1" x14ac:dyDescent="0.25">
      <c r="A4" s="66" t="s">
        <v>228</v>
      </c>
      <c r="B4" s="74" t="s">
        <v>537</v>
      </c>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6" t="s">
        <v>229</v>
      </c>
      <c r="B6" s="506"/>
      <c r="C6" s="506"/>
      <c r="D6" s="506"/>
      <c r="E6" s="506"/>
      <c r="F6" s="506"/>
      <c r="G6" s="508" t="s">
        <v>230</v>
      </c>
      <c r="H6" s="508"/>
      <c r="I6" s="508"/>
      <c r="J6" s="508"/>
      <c r="K6" s="508"/>
    </row>
    <row r="7" spans="1:11" ht="15.75" customHeight="1" x14ac:dyDescent="0.25">
      <c r="A7" s="507"/>
      <c r="B7" s="507"/>
      <c r="C7" s="507"/>
      <c r="D7" s="507"/>
      <c r="E7" s="507"/>
      <c r="F7" s="507"/>
      <c r="G7" s="231">
        <v>1</v>
      </c>
      <c r="H7" s="231">
        <v>2</v>
      </c>
      <c r="I7" s="231">
        <v>3</v>
      </c>
      <c r="J7" s="231">
        <v>4</v>
      </c>
      <c r="K7" s="231">
        <v>5</v>
      </c>
    </row>
    <row r="8" spans="1:11" ht="15.75" customHeight="1" x14ac:dyDescent="0.25">
      <c r="A8" s="507"/>
      <c r="B8" s="507"/>
      <c r="C8" s="507"/>
      <c r="D8" s="507"/>
      <c r="E8" s="507"/>
      <c r="F8" s="507"/>
      <c r="G8" s="82" t="s">
        <v>231</v>
      </c>
      <c r="H8" s="82" t="s">
        <v>232</v>
      </c>
      <c r="I8" s="83" t="s">
        <v>233</v>
      </c>
      <c r="J8" s="83" t="s">
        <v>234</v>
      </c>
      <c r="K8" s="83" t="s">
        <v>235</v>
      </c>
    </row>
    <row r="9" spans="1:11" ht="4.5" customHeight="1" x14ac:dyDescent="0.25">
      <c r="A9" s="509"/>
      <c r="B9" s="509"/>
      <c r="C9" s="509"/>
      <c r="D9" s="509"/>
      <c r="E9" s="509"/>
      <c r="F9" s="509"/>
      <c r="G9" s="509"/>
      <c r="H9" s="509"/>
      <c r="I9" s="509"/>
      <c r="J9" s="509"/>
      <c r="K9" s="509"/>
    </row>
    <row r="10" spans="1:11" ht="32.25" customHeight="1" x14ac:dyDescent="0.25">
      <c r="A10" s="84" t="s">
        <v>236</v>
      </c>
      <c r="B10" s="84" t="s">
        <v>237</v>
      </c>
      <c r="C10" s="85" t="s">
        <v>291</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8">
        <f>(C11/C$21)*60</f>
        <v>16.666666666666668</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14</v>
      </c>
      <c r="D12" s="338">
        <f t="shared" ref="D12:D20" si="1">(C12/C$21)*60</f>
        <v>11.666666666666666</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88">
        <v>20</v>
      </c>
      <c r="D13" s="338">
        <f t="shared" si="1"/>
        <v>16.666666666666668</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88">
        <v>18</v>
      </c>
      <c r="D14" s="338">
        <f t="shared" si="1"/>
        <v>15</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88"/>
      <c r="D15" s="338">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88"/>
      <c r="D16" s="338">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88"/>
      <c r="D17" s="338">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88"/>
      <c r="D18" s="338">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88"/>
      <c r="D19" s="338">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88"/>
      <c r="D20" s="338">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72</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09"/>
      <c r="B22" s="510"/>
      <c r="C22" s="510"/>
      <c r="D22" s="232"/>
      <c r="E22" s="232"/>
      <c r="F22" s="509"/>
      <c r="G22" s="510"/>
      <c r="H22" s="510"/>
      <c r="I22" s="509"/>
      <c r="J22" s="510"/>
      <c r="K22" s="510"/>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62.25" customHeight="1" x14ac:dyDescent="0.25">
      <c r="A24" s="93" t="str">
        <f>'Resp. 1'!B32</f>
        <v>Appalto nuovo servizio scuolabus</v>
      </c>
      <c r="B24" s="92"/>
      <c r="C24" s="100"/>
      <c r="D24" s="100">
        <f t="shared" ref="D24:D45" si="7">(C24/C$54)*40</f>
        <v>0</v>
      </c>
      <c r="E24" s="89">
        <f>F24/100</f>
        <v>0</v>
      </c>
      <c r="F24" s="90"/>
      <c r="G24" s="91" t="str">
        <f t="shared" ref="G24:G48" si="8">IF(F24&lt;=20,"X","")</f>
        <v>X</v>
      </c>
      <c r="H24" s="91" t="str">
        <f t="shared" ref="H24:H48" si="9">IF(AND(F24&gt;20,F24&lt;=50),"X","")</f>
        <v/>
      </c>
      <c r="I24" s="91" t="str">
        <f t="shared" ref="I24:I48" si="10">IF(AND(F24&gt;50,F24&lt;=70),"X","")</f>
        <v/>
      </c>
      <c r="J24" s="91" t="str">
        <f t="shared" ref="J24:J48" si="11">IF(AND(F24&gt;70,F24&lt;=90),"X","")</f>
        <v/>
      </c>
      <c r="K24" s="91"/>
    </row>
    <row r="25" spans="1:11" s="6" customFormat="1" ht="58.5" customHeight="1" x14ac:dyDescent="0.25">
      <c r="A25" s="93" t="str">
        <f>'Resp. 1'!B33</f>
        <v>Inserimento nel programma di Stato Civile degli Atti di Matrimonio dall'anno 1970 al 1984</v>
      </c>
      <c r="B25" s="93"/>
      <c r="C25" s="100">
        <v>8</v>
      </c>
      <c r="D25" s="100">
        <f t="shared" si="7"/>
        <v>8</v>
      </c>
      <c r="E25" s="89">
        <f t="shared" ref="E25:E29" si="12">F25/100</f>
        <v>0</v>
      </c>
      <c r="F25" s="90"/>
      <c r="G25" s="91" t="str">
        <f t="shared" si="8"/>
        <v>X</v>
      </c>
      <c r="H25" s="91" t="str">
        <f t="shared" si="9"/>
        <v/>
      </c>
      <c r="I25" s="91" t="str">
        <f t="shared" si="10"/>
        <v/>
      </c>
      <c r="J25" s="91" t="str">
        <f t="shared" si="11"/>
        <v/>
      </c>
      <c r="K25" s="91" t="str">
        <f t="shared" ref="K25:K45" si="13">IF(AND(F25&gt;90,F25&lt;=100),"X","")</f>
        <v/>
      </c>
    </row>
    <row r="26" spans="1:11" s="6" customFormat="1" ht="72" customHeight="1" x14ac:dyDescent="0.25">
      <c r="A26" s="93" t="str">
        <f>'Resp. 1'!B34</f>
        <v>Attivazione iscrizione mensa scolastica on line</v>
      </c>
      <c r="B26" s="93"/>
      <c r="C26" s="100"/>
      <c r="D26" s="100">
        <f t="shared" si="7"/>
        <v>0</v>
      </c>
      <c r="E26" s="89">
        <f t="shared" si="12"/>
        <v>0</v>
      </c>
      <c r="F26" s="90"/>
      <c r="G26" s="91" t="str">
        <f t="shared" si="8"/>
        <v>X</v>
      </c>
      <c r="H26" s="91" t="str">
        <f t="shared" si="9"/>
        <v/>
      </c>
      <c r="I26" s="91" t="str">
        <f t="shared" si="10"/>
        <v/>
      </c>
      <c r="J26" s="91" t="str">
        <f t="shared" si="11"/>
        <v/>
      </c>
      <c r="K26" s="91" t="str">
        <f t="shared" si="13"/>
        <v/>
      </c>
    </row>
    <row r="27" spans="1:11" s="6" customFormat="1" ht="27" customHeight="1" x14ac:dyDescent="0.25">
      <c r="A27" s="93" t="str">
        <f>'Resp. 1'!B35</f>
        <v>Rivisitazione modulistica stato civile</v>
      </c>
      <c r="B27" s="93"/>
      <c r="C27" s="100">
        <v>12</v>
      </c>
      <c r="D27" s="100">
        <f t="shared" si="7"/>
        <v>12</v>
      </c>
      <c r="E27" s="89">
        <f t="shared" si="12"/>
        <v>0</v>
      </c>
      <c r="F27" s="90"/>
      <c r="G27" s="91" t="str">
        <f t="shared" si="8"/>
        <v>X</v>
      </c>
      <c r="H27" s="91" t="str">
        <f t="shared" si="9"/>
        <v/>
      </c>
      <c r="I27" s="91" t="str">
        <f t="shared" si="10"/>
        <v/>
      </c>
      <c r="J27" s="91" t="str">
        <f t="shared" si="11"/>
        <v/>
      </c>
      <c r="K27" s="91" t="str">
        <f t="shared" si="13"/>
        <v/>
      </c>
    </row>
    <row r="28" spans="1:11" s="6" customFormat="1" ht="27" customHeight="1" x14ac:dyDescent="0.25">
      <c r="A28" s="93" t="str">
        <f>'Resp. 1'!B36</f>
        <v>Bonus bambini nati nell'anno 2022/2023</v>
      </c>
      <c r="B28" s="93"/>
      <c r="C28" s="101"/>
      <c r="D28" s="100">
        <f t="shared" si="7"/>
        <v>0</v>
      </c>
      <c r="E28" s="89">
        <f t="shared" si="12"/>
        <v>0</v>
      </c>
      <c r="F28" s="90"/>
      <c r="G28" s="91" t="str">
        <f t="shared" si="8"/>
        <v>X</v>
      </c>
      <c r="H28" s="91" t="str">
        <f t="shared" si="9"/>
        <v/>
      </c>
      <c r="I28" s="91" t="str">
        <f t="shared" si="10"/>
        <v/>
      </c>
      <c r="J28" s="91" t="str">
        <f t="shared" si="11"/>
        <v/>
      </c>
      <c r="K28" s="91" t="str">
        <f t="shared" si="13"/>
        <v/>
      </c>
    </row>
    <row r="29" spans="1:11" s="6" customFormat="1" ht="27" customHeight="1" x14ac:dyDescent="0.25">
      <c r="A29" s="93">
        <f>'Resp. 1'!B37</f>
        <v>0</v>
      </c>
      <c r="B29" s="93"/>
      <c r="C29" s="101"/>
      <c r="D29" s="100">
        <f t="shared" si="7"/>
        <v>0</v>
      </c>
      <c r="E29" s="89">
        <f t="shared" si="12"/>
        <v>0</v>
      </c>
      <c r="F29" s="90"/>
      <c r="G29" s="91" t="str">
        <f t="shared" si="8"/>
        <v>X</v>
      </c>
      <c r="H29" s="91" t="str">
        <f t="shared" si="9"/>
        <v/>
      </c>
      <c r="I29" s="91" t="str">
        <f t="shared" si="10"/>
        <v/>
      </c>
      <c r="J29" s="91" t="str">
        <f t="shared" si="11"/>
        <v/>
      </c>
      <c r="K29" s="91" t="str">
        <f t="shared" si="13"/>
        <v/>
      </c>
    </row>
    <row r="30" spans="1:11" s="6" customFormat="1" ht="27" customHeight="1" x14ac:dyDescent="0.25">
      <c r="A30" s="93">
        <f>'Resp. 1'!B38</f>
        <v>0</v>
      </c>
      <c r="B30" s="93"/>
      <c r="C30" s="101"/>
      <c r="D30" s="100">
        <f t="shared" si="7"/>
        <v>0</v>
      </c>
      <c r="E30" s="89"/>
      <c r="F30" s="90"/>
      <c r="G30" s="91" t="str">
        <f t="shared" si="8"/>
        <v>X</v>
      </c>
      <c r="H30" s="91" t="str">
        <f t="shared" si="9"/>
        <v/>
      </c>
      <c r="I30" s="91" t="str">
        <f t="shared" si="10"/>
        <v/>
      </c>
      <c r="J30" s="91" t="str">
        <f t="shared" si="11"/>
        <v/>
      </c>
      <c r="K30" s="91" t="str">
        <f t="shared" si="13"/>
        <v/>
      </c>
    </row>
    <row r="31" spans="1:11" s="6" customFormat="1" ht="27" customHeight="1" x14ac:dyDescent="0.25">
      <c r="A31" s="93">
        <f>'Resp. 1'!B39</f>
        <v>0</v>
      </c>
      <c r="B31" s="93"/>
      <c r="C31" s="101"/>
      <c r="D31" s="100">
        <f t="shared" si="7"/>
        <v>0</v>
      </c>
      <c r="E31" s="89"/>
      <c r="F31" s="90"/>
      <c r="G31" s="91" t="str">
        <f t="shared" si="8"/>
        <v>X</v>
      </c>
      <c r="H31" s="91" t="str">
        <f t="shared" si="9"/>
        <v/>
      </c>
      <c r="I31" s="91" t="str">
        <f t="shared" si="10"/>
        <v/>
      </c>
      <c r="J31" s="91" t="str">
        <f t="shared" si="11"/>
        <v/>
      </c>
      <c r="K31" s="91" t="str">
        <f t="shared" si="13"/>
        <v/>
      </c>
    </row>
    <row r="32" spans="1:11" s="6" customFormat="1" ht="27" customHeight="1" x14ac:dyDescent="0.25">
      <c r="A32" s="93">
        <f>'Resp. 1'!B40</f>
        <v>0</v>
      </c>
      <c r="B32" s="93"/>
      <c r="C32" s="101"/>
      <c r="D32" s="100">
        <f t="shared" si="7"/>
        <v>0</v>
      </c>
      <c r="E32" s="89"/>
      <c r="F32" s="90"/>
      <c r="G32" s="91" t="str">
        <f t="shared" si="8"/>
        <v>X</v>
      </c>
      <c r="H32" s="91" t="str">
        <f t="shared" si="9"/>
        <v/>
      </c>
      <c r="I32" s="91" t="str">
        <f t="shared" si="10"/>
        <v/>
      </c>
      <c r="J32" s="91" t="str">
        <f t="shared" si="11"/>
        <v/>
      </c>
      <c r="K32" s="91" t="str">
        <f t="shared" si="13"/>
        <v/>
      </c>
    </row>
    <row r="33" spans="1:11" s="6" customFormat="1" ht="27" customHeight="1" x14ac:dyDescent="0.25">
      <c r="A33" s="93">
        <f>'Resp. 1'!B41</f>
        <v>0</v>
      </c>
      <c r="B33" s="93"/>
      <c r="C33" s="101"/>
      <c r="D33" s="100">
        <f t="shared" si="7"/>
        <v>0</v>
      </c>
      <c r="E33" s="89"/>
      <c r="F33" s="90"/>
      <c r="G33" s="91" t="str">
        <f t="shared" si="8"/>
        <v>X</v>
      </c>
      <c r="H33" s="91" t="str">
        <f t="shared" si="9"/>
        <v/>
      </c>
      <c r="I33" s="91" t="str">
        <f t="shared" si="10"/>
        <v/>
      </c>
      <c r="J33" s="91" t="str">
        <f t="shared" si="11"/>
        <v/>
      </c>
      <c r="K33" s="91" t="str">
        <f t="shared" si="13"/>
        <v/>
      </c>
    </row>
    <row r="34" spans="1:11" s="6" customFormat="1" ht="27" customHeight="1" x14ac:dyDescent="0.25">
      <c r="A34" s="93">
        <f>'Resp. 1'!B42</f>
        <v>0</v>
      </c>
      <c r="B34" s="93"/>
      <c r="C34" s="101"/>
      <c r="D34" s="100">
        <f t="shared" si="7"/>
        <v>0</v>
      </c>
      <c r="E34" s="89"/>
      <c r="F34" s="90"/>
      <c r="G34" s="91" t="str">
        <f t="shared" si="8"/>
        <v>X</v>
      </c>
      <c r="H34" s="91" t="str">
        <f t="shared" si="9"/>
        <v/>
      </c>
      <c r="I34" s="91" t="str">
        <f t="shared" si="10"/>
        <v/>
      </c>
      <c r="J34" s="91" t="str">
        <f t="shared" si="11"/>
        <v/>
      </c>
      <c r="K34" s="91" t="str">
        <f t="shared" si="13"/>
        <v/>
      </c>
    </row>
    <row r="35" spans="1:11" s="6" customFormat="1" ht="27" customHeight="1" x14ac:dyDescent="0.25">
      <c r="A35" s="93">
        <f>'Resp. 1'!B43</f>
        <v>0</v>
      </c>
      <c r="B35" s="93"/>
      <c r="C35" s="101"/>
      <c r="D35" s="100">
        <f t="shared" si="7"/>
        <v>0</v>
      </c>
      <c r="E35" s="89"/>
      <c r="F35" s="90"/>
      <c r="G35" s="91" t="str">
        <f t="shared" si="8"/>
        <v>X</v>
      </c>
      <c r="H35" s="91" t="str">
        <f t="shared" si="9"/>
        <v/>
      </c>
      <c r="I35" s="91" t="str">
        <f t="shared" si="10"/>
        <v/>
      </c>
      <c r="J35" s="91" t="str">
        <f t="shared" si="11"/>
        <v/>
      </c>
      <c r="K35" s="91" t="str">
        <f t="shared" si="13"/>
        <v/>
      </c>
    </row>
    <row r="36" spans="1:11" s="6" customFormat="1" ht="27" customHeight="1" x14ac:dyDescent="0.25">
      <c r="A36" s="93">
        <f>'Resp. 1'!B44</f>
        <v>0</v>
      </c>
      <c r="B36" s="93"/>
      <c r="C36" s="101"/>
      <c r="D36" s="100">
        <f t="shared" si="7"/>
        <v>0</v>
      </c>
      <c r="E36" s="89"/>
      <c r="F36" s="90"/>
      <c r="G36" s="91" t="str">
        <f t="shared" si="8"/>
        <v>X</v>
      </c>
      <c r="H36" s="91" t="str">
        <f t="shared" si="9"/>
        <v/>
      </c>
      <c r="I36" s="91" t="str">
        <f t="shared" si="10"/>
        <v/>
      </c>
      <c r="J36" s="91" t="str">
        <f t="shared" si="11"/>
        <v/>
      </c>
      <c r="K36" s="91" t="str">
        <f t="shared" si="13"/>
        <v/>
      </c>
    </row>
    <row r="37" spans="1:11" s="6" customFormat="1" ht="27" customHeight="1" x14ac:dyDescent="0.25">
      <c r="A37" s="93">
        <f>'Resp. 1'!B45</f>
        <v>0</v>
      </c>
      <c r="B37" s="93"/>
      <c r="C37" s="101"/>
      <c r="D37" s="100">
        <f t="shared" si="7"/>
        <v>0</v>
      </c>
      <c r="E37" s="89"/>
      <c r="F37" s="90"/>
      <c r="G37" s="91" t="str">
        <f t="shared" si="8"/>
        <v>X</v>
      </c>
      <c r="H37" s="91" t="str">
        <f t="shared" si="9"/>
        <v/>
      </c>
      <c r="I37" s="91" t="str">
        <f t="shared" si="10"/>
        <v/>
      </c>
      <c r="J37" s="91" t="str">
        <f t="shared" si="11"/>
        <v/>
      </c>
      <c r="K37" s="91" t="str">
        <f t="shared" si="13"/>
        <v/>
      </c>
    </row>
    <row r="38" spans="1:11" s="6" customFormat="1" ht="27" customHeight="1" x14ac:dyDescent="0.25">
      <c r="A38" s="93">
        <f>'Resp. 1'!B46</f>
        <v>0</v>
      </c>
      <c r="B38" s="93"/>
      <c r="C38" s="101"/>
      <c r="D38" s="100">
        <f t="shared" si="7"/>
        <v>0</v>
      </c>
      <c r="E38" s="89"/>
      <c r="F38" s="90"/>
      <c r="G38" s="91" t="str">
        <f t="shared" si="8"/>
        <v>X</v>
      </c>
      <c r="H38" s="91" t="str">
        <f t="shared" si="9"/>
        <v/>
      </c>
      <c r="I38" s="91" t="str">
        <f t="shared" si="10"/>
        <v/>
      </c>
      <c r="J38" s="91" t="str">
        <f t="shared" si="11"/>
        <v/>
      </c>
      <c r="K38" s="91" t="str">
        <f t="shared" si="13"/>
        <v/>
      </c>
    </row>
    <row r="39" spans="1:11" s="6" customFormat="1" ht="27" customHeight="1" x14ac:dyDescent="0.25">
      <c r="A39" s="93">
        <f>'Resp. 1'!B47</f>
        <v>0</v>
      </c>
      <c r="B39" s="93"/>
      <c r="C39" s="101"/>
      <c r="D39" s="100">
        <f t="shared" si="7"/>
        <v>0</v>
      </c>
      <c r="E39" s="89"/>
      <c r="F39" s="90"/>
      <c r="G39" s="91" t="str">
        <f t="shared" si="8"/>
        <v>X</v>
      </c>
      <c r="H39" s="91" t="str">
        <f t="shared" si="9"/>
        <v/>
      </c>
      <c r="I39" s="91" t="str">
        <f t="shared" si="10"/>
        <v/>
      </c>
      <c r="J39" s="91" t="str">
        <f t="shared" si="11"/>
        <v/>
      </c>
      <c r="K39" s="91" t="str">
        <f t="shared" si="13"/>
        <v/>
      </c>
    </row>
    <row r="40" spans="1:11" s="6" customFormat="1" ht="27" customHeight="1" x14ac:dyDescent="0.25">
      <c r="A40" s="93">
        <f>'Resp. 1'!B48</f>
        <v>0</v>
      </c>
      <c r="B40" s="93"/>
      <c r="C40" s="101"/>
      <c r="D40" s="100">
        <f t="shared" si="7"/>
        <v>0</v>
      </c>
      <c r="E40" s="89"/>
      <c r="F40" s="90"/>
      <c r="G40" s="91" t="str">
        <f t="shared" si="8"/>
        <v>X</v>
      </c>
      <c r="H40" s="91" t="str">
        <f t="shared" si="9"/>
        <v/>
      </c>
      <c r="I40" s="91" t="str">
        <f t="shared" si="10"/>
        <v/>
      </c>
      <c r="J40" s="91" t="str">
        <f t="shared" si="11"/>
        <v/>
      </c>
      <c r="K40" s="91" t="str">
        <f t="shared" si="13"/>
        <v/>
      </c>
    </row>
    <row r="41" spans="1:11" s="6" customFormat="1" ht="27" customHeight="1" x14ac:dyDescent="0.25">
      <c r="A41" s="93">
        <f>'Resp. 1'!B49</f>
        <v>0</v>
      </c>
      <c r="B41" s="93"/>
      <c r="C41" s="101"/>
      <c r="D41" s="100">
        <f t="shared" si="7"/>
        <v>0</v>
      </c>
      <c r="E41" s="89"/>
      <c r="F41" s="90"/>
      <c r="G41" s="91" t="str">
        <f t="shared" si="8"/>
        <v>X</v>
      </c>
      <c r="H41" s="91" t="str">
        <f t="shared" si="9"/>
        <v/>
      </c>
      <c r="I41" s="91" t="str">
        <f t="shared" si="10"/>
        <v/>
      </c>
      <c r="J41" s="91" t="str">
        <f t="shared" si="11"/>
        <v/>
      </c>
      <c r="K41" s="91" t="str">
        <f t="shared" si="13"/>
        <v/>
      </c>
    </row>
    <row r="42" spans="1:11" s="6" customFormat="1" ht="27" customHeight="1" x14ac:dyDescent="0.25">
      <c r="A42" s="93">
        <f>'Resp. 1'!B50</f>
        <v>0</v>
      </c>
      <c r="B42" s="93"/>
      <c r="C42" s="101"/>
      <c r="D42" s="100">
        <f t="shared" si="7"/>
        <v>0</v>
      </c>
      <c r="E42" s="89"/>
      <c r="F42" s="90"/>
      <c r="G42" s="91" t="str">
        <f t="shared" si="8"/>
        <v>X</v>
      </c>
      <c r="H42" s="91" t="str">
        <f t="shared" si="9"/>
        <v/>
      </c>
      <c r="I42" s="91" t="str">
        <f t="shared" si="10"/>
        <v/>
      </c>
      <c r="J42" s="91" t="str">
        <f t="shared" si="11"/>
        <v/>
      </c>
      <c r="K42" s="91" t="str">
        <f t="shared" si="13"/>
        <v/>
      </c>
    </row>
    <row r="43" spans="1:11" s="6" customFormat="1" ht="27" customHeight="1" x14ac:dyDescent="0.25">
      <c r="A43" s="93">
        <f>'Resp. 1'!B51</f>
        <v>0</v>
      </c>
      <c r="B43" s="93"/>
      <c r="C43" s="101"/>
      <c r="D43" s="100">
        <f t="shared" si="7"/>
        <v>0</v>
      </c>
      <c r="E43" s="89"/>
      <c r="F43" s="90"/>
      <c r="G43" s="91" t="str">
        <f t="shared" si="8"/>
        <v>X</v>
      </c>
      <c r="H43" s="91" t="str">
        <f t="shared" si="9"/>
        <v/>
      </c>
      <c r="I43" s="91" t="str">
        <f t="shared" si="10"/>
        <v/>
      </c>
      <c r="J43" s="91" t="str">
        <f t="shared" si="11"/>
        <v/>
      </c>
      <c r="K43" s="91" t="str">
        <f t="shared" si="13"/>
        <v/>
      </c>
    </row>
    <row r="44" spans="1:11" s="6" customFormat="1" ht="27" customHeight="1" x14ac:dyDescent="0.25">
      <c r="A44" s="93">
        <f>'Resp. 1'!B52</f>
        <v>0</v>
      </c>
      <c r="B44" s="93"/>
      <c r="C44" s="101"/>
      <c r="D44" s="100">
        <f t="shared" si="7"/>
        <v>0</v>
      </c>
      <c r="E44" s="89"/>
      <c r="F44" s="90"/>
      <c r="G44" s="91" t="str">
        <f t="shared" si="8"/>
        <v>X</v>
      </c>
      <c r="H44" s="91" t="str">
        <f t="shared" si="9"/>
        <v/>
      </c>
      <c r="I44" s="91" t="str">
        <f t="shared" si="10"/>
        <v/>
      </c>
      <c r="J44" s="91" t="str">
        <f t="shared" si="11"/>
        <v/>
      </c>
      <c r="K44" s="91" t="str">
        <f t="shared" si="13"/>
        <v/>
      </c>
    </row>
    <row r="45" spans="1:11" s="6" customFormat="1" ht="27" customHeight="1" x14ac:dyDescent="0.25">
      <c r="A45" s="93">
        <f>'Resp. 1'!B53</f>
        <v>0</v>
      </c>
      <c r="B45" s="93"/>
      <c r="C45" s="101"/>
      <c r="D45" s="100">
        <f t="shared" si="7"/>
        <v>0</v>
      </c>
      <c r="E45" s="89"/>
      <c r="F45" s="90"/>
      <c r="G45" s="91" t="str">
        <f t="shared" si="8"/>
        <v>X</v>
      </c>
      <c r="H45" s="91" t="str">
        <f t="shared" si="9"/>
        <v/>
      </c>
      <c r="I45" s="91" t="str">
        <f t="shared" si="10"/>
        <v/>
      </c>
      <c r="J45" s="91" t="str">
        <f t="shared" si="11"/>
        <v/>
      </c>
      <c r="K45" s="91" t="str">
        <f t="shared" si="13"/>
        <v/>
      </c>
    </row>
    <row r="46" spans="1:11" ht="42" customHeight="1" x14ac:dyDescent="0.25">
      <c r="A46" s="231" t="s">
        <v>247</v>
      </c>
      <c r="B46" s="231" t="s">
        <v>248</v>
      </c>
      <c r="C46" s="85" t="s">
        <v>238</v>
      </c>
      <c r="D46" s="100" t="s">
        <v>523</v>
      </c>
      <c r="E46" s="85" t="s">
        <v>239</v>
      </c>
      <c r="F46" s="85" t="s">
        <v>240</v>
      </c>
      <c r="G46" s="85" t="s">
        <v>249</v>
      </c>
      <c r="H46" s="85" t="s">
        <v>250</v>
      </c>
      <c r="I46" s="85" t="s">
        <v>251</v>
      </c>
      <c r="J46" s="85" t="s">
        <v>252</v>
      </c>
      <c r="K46" s="85" t="s">
        <v>253</v>
      </c>
    </row>
    <row r="47" spans="1:11" s="6" customFormat="1" ht="49.5" customHeight="1" x14ac:dyDescent="0.25">
      <c r="A47" s="93" t="s">
        <v>316</v>
      </c>
      <c r="B47" s="93" t="s">
        <v>317</v>
      </c>
      <c r="C47" s="101">
        <v>20</v>
      </c>
      <c r="D47" s="100">
        <f t="shared" ref="D47:D53" si="14">(C47/C$54)*40</f>
        <v>20</v>
      </c>
      <c r="E47" s="89">
        <f>F47/100</f>
        <v>1</v>
      </c>
      <c r="F47" s="90">
        <v>100</v>
      </c>
      <c r="G47" s="91" t="str">
        <f t="shared" si="8"/>
        <v/>
      </c>
      <c r="H47" s="91" t="str">
        <f t="shared" si="9"/>
        <v/>
      </c>
      <c r="I47" s="91" t="str">
        <f t="shared" si="10"/>
        <v/>
      </c>
      <c r="J47" s="91" t="str">
        <f t="shared" si="11"/>
        <v/>
      </c>
      <c r="K47" s="91" t="str">
        <f t="shared" ref="K47:K53" si="15">IF(AND(F47&gt;90,F47&lt;=100),"X","")</f>
        <v>X</v>
      </c>
    </row>
    <row r="48" spans="1:11" s="6" customFormat="1" ht="18.75" customHeight="1" x14ac:dyDescent="0.25">
      <c r="A48" s="93"/>
      <c r="B48" s="93"/>
      <c r="C48" s="101"/>
      <c r="D48" s="100">
        <f t="shared" si="14"/>
        <v>0</v>
      </c>
      <c r="E48" s="89">
        <f t="shared" ref="E48:E53" si="16">F48/100</f>
        <v>0</v>
      </c>
      <c r="F48" s="90"/>
      <c r="G48" s="91" t="str">
        <f t="shared" si="8"/>
        <v>X</v>
      </c>
      <c r="H48" s="91" t="str">
        <f t="shared" si="9"/>
        <v/>
      </c>
      <c r="I48" s="91" t="str">
        <f t="shared" si="10"/>
        <v/>
      </c>
      <c r="J48" s="91" t="str">
        <f t="shared" si="11"/>
        <v/>
      </c>
      <c r="K48" s="91" t="str">
        <f t="shared" si="15"/>
        <v/>
      </c>
    </row>
    <row r="49" spans="1:11" s="6" customFormat="1" ht="18.75" customHeight="1" x14ac:dyDescent="0.25">
      <c r="A49" s="93"/>
      <c r="B49" s="93"/>
      <c r="C49" s="101"/>
      <c r="D49" s="100">
        <f t="shared" si="14"/>
        <v>0</v>
      </c>
      <c r="E49" s="89">
        <f t="shared" si="16"/>
        <v>0</v>
      </c>
      <c r="F49" s="90"/>
      <c r="G49" s="91" t="str">
        <f>IF(F49&lt;=20,"X","")</f>
        <v>X</v>
      </c>
      <c r="H49" s="91" t="str">
        <f>IF(AND(F49&gt;20,F49&lt;=50),"X","")</f>
        <v/>
      </c>
      <c r="I49" s="91" t="str">
        <f>IF(AND(F49&gt;50,F49&lt;=70),"X","")</f>
        <v/>
      </c>
      <c r="J49" s="91" t="str">
        <f>IF(AND(F49&gt;70,F49&lt;=90),"X","")</f>
        <v/>
      </c>
      <c r="K49" s="91" t="str">
        <f t="shared" si="15"/>
        <v/>
      </c>
    </row>
    <row r="50" spans="1:11" s="6" customFormat="1" ht="18.75" customHeight="1" x14ac:dyDescent="0.25">
      <c r="A50" s="93"/>
      <c r="B50" s="93"/>
      <c r="C50" s="101"/>
      <c r="D50" s="100">
        <f t="shared" si="14"/>
        <v>0</v>
      </c>
      <c r="E50" s="89">
        <f t="shared" si="16"/>
        <v>0</v>
      </c>
      <c r="F50" s="90"/>
      <c r="G50" s="91" t="str">
        <f>IF(F50&lt;=20,"X","")</f>
        <v>X</v>
      </c>
      <c r="H50" s="91" t="str">
        <f>IF(AND(F50&gt;20,F50&lt;=50),"X","")</f>
        <v/>
      </c>
      <c r="I50" s="91" t="str">
        <f>IF(AND(F50&gt;50,F50&lt;=70),"X","")</f>
        <v/>
      </c>
      <c r="J50" s="91" t="str">
        <f>IF(AND(F50&gt;70,F50&lt;=90),"X","")</f>
        <v/>
      </c>
      <c r="K50" s="91" t="str">
        <f t="shared" si="15"/>
        <v/>
      </c>
    </row>
    <row r="51" spans="1:11" s="6" customFormat="1" ht="18.75" customHeight="1" x14ac:dyDescent="0.25">
      <c r="A51" s="93"/>
      <c r="B51" s="93"/>
      <c r="C51" s="101"/>
      <c r="D51" s="100">
        <f t="shared" si="14"/>
        <v>0</v>
      </c>
      <c r="E51" s="89">
        <f t="shared" si="16"/>
        <v>0</v>
      </c>
      <c r="F51" s="90"/>
      <c r="G51" s="91" t="str">
        <f>IF(F51&lt;=20,"X","")</f>
        <v>X</v>
      </c>
      <c r="H51" s="91" t="str">
        <f>IF(AND(F51&gt;20,F51&lt;=50),"X","")</f>
        <v/>
      </c>
      <c r="I51" s="91" t="str">
        <f>IF(AND(F51&gt;50,F51&lt;=70),"X","")</f>
        <v/>
      </c>
      <c r="J51" s="91" t="str">
        <f>IF(AND(F51&gt;70,F51&lt;=90),"X","")</f>
        <v/>
      </c>
      <c r="K51" s="91" t="str">
        <f t="shared" si="15"/>
        <v/>
      </c>
    </row>
    <row r="52" spans="1:11" s="6" customFormat="1" ht="18.75" customHeight="1" x14ac:dyDescent="0.25">
      <c r="A52" s="93"/>
      <c r="B52" s="93"/>
      <c r="C52" s="101"/>
      <c r="D52" s="100">
        <f t="shared" si="14"/>
        <v>0</v>
      </c>
      <c r="E52" s="89">
        <f t="shared" si="16"/>
        <v>0</v>
      </c>
      <c r="F52" s="90"/>
      <c r="G52" s="91" t="str">
        <f>IF(F52&lt;=20,"X","")</f>
        <v>X</v>
      </c>
      <c r="H52" s="91" t="str">
        <f>IF(AND(F52&gt;20,F52&lt;=50),"X","")</f>
        <v/>
      </c>
      <c r="I52" s="91" t="str">
        <f>IF(AND(F52&gt;50,F52&lt;=70),"X","")</f>
        <v/>
      </c>
      <c r="J52" s="91" t="str">
        <f>IF(AND(F52&gt;70,F52&lt;=90),"X","")</f>
        <v/>
      </c>
      <c r="K52" s="91" t="str">
        <f t="shared" si="15"/>
        <v/>
      </c>
    </row>
    <row r="53" spans="1:11" s="6" customFormat="1" ht="18.75" customHeight="1" x14ac:dyDescent="0.25">
      <c r="A53" s="93"/>
      <c r="B53" s="93"/>
      <c r="C53" s="101"/>
      <c r="D53" s="100">
        <f t="shared" si="14"/>
        <v>0</v>
      </c>
      <c r="E53" s="89">
        <f t="shared" si="16"/>
        <v>0</v>
      </c>
      <c r="F53" s="90"/>
      <c r="G53" s="91" t="str">
        <f>IF(F53&lt;=20,"X","")</f>
        <v>X</v>
      </c>
      <c r="H53" s="91" t="str">
        <f>IF(AND(F53&gt;20,F53&lt;=50),"X","")</f>
        <v/>
      </c>
      <c r="I53" s="91" t="str">
        <f>IF(AND(F53&gt;50,F53&lt;=70),"X","")</f>
        <v/>
      </c>
      <c r="J53" s="91" t="str">
        <f>IF(AND(F53&gt;70,F53&lt;=90),"X","")</f>
        <v/>
      </c>
      <c r="K53" s="91" t="str">
        <f t="shared" si="15"/>
        <v/>
      </c>
    </row>
    <row r="54" spans="1:11" ht="25.5" x14ac:dyDescent="0.25">
      <c r="A54" s="94" t="s">
        <v>254</v>
      </c>
      <c r="B54" s="95" t="str">
        <f>IF(C54=40,"Pesatura Adeguata","Pesatura Inadeguata")</f>
        <v>Pesatura Adeguata</v>
      </c>
      <c r="C54" s="101">
        <f>SUM(C24:C49)</f>
        <v>40</v>
      </c>
      <c r="D54" s="101"/>
      <c r="E54" s="231"/>
      <c r="F54" s="97"/>
      <c r="G54" s="102"/>
      <c r="H54" s="103" t="e">
        <f>IF(H24="x",D24*E24)+IF(H25="x",D25*E25)+IF(H26="x",D26*E26)+IF(H27="x",D27*E27)+IF(H28="x",D28*E28)+IF(#REF!="x",#REF!*#REF!)+IF(#REF!="x",#REF!*#REF!)+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f>
        <v>#REF!</v>
      </c>
      <c r="I54" s="103" t="e">
        <f>IF(I24="x",D24*E24)+IF(I25="x",D25*E25)+IF(I26="x",D26*E26)+IF(I27="x",D27*E27)+IF(I28="x",D28*E28)+IF(#REF!="x",#REF!*#REF!)+IF(#REF!="x",#REF!*#REF!)+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f>
        <v>#REF!</v>
      </c>
      <c r="J54" s="103" t="e">
        <f>IF(J24="x",D24*E24)+IF(J25="x",D25*E25)+IF(J26="x",D26*E26)+IF(J27="x",D27*E27)+IF(J28="x",D28*E28)+IF(#REF!="x",#REF!*#REF!)+IF(#REF!="x",#REF!*#REF!)+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f>
        <v>#REF!</v>
      </c>
      <c r="K54" s="103" t="e">
        <f>IF(K24="x",D24*E24)+IF(K25="x",D25*E25)+IF(K26="x",D26*E26)+IF(K27="x",D27*E27)+IF(K28="x",D28*E28)+IF(#REF!="x",#REF!*#REF!)+IF(#REF!="x",#REF!*#REF!)+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f>
        <v>#REF!</v>
      </c>
    </row>
    <row r="55" spans="1:11" ht="18" customHeight="1" x14ac:dyDescent="0.25">
      <c r="A55" s="104"/>
      <c r="B55" s="105"/>
      <c r="C55" s="106"/>
      <c r="D55" s="106"/>
      <c r="E55" s="106" t="s">
        <v>255</v>
      </c>
      <c r="F55" s="107"/>
      <c r="G55" s="108"/>
      <c r="H55" s="108"/>
      <c r="I55" s="108"/>
      <c r="J55" s="108"/>
      <c r="K55" s="109"/>
    </row>
    <row r="56" spans="1:11" ht="16.5" customHeight="1" x14ac:dyDescent="0.25">
      <c r="A56" s="499" t="s">
        <v>256</v>
      </c>
      <c r="B56" s="500"/>
      <c r="C56" s="96">
        <f>SUM(H21:K21)</f>
        <v>0</v>
      </c>
      <c r="D56" s="337"/>
      <c r="E56" s="110">
        <f>C56/60</f>
        <v>0</v>
      </c>
      <c r="F56" s="111"/>
      <c r="G56" s="112"/>
      <c r="H56" s="112"/>
      <c r="I56" s="112"/>
      <c r="J56" s="112"/>
      <c r="K56" s="113"/>
    </row>
    <row r="57" spans="1:11" ht="17.25" customHeight="1" x14ac:dyDescent="0.25">
      <c r="A57" s="114" t="s">
        <v>200</v>
      </c>
      <c r="B57" s="115"/>
      <c r="C57" s="116"/>
      <c r="D57" s="116"/>
      <c r="E57" s="116"/>
      <c r="F57" s="501" t="s">
        <v>257</v>
      </c>
      <c r="G57" s="501"/>
      <c r="H57" s="502"/>
      <c r="I57" s="117" t="e">
        <f>C56+C58</f>
        <v>#REF!</v>
      </c>
      <c r="J57" s="116" t="s">
        <v>258</v>
      </c>
      <c r="K57" s="118"/>
    </row>
    <row r="58" spans="1:11" ht="16.5" customHeight="1" x14ac:dyDescent="0.25">
      <c r="A58" s="499" t="s">
        <v>259</v>
      </c>
      <c r="B58" s="500"/>
      <c r="C58" s="96" t="e">
        <f>SUM(G54:K54)</f>
        <v>#REF!</v>
      </c>
      <c r="D58" s="337"/>
      <c r="E58" s="110" t="s">
        <v>255</v>
      </c>
      <c r="F58" s="111"/>
      <c r="G58" s="112"/>
      <c r="H58" s="112"/>
      <c r="I58" s="112"/>
      <c r="J58" s="112"/>
      <c r="K58" s="113"/>
    </row>
    <row r="59" spans="1:11" ht="26.25" customHeight="1" x14ac:dyDescent="0.25">
      <c r="A59" s="119"/>
      <c r="B59" s="120"/>
      <c r="C59" s="120"/>
      <c r="D59" s="120"/>
      <c r="E59" s="120"/>
      <c r="F59" s="121"/>
      <c r="G59" s="122"/>
      <c r="H59" s="122"/>
      <c r="I59" s="122"/>
      <c r="J59" s="122"/>
      <c r="K59" s="123"/>
    </row>
  </sheetData>
  <mergeCells count="10">
    <mergeCell ref="A56:B56"/>
    <mergeCell ref="F57:H57"/>
    <mergeCell ref="A58:B58"/>
    <mergeCell ref="A1:K1"/>
    <mergeCell ref="A6:F8"/>
    <mergeCell ref="G6:K6"/>
    <mergeCell ref="A9:K9"/>
    <mergeCell ref="A22:C22"/>
    <mergeCell ref="F22:H22"/>
    <mergeCell ref="I22:K22"/>
  </mergeCells>
  <conditionalFormatting sqref="B21 B54:B55">
    <cfRule type="cellIs" dxfId="211" priority="31" stopIfTrue="1" operator="equal">
      <formula>"Pesatura Inadeguata"</formula>
    </cfRule>
  </conditionalFormatting>
  <conditionalFormatting sqref="G11 G24:G45">
    <cfRule type="cellIs" dxfId="210" priority="30" stopIfTrue="1" operator="equal">
      <formula>"x"</formula>
    </cfRule>
  </conditionalFormatting>
  <conditionalFormatting sqref="H11 H24:H45">
    <cfRule type="cellIs" dxfId="209" priority="27" stopIfTrue="1" operator="equal">
      <formula>"x"</formula>
    </cfRule>
    <cfRule type="cellIs" dxfId="208" priority="29" stopIfTrue="1" operator="equal">
      <formula>"x"</formula>
    </cfRule>
  </conditionalFormatting>
  <conditionalFormatting sqref="I11 I24:I45">
    <cfRule type="cellIs" dxfId="207" priority="28" stopIfTrue="1" operator="equal">
      <formula>"x"</formula>
    </cfRule>
  </conditionalFormatting>
  <conditionalFormatting sqref="J11 J24:J45">
    <cfRule type="cellIs" dxfId="206" priority="26" stopIfTrue="1" operator="equal">
      <formula>"x"</formula>
    </cfRule>
  </conditionalFormatting>
  <conditionalFormatting sqref="K11 K24:K45">
    <cfRule type="cellIs" dxfId="205" priority="25" stopIfTrue="1" operator="equal">
      <formula>"x"</formula>
    </cfRule>
  </conditionalFormatting>
  <conditionalFormatting sqref="G12">
    <cfRule type="cellIs" dxfId="204" priority="24" stopIfTrue="1" operator="equal">
      <formula>"x"</formula>
    </cfRule>
  </conditionalFormatting>
  <conditionalFormatting sqref="H12">
    <cfRule type="cellIs" dxfId="203" priority="21" stopIfTrue="1" operator="equal">
      <formula>"x"</formula>
    </cfRule>
    <cfRule type="cellIs" dxfId="202" priority="23" stopIfTrue="1" operator="equal">
      <formula>"x"</formula>
    </cfRule>
  </conditionalFormatting>
  <conditionalFormatting sqref="I12">
    <cfRule type="cellIs" dxfId="201" priority="22" stopIfTrue="1" operator="equal">
      <formula>"x"</formula>
    </cfRule>
  </conditionalFormatting>
  <conditionalFormatting sqref="J12">
    <cfRule type="cellIs" dxfId="200" priority="20" stopIfTrue="1" operator="equal">
      <formula>"x"</formula>
    </cfRule>
  </conditionalFormatting>
  <conditionalFormatting sqref="K12">
    <cfRule type="cellIs" dxfId="199" priority="19" stopIfTrue="1" operator="equal">
      <formula>"x"</formula>
    </cfRule>
  </conditionalFormatting>
  <conditionalFormatting sqref="G47:G53">
    <cfRule type="cellIs" dxfId="198" priority="12" stopIfTrue="1" operator="equal">
      <formula>"x"</formula>
    </cfRule>
  </conditionalFormatting>
  <conditionalFormatting sqref="H47:H53">
    <cfRule type="cellIs" dxfId="197" priority="9" stopIfTrue="1" operator="equal">
      <formula>"x"</formula>
    </cfRule>
    <cfRule type="cellIs" dxfId="196" priority="11" stopIfTrue="1" operator="equal">
      <formula>"x"</formula>
    </cfRule>
  </conditionalFormatting>
  <conditionalFormatting sqref="I47:I53">
    <cfRule type="cellIs" dxfId="195" priority="10" stopIfTrue="1" operator="equal">
      <formula>"x"</formula>
    </cfRule>
  </conditionalFormatting>
  <conditionalFormatting sqref="J47:J53">
    <cfRule type="cellIs" dxfId="194" priority="8" stopIfTrue="1" operator="equal">
      <formula>"x"</formula>
    </cfRule>
  </conditionalFormatting>
  <conditionalFormatting sqref="K47:K53">
    <cfRule type="cellIs" dxfId="193" priority="7" stopIfTrue="1" operator="equal">
      <formula>"x"</formula>
    </cfRule>
  </conditionalFormatting>
  <conditionalFormatting sqref="G13:G20">
    <cfRule type="cellIs" dxfId="192" priority="6" stopIfTrue="1" operator="equal">
      <formula>"x"</formula>
    </cfRule>
  </conditionalFormatting>
  <conditionalFormatting sqref="H13:H20">
    <cfRule type="cellIs" dxfId="191" priority="3" stopIfTrue="1" operator="equal">
      <formula>"x"</formula>
    </cfRule>
    <cfRule type="cellIs" dxfId="190" priority="5" stopIfTrue="1" operator="equal">
      <formula>"x"</formula>
    </cfRule>
  </conditionalFormatting>
  <conditionalFormatting sqref="I13:I20">
    <cfRule type="cellIs" dxfId="189" priority="4" stopIfTrue="1" operator="equal">
      <formula>"x"</formula>
    </cfRule>
  </conditionalFormatting>
  <conditionalFormatting sqref="J13:J20">
    <cfRule type="cellIs" dxfId="188" priority="2" stopIfTrue="1" operator="equal">
      <formula>"x"</formula>
    </cfRule>
  </conditionalFormatting>
  <conditionalFormatting sqref="K13:K20">
    <cfRule type="cellIs" dxfId="187" priority="1" stopIfTrue="1" operator="equal">
      <formula>"x"</formula>
    </cfRule>
  </conditionalFormatting>
  <dataValidations count="2">
    <dataValidation type="list" allowBlank="1" showInputMessage="1" showErrorMessage="1" sqref="WVK983086:WVK983093 IY46:IY53 SU46:SU53 ACQ46:ACQ53 AMM46:AMM53 AWI46:AWI53 BGE46:BGE53 BQA46:BQA53 BZW46:BZW53 CJS46:CJS53 CTO46:CTO53 DDK46:DDK53 DNG46:DNG53 DXC46:DXC53 EGY46:EGY53 EQU46:EQU53 FAQ46:FAQ53 FKM46:FKM53 FUI46:FUI53 GEE46:GEE53 GOA46:GOA53 GXW46:GXW53 HHS46:HHS53 HRO46:HRO53 IBK46:IBK53 ILG46:ILG53 IVC46:IVC53 JEY46:JEY53 JOU46:JOU53 JYQ46:JYQ53 KIM46:KIM53 KSI46:KSI53 LCE46:LCE53 LMA46:LMA53 LVW46:LVW53 MFS46:MFS53 MPO46:MPO53 MZK46:MZK53 NJG46:NJG53 NTC46:NTC53 OCY46:OCY53 OMU46:OMU53 OWQ46:OWQ53 PGM46:PGM53 PQI46:PQI53 QAE46:QAE53 QKA46:QKA53 QTW46:QTW53 RDS46:RDS53 RNO46:RNO53 RXK46:RXK53 SHG46:SHG53 SRC46:SRC53 TAY46:TAY53 TKU46:TKU53 TUQ46:TUQ53 UEM46:UEM53 UOI46:UOI53 UYE46:UYE53 VIA46:VIA53 VRW46:VRW53 WBS46:WBS53 WLO46:WLO53 WVK46:WVK53 B65582:B65589 IY65582:IY65589 SU65582:SU65589 ACQ65582:ACQ65589 AMM65582:AMM65589 AWI65582:AWI65589 BGE65582:BGE65589 BQA65582:BQA65589 BZW65582:BZW65589 CJS65582:CJS65589 CTO65582:CTO65589 DDK65582:DDK65589 DNG65582:DNG65589 DXC65582:DXC65589 EGY65582:EGY65589 EQU65582:EQU65589 FAQ65582:FAQ65589 FKM65582:FKM65589 FUI65582:FUI65589 GEE65582:GEE65589 GOA65582:GOA65589 GXW65582:GXW65589 HHS65582:HHS65589 HRO65582:HRO65589 IBK65582:IBK65589 ILG65582:ILG65589 IVC65582:IVC65589 JEY65582:JEY65589 JOU65582:JOU65589 JYQ65582:JYQ65589 KIM65582:KIM65589 KSI65582:KSI65589 LCE65582:LCE65589 LMA65582:LMA65589 LVW65582:LVW65589 MFS65582:MFS65589 MPO65582:MPO65589 MZK65582:MZK65589 NJG65582:NJG65589 NTC65582:NTC65589 OCY65582:OCY65589 OMU65582:OMU65589 OWQ65582:OWQ65589 PGM65582:PGM65589 PQI65582:PQI65589 QAE65582:QAE65589 QKA65582:QKA65589 QTW65582:QTW65589 RDS65582:RDS65589 RNO65582:RNO65589 RXK65582:RXK65589 SHG65582:SHG65589 SRC65582:SRC65589 TAY65582:TAY65589 TKU65582:TKU65589 TUQ65582:TUQ65589 UEM65582:UEM65589 UOI65582:UOI65589 UYE65582:UYE65589 VIA65582:VIA65589 VRW65582:VRW65589 WBS65582:WBS65589 WLO65582:WLO65589 WVK65582:WVK65589 B131118:B131125 IY131118:IY131125 SU131118:SU131125 ACQ131118:ACQ131125 AMM131118:AMM131125 AWI131118:AWI131125 BGE131118:BGE131125 BQA131118:BQA131125 BZW131118:BZW131125 CJS131118:CJS131125 CTO131118:CTO131125 DDK131118:DDK131125 DNG131118:DNG131125 DXC131118:DXC131125 EGY131118:EGY131125 EQU131118:EQU131125 FAQ131118:FAQ131125 FKM131118:FKM131125 FUI131118:FUI131125 GEE131118:GEE131125 GOA131118:GOA131125 GXW131118:GXW131125 HHS131118:HHS131125 HRO131118:HRO131125 IBK131118:IBK131125 ILG131118:ILG131125 IVC131118:IVC131125 JEY131118:JEY131125 JOU131118:JOU131125 JYQ131118:JYQ131125 KIM131118:KIM131125 KSI131118:KSI131125 LCE131118:LCE131125 LMA131118:LMA131125 LVW131118:LVW131125 MFS131118:MFS131125 MPO131118:MPO131125 MZK131118:MZK131125 NJG131118:NJG131125 NTC131118:NTC131125 OCY131118:OCY131125 OMU131118:OMU131125 OWQ131118:OWQ131125 PGM131118:PGM131125 PQI131118:PQI131125 QAE131118:QAE131125 QKA131118:QKA131125 QTW131118:QTW131125 RDS131118:RDS131125 RNO131118:RNO131125 RXK131118:RXK131125 SHG131118:SHG131125 SRC131118:SRC131125 TAY131118:TAY131125 TKU131118:TKU131125 TUQ131118:TUQ131125 UEM131118:UEM131125 UOI131118:UOI131125 UYE131118:UYE131125 VIA131118:VIA131125 VRW131118:VRW131125 WBS131118:WBS131125 WLO131118:WLO131125 WVK131118:WVK131125 B196654:B196661 IY196654:IY196661 SU196654:SU196661 ACQ196654:ACQ196661 AMM196654:AMM196661 AWI196654:AWI196661 BGE196654:BGE196661 BQA196654:BQA196661 BZW196654:BZW196661 CJS196654:CJS196661 CTO196654:CTO196661 DDK196654:DDK196661 DNG196654:DNG196661 DXC196654:DXC196661 EGY196654:EGY196661 EQU196654:EQU196661 FAQ196654:FAQ196661 FKM196654:FKM196661 FUI196654:FUI196661 GEE196654:GEE196661 GOA196654:GOA196661 GXW196654:GXW196661 HHS196654:HHS196661 HRO196654:HRO196661 IBK196654:IBK196661 ILG196654:ILG196661 IVC196654:IVC196661 JEY196654:JEY196661 JOU196654:JOU196661 JYQ196654:JYQ196661 KIM196654:KIM196661 KSI196654:KSI196661 LCE196654:LCE196661 LMA196654:LMA196661 LVW196654:LVW196661 MFS196654:MFS196661 MPO196654:MPO196661 MZK196654:MZK196661 NJG196654:NJG196661 NTC196654:NTC196661 OCY196654:OCY196661 OMU196654:OMU196661 OWQ196654:OWQ196661 PGM196654:PGM196661 PQI196654:PQI196661 QAE196654:QAE196661 QKA196654:QKA196661 QTW196654:QTW196661 RDS196654:RDS196661 RNO196654:RNO196661 RXK196654:RXK196661 SHG196654:SHG196661 SRC196654:SRC196661 TAY196654:TAY196661 TKU196654:TKU196661 TUQ196654:TUQ196661 UEM196654:UEM196661 UOI196654:UOI196661 UYE196654:UYE196661 VIA196654:VIA196661 VRW196654:VRW196661 WBS196654:WBS196661 WLO196654:WLO196661 WVK196654:WVK196661 B262190:B262197 IY262190:IY262197 SU262190:SU262197 ACQ262190:ACQ262197 AMM262190:AMM262197 AWI262190:AWI262197 BGE262190:BGE262197 BQA262190:BQA262197 BZW262190:BZW262197 CJS262190:CJS262197 CTO262190:CTO262197 DDK262190:DDK262197 DNG262190:DNG262197 DXC262190:DXC262197 EGY262190:EGY262197 EQU262190:EQU262197 FAQ262190:FAQ262197 FKM262190:FKM262197 FUI262190:FUI262197 GEE262190:GEE262197 GOA262190:GOA262197 GXW262190:GXW262197 HHS262190:HHS262197 HRO262190:HRO262197 IBK262190:IBK262197 ILG262190:ILG262197 IVC262190:IVC262197 JEY262190:JEY262197 JOU262190:JOU262197 JYQ262190:JYQ262197 KIM262190:KIM262197 KSI262190:KSI262197 LCE262190:LCE262197 LMA262190:LMA262197 LVW262190:LVW262197 MFS262190:MFS262197 MPO262190:MPO262197 MZK262190:MZK262197 NJG262190:NJG262197 NTC262190:NTC262197 OCY262190:OCY262197 OMU262190:OMU262197 OWQ262190:OWQ262197 PGM262190:PGM262197 PQI262190:PQI262197 QAE262190:QAE262197 QKA262190:QKA262197 QTW262190:QTW262197 RDS262190:RDS262197 RNO262190:RNO262197 RXK262190:RXK262197 SHG262190:SHG262197 SRC262190:SRC262197 TAY262190:TAY262197 TKU262190:TKU262197 TUQ262190:TUQ262197 UEM262190:UEM262197 UOI262190:UOI262197 UYE262190:UYE262197 VIA262190:VIA262197 VRW262190:VRW262197 WBS262190:WBS262197 WLO262190:WLO262197 WVK262190:WVK262197 B327726:B327733 IY327726:IY327733 SU327726:SU327733 ACQ327726:ACQ327733 AMM327726:AMM327733 AWI327726:AWI327733 BGE327726:BGE327733 BQA327726:BQA327733 BZW327726:BZW327733 CJS327726:CJS327733 CTO327726:CTO327733 DDK327726:DDK327733 DNG327726:DNG327733 DXC327726:DXC327733 EGY327726:EGY327733 EQU327726:EQU327733 FAQ327726:FAQ327733 FKM327726:FKM327733 FUI327726:FUI327733 GEE327726:GEE327733 GOA327726:GOA327733 GXW327726:GXW327733 HHS327726:HHS327733 HRO327726:HRO327733 IBK327726:IBK327733 ILG327726:ILG327733 IVC327726:IVC327733 JEY327726:JEY327733 JOU327726:JOU327733 JYQ327726:JYQ327733 KIM327726:KIM327733 KSI327726:KSI327733 LCE327726:LCE327733 LMA327726:LMA327733 LVW327726:LVW327733 MFS327726:MFS327733 MPO327726:MPO327733 MZK327726:MZK327733 NJG327726:NJG327733 NTC327726:NTC327733 OCY327726:OCY327733 OMU327726:OMU327733 OWQ327726:OWQ327733 PGM327726:PGM327733 PQI327726:PQI327733 QAE327726:QAE327733 QKA327726:QKA327733 QTW327726:QTW327733 RDS327726:RDS327733 RNO327726:RNO327733 RXK327726:RXK327733 SHG327726:SHG327733 SRC327726:SRC327733 TAY327726:TAY327733 TKU327726:TKU327733 TUQ327726:TUQ327733 UEM327726:UEM327733 UOI327726:UOI327733 UYE327726:UYE327733 VIA327726:VIA327733 VRW327726:VRW327733 WBS327726:WBS327733 WLO327726:WLO327733 WVK327726:WVK327733 B393262:B393269 IY393262:IY393269 SU393262:SU393269 ACQ393262:ACQ393269 AMM393262:AMM393269 AWI393262:AWI393269 BGE393262:BGE393269 BQA393262:BQA393269 BZW393262:BZW393269 CJS393262:CJS393269 CTO393262:CTO393269 DDK393262:DDK393269 DNG393262:DNG393269 DXC393262:DXC393269 EGY393262:EGY393269 EQU393262:EQU393269 FAQ393262:FAQ393269 FKM393262:FKM393269 FUI393262:FUI393269 GEE393262:GEE393269 GOA393262:GOA393269 GXW393262:GXW393269 HHS393262:HHS393269 HRO393262:HRO393269 IBK393262:IBK393269 ILG393262:ILG393269 IVC393262:IVC393269 JEY393262:JEY393269 JOU393262:JOU393269 JYQ393262:JYQ393269 KIM393262:KIM393269 KSI393262:KSI393269 LCE393262:LCE393269 LMA393262:LMA393269 LVW393262:LVW393269 MFS393262:MFS393269 MPO393262:MPO393269 MZK393262:MZK393269 NJG393262:NJG393269 NTC393262:NTC393269 OCY393262:OCY393269 OMU393262:OMU393269 OWQ393262:OWQ393269 PGM393262:PGM393269 PQI393262:PQI393269 QAE393262:QAE393269 QKA393262:QKA393269 QTW393262:QTW393269 RDS393262:RDS393269 RNO393262:RNO393269 RXK393262:RXK393269 SHG393262:SHG393269 SRC393262:SRC393269 TAY393262:TAY393269 TKU393262:TKU393269 TUQ393262:TUQ393269 UEM393262:UEM393269 UOI393262:UOI393269 UYE393262:UYE393269 VIA393262:VIA393269 VRW393262:VRW393269 WBS393262:WBS393269 WLO393262:WLO393269 WVK393262:WVK393269 B458798:B458805 IY458798:IY458805 SU458798:SU458805 ACQ458798:ACQ458805 AMM458798:AMM458805 AWI458798:AWI458805 BGE458798:BGE458805 BQA458798:BQA458805 BZW458798:BZW458805 CJS458798:CJS458805 CTO458798:CTO458805 DDK458798:DDK458805 DNG458798:DNG458805 DXC458798:DXC458805 EGY458798:EGY458805 EQU458798:EQU458805 FAQ458798:FAQ458805 FKM458798:FKM458805 FUI458798:FUI458805 GEE458798:GEE458805 GOA458798:GOA458805 GXW458798:GXW458805 HHS458798:HHS458805 HRO458798:HRO458805 IBK458798:IBK458805 ILG458798:ILG458805 IVC458798:IVC458805 JEY458798:JEY458805 JOU458798:JOU458805 JYQ458798:JYQ458805 KIM458798:KIM458805 KSI458798:KSI458805 LCE458798:LCE458805 LMA458798:LMA458805 LVW458798:LVW458805 MFS458798:MFS458805 MPO458798:MPO458805 MZK458798:MZK458805 NJG458798:NJG458805 NTC458798:NTC458805 OCY458798:OCY458805 OMU458798:OMU458805 OWQ458798:OWQ458805 PGM458798:PGM458805 PQI458798:PQI458805 QAE458798:QAE458805 QKA458798:QKA458805 QTW458798:QTW458805 RDS458798:RDS458805 RNO458798:RNO458805 RXK458798:RXK458805 SHG458798:SHG458805 SRC458798:SRC458805 TAY458798:TAY458805 TKU458798:TKU458805 TUQ458798:TUQ458805 UEM458798:UEM458805 UOI458798:UOI458805 UYE458798:UYE458805 VIA458798:VIA458805 VRW458798:VRW458805 WBS458798:WBS458805 WLO458798:WLO458805 WVK458798:WVK458805 B524334:B524341 IY524334:IY524341 SU524334:SU524341 ACQ524334:ACQ524341 AMM524334:AMM524341 AWI524334:AWI524341 BGE524334:BGE524341 BQA524334:BQA524341 BZW524334:BZW524341 CJS524334:CJS524341 CTO524334:CTO524341 DDK524334:DDK524341 DNG524334:DNG524341 DXC524334:DXC524341 EGY524334:EGY524341 EQU524334:EQU524341 FAQ524334:FAQ524341 FKM524334:FKM524341 FUI524334:FUI524341 GEE524334:GEE524341 GOA524334:GOA524341 GXW524334:GXW524341 HHS524334:HHS524341 HRO524334:HRO524341 IBK524334:IBK524341 ILG524334:ILG524341 IVC524334:IVC524341 JEY524334:JEY524341 JOU524334:JOU524341 JYQ524334:JYQ524341 KIM524334:KIM524341 KSI524334:KSI524341 LCE524334:LCE524341 LMA524334:LMA524341 LVW524334:LVW524341 MFS524334:MFS524341 MPO524334:MPO524341 MZK524334:MZK524341 NJG524334:NJG524341 NTC524334:NTC524341 OCY524334:OCY524341 OMU524334:OMU524341 OWQ524334:OWQ524341 PGM524334:PGM524341 PQI524334:PQI524341 QAE524334:QAE524341 QKA524334:QKA524341 QTW524334:QTW524341 RDS524334:RDS524341 RNO524334:RNO524341 RXK524334:RXK524341 SHG524334:SHG524341 SRC524334:SRC524341 TAY524334:TAY524341 TKU524334:TKU524341 TUQ524334:TUQ524341 UEM524334:UEM524341 UOI524334:UOI524341 UYE524334:UYE524341 VIA524334:VIA524341 VRW524334:VRW524341 WBS524334:WBS524341 WLO524334:WLO524341 WVK524334:WVK524341 B589870:B589877 IY589870:IY589877 SU589870:SU589877 ACQ589870:ACQ589877 AMM589870:AMM589877 AWI589870:AWI589877 BGE589870:BGE589877 BQA589870:BQA589877 BZW589870:BZW589877 CJS589870:CJS589877 CTO589870:CTO589877 DDK589870:DDK589877 DNG589870:DNG589877 DXC589870:DXC589877 EGY589870:EGY589877 EQU589870:EQU589877 FAQ589870:FAQ589877 FKM589870:FKM589877 FUI589870:FUI589877 GEE589870:GEE589877 GOA589870:GOA589877 GXW589870:GXW589877 HHS589870:HHS589877 HRO589870:HRO589877 IBK589870:IBK589877 ILG589870:ILG589877 IVC589870:IVC589877 JEY589870:JEY589877 JOU589870:JOU589877 JYQ589870:JYQ589877 KIM589870:KIM589877 KSI589870:KSI589877 LCE589870:LCE589877 LMA589870:LMA589877 LVW589870:LVW589877 MFS589870:MFS589877 MPO589870:MPO589877 MZK589870:MZK589877 NJG589870:NJG589877 NTC589870:NTC589877 OCY589870:OCY589877 OMU589870:OMU589877 OWQ589870:OWQ589877 PGM589870:PGM589877 PQI589870:PQI589877 QAE589870:QAE589877 QKA589870:QKA589877 QTW589870:QTW589877 RDS589870:RDS589877 RNO589870:RNO589877 RXK589870:RXK589877 SHG589870:SHG589877 SRC589870:SRC589877 TAY589870:TAY589877 TKU589870:TKU589877 TUQ589870:TUQ589877 UEM589870:UEM589877 UOI589870:UOI589877 UYE589870:UYE589877 VIA589870:VIA589877 VRW589870:VRW589877 WBS589870:WBS589877 WLO589870:WLO589877 WVK589870:WVK589877 B655406:B655413 IY655406:IY655413 SU655406:SU655413 ACQ655406:ACQ655413 AMM655406:AMM655413 AWI655406:AWI655413 BGE655406:BGE655413 BQA655406:BQA655413 BZW655406:BZW655413 CJS655406:CJS655413 CTO655406:CTO655413 DDK655406:DDK655413 DNG655406:DNG655413 DXC655406:DXC655413 EGY655406:EGY655413 EQU655406:EQU655413 FAQ655406:FAQ655413 FKM655406:FKM655413 FUI655406:FUI655413 GEE655406:GEE655413 GOA655406:GOA655413 GXW655406:GXW655413 HHS655406:HHS655413 HRO655406:HRO655413 IBK655406:IBK655413 ILG655406:ILG655413 IVC655406:IVC655413 JEY655406:JEY655413 JOU655406:JOU655413 JYQ655406:JYQ655413 KIM655406:KIM655413 KSI655406:KSI655413 LCE655406:LCE655413 LMA655406:LMA655413 LVW655406:LVW655413 MFS655406:MFS655413 MPO655406:MPO655413 MZK655406:MZK655413 NJG655406:NJG655413 NTC655406:NTC655413 OCY655406:OCY655413 OMU655406:OMU655413 OWQ655406:OWQ655413 PGM655406:PGM655413 PQI655406:PQI655413 QAE655406:QAE655413 QKA655406:QKA655413 QTW655406:QTW655413 RDS655406:RDS655413 RNO655406:RNO655413 RXK655406:RXK655413 SHG655406:SHG655413 SRC655406:SRC655413 TAY655406:TAY655413 TKU655406:TKU655413 TUQ655406:TUQ655413 UEM655406:UEM655413 UOI655406:UOI655413 UYE655406:UYE655413 VIA655406:VIA655413 VRW655406:VRW655413 WBS655406:WBS655413 WLO655406:WLO655413 WVK655406:WVK655413 B720942:B720949 IY720942:IY720949 SU720942:SU720949 ACQ720942:ACQ720949 AMM720942:AMM720949 AWI720942:AWI720949 BGE720942:BGE720949 BQA720942:BQA720949 BZW720942:BZW720949 CJS720942:CJS720949 CTO720942:CTO720949 DDK720942:DDK720949 DNG720942:DNG720949 DXC720942:DXC720949 EGY720942:EGY720949 EQU720942:EQU720949 FAQ720942:FAQ720949 FKM720942:FKM720949 FUI720942:FUI720949 GEE720942:GEE720949 GOA720942:GOA720949 GXW720942:GXW720949 HHS720942:HHS720949 HRO720942:HRO720949 IBK720942:IBK720949 ILG720942:ILG720949 IVC720942:IVC720949 JEY720942:JEY720949 JOU720942:JOU720949 JYQ720942:JYQ720949 KIM720942:KIM720949 KSI720942:KSI720949 LCE720942:LCE720949 LMA720942:LMA720949 LVW720942:LVW720949 MFS720942:MFS720949 MPO720942:MPO720949 MZK720942:MZK720949 NJG720942:NJG720949 NTC720942:NTC720949 OCY720942:OCY720949 OMU720942:OMU720949 OWQ720942:OWQ720949 PGM720942:PGM720949 PQI720942:PQI720949 QAE720942:QAE720949 QKA720942:QKA720949 QTW720942:QTW720949 RDS720942:RDS720949 RNO720942:RNO720949 RXK720942:RXK720949 SHG720942:SHG720949 SRC720942:SRC720949 TAY720942:TAY720949 TKU720942:TKU720949 TUQ720942:TUQ720949 UEM720942:UEM720949 UOI720942:UOI720949 UYE720942:UYE720949 VIA720942:VIA720949 VRW720942:VRW720949 WBS720942:WBS720949 WLO720942:WLO720949 WVK720942:WVK720949 B786478:B786485 IY786478:IY786485 SU786478:SU786485 ACQ786478:ACQ786485 AMM786478:AMM786485 AWI786478:AWI786485 BGE786478:BGE786485 BQA786478:BQA786485 BZW786478:BZW786485 CJS786478:CJS786485 CTO786478:CTO786485 DDK786478:DDK786485 DNG786478:DNG786485 DXC786478:DXC786485 EGY786478:EGY786485 EQU786478:EQU786485 FAQ786478:FAQ786485 FKM786478:FKM786485 FUI786478:FUI786485 GEE786478:GEE786485 GOA786478:GOA786485 GXW786478:GXW786485 HHS786478:HHS786485 HRO786478:HRO786485 IBK786478:IBK786485 ILG786478:ILG786485 IVC786478:IVC786485 JEY786478:JEY786485 JOU786478:JOU786485 JYQ786478:JYQ786485 KIM786478:KIM786485 KSI786478:KSI786485 LCE786478:LCE786485 LMA786478:LMA786485 LVW786478:LVW786485 MFS786478:MFS786485 MPO786478:MPO786485 MZK786478:MZK786485 NJG786478:NJG786485 NTC786478:NTC786485 OCY786478:OCY786485 OMU786478:OMU786485 OWQ786478:OWQ786485 PGM786478:PGM786485 PQI786478:PQI786485 QAE786478:QAE786485 QKA786478:QKA786485 QTW786478:QTW786485 RDS786478:RDS786485 RNO786478:RNO786485 RXK786478:RXK786485 SHG786478:SHG786485 SRC786478:SRC786485 TAY786478:TAY786485 TKU786478:TKU786485 TUQ786478:TUQ786485 UEM786478:UEM786485 UOI786478:UOI786485 UYE786478:UYE786485 VIA786478:VIA786485 VRW786478:VRW786485 WBS786478:WBS786485 WLO786478:WLO786485 WVK786478:WVK786485 B852014:B852021 IY852014:IY852021 SU852014:SU852021 ACQ852014:ACQ852021 AMM852014:AMM852021 AWI852014:AWI852021 BGE852014:BGE852021 BQA852014:BQA852021 BZW852014:BZW852021 CJS852014:CJS852021 CTO852014:CTO852021 DDK852014:DDK852021 DNG852014:DNG852021 DXC852014:DXC852021 EGY852014:EGY852021 EQU852014:EQU852021 FAQ852014:FAQ852021 FKM852014:FKM852021 FUI852014:FUI852021 GEE852014:GEE852021 GOA852014:GOA852021 GXW852014:GXW852021 HHS852014:HHS852021 HRO852014:HRO852021 IBK852014:IBK852021 ILG852014:ILG852021 IVC852014:IVC852021 JEY852014:JEY852021 JOU852014:JOU852021 JYQ852014:JYQ852021 KIM852014:KIM852021 KSI852014:KSI852021 LCE852014:LCE852021 LMA852014:LMA852021 LVW852014:LVW852021 MFS852014:MFS852021 MPO852014:MPO852021 MZK852014:MZK852021 NJG852014:NJG852021 NTC852014:NTC852021 OCY852014:OCY852021 OMU852014:OMU852021 OWQ852014:OWQ852021 PGM852014:PGM852021 PQI852014:PQI852021 QAE852014:QAE852021 QKA852014:QKA852021 QTW852014:QTW852021 RDS852014:RDS852021 RNO852014:RNO852021 RXK852014:RXK852021 SHG852014:SHG852021 SRC852014:SRC852021 TAY852014:TAY852021 TKU852014:TKU852021 TUQ852014:TUQ852021 UEM852014:UEM852021 UOI852014:UOI852021 UYE852014:UYE852021 VIA852014:VIA852021 VRW852014:VRW852021 WBS852014:WBS852021 WLO852014:WLO852021 WVK852014:WVK852021 B917550:B917557 IY917550:IY917557 SU917550:SU917557 ACQ917550:ACQ917557 AMM917550:AMM917557 AWI917550:AWI917557 BGE917550:BGE917557 BQA917550:BQA917557 BZW917550:BZW917557 CJS917550:CJS917557 CTO917550:CTO917557 DDK917550:DDK917557 DNG917550:DNG917557 DXC917550:DXC917557 EGY917550:EGY917557 EQU917550:EQU917557 FAQ917550:FAQ917557 FKM917550:FKM917557 FUI917550:FUI917557 GEE917550:GEE917557 GOA917550:GOA917557 GXW917550:GXW917557 HHS917550:HHS917557 HRO917550:HRO917557 IBK917550:IBK917557 ILG917550:ILG917557 IVC917550:IVC917557 JEY917550:JEY917557 JOU917550:JOU917557 JYQ917550:JYQ917557 KIM917550:KIM917557 KSI917550:KSI917557 LCE917550:LCE917557 LMA917550:LMA917557 LVW917550:LVW917557 MFS917550:MFS917557 MPO917550:MPO917557 MZK917550:MZK917557 NJG917550:NJG917557 NTC917550:NTC917557 OCY917550:OCY917557 OMU917550:OMU917557 OWQ917550:OWQ917557 PGM917550:PGM917557 PQI917550:PQI917557 QAE917550:QAE917557 QKA917550:QKA917557 QTW917550:QTW917557 RDS917550:RDS917557 RNO917550:RNO917557 RXK917550:RXK917557 SHG917550:SHG917557 SRC917550:SRC917557 TAY917550:TAY917557 TKU917550:TKU917557 TUQ917550:TUQ917557 UEM917550:UEM917557 UOI917550:UOI917557 UYE917550:UYE917557 VIA917550:VIA917557 VRW917550:VRW917557 WBS917550:WBS917557 WLO917550:WLO917557 WVK917550:WVK917557 B983086:B983093 IY983086:IY983093 SU983086:SU983093 ACQ983086:ACQ983093 AMM983086:AMM983093 AWI983086:AWI983093 BGE983086:BGE983093 BQA983086:BQA983093 BZW983086:BZW983093 CJS983086:CJS983093 CTO983086:CTO983093 DDK983086:DDK983093 DNG983086:DNG983093 DXC983086:DXC983093 EGY983086:EGY983093 EQU983086:EQU983093 FAQ983086:FAQ983093 FKM983086:FKM983093 FUI983086:FUI983093 GEE983086:GEE983093 GOA983086:GOA983093 GXW983086:GXW983093 HHS983086:HHS983093 HRO983086:HRO983093 IBK983086:IBK983093 ILG983086:ILG983093 IVC983086:IVC983093 JEY983086:JEY983093 JOU983086:JOU983093 JYQ983086:JYQ983093 KIM983086:KIM983093 KSI983086:KSI983093 LCE983086:LCE983093 LMA983086:LMA983093 LVW983086:LVW983093 MFS983086:MFS983093 MPO983086:MPO983093 MZK983086:MZK983093 NJG983086:NJG983093 NTC983086:NTC983093 OCY983086:OCY983093 OMU983086:OMU983093 OWQ983086:OWQ983093 PGM983086:PGM983093 PQI983086:PQI983093 QAE983086:QAE983093 QKA983086:QKA983093 QTW983086:QTW983093 RDS983086:RDS983093 RNO983086:RNO983093 RXK983086:RXK983093 SHG983086:SHG983093 SRC983086:SRC983093 TAY983086:TAY983093 TKU983086:TKU983093 TUQ983086:TUQ983093 UEM983086:UEM983093 UOI983086:UOI983093 UYE983086:UYE983093 VIA983086:VIA983093 VRW983086:VRW983093 WBS983086:WBS983093 WLO983086:WLO983093 B46" xr:uid="{00000000-0002-0000-0600-000000000000}">
      <formula1>Valore</formula1>
    </dataValidation>
    <dataValidation type="list" allowBlank="1" showInputMessage="1" showErrorMessage="1" sqref="WVJ983086:WVJ983093 IX46:IX53 ST46:ST53 ACP46:ACP53 AML46:AML53 AWH46:AWH53 BGD46:BGD53 BPZ46:BPZ53 BZV46:BZV53 CJR46:CJR53 CTN46:CTN53 DDJ46:DDJ53 DNF46:DNF53 DXB46:DXB53 EGX46:EGX53 EQT46:EQT53 FAP46:FAP53 FKL46:FKL53 FUH46:FUH53 GED46:GED53 GNZ46:GNZ53 GXV46:GXV53 HHR46:HHR53 HRN46:HRN53 IBJ46:IBJ53 ILF46:ILF53 IVB46:IVB53 JEX46:JEX53 JOT46:JOT53 JYP46:JYP53 KIL46:KIL53 KSH46:KSH53 LCD46:LCD53 LLZ46:LLZ53 LVV46:LVV53 MFR46:MFR53 MPN46:MPN53 MZJ46:MZJ53 NJF46:NJF53 NTB46:NTB53 OCX46:OCX53 OMT46:OMT53 OWP46:OWP53 PGL46:PGL53 PQH46:PQH53 QAD46:QAD53 QJZ46:QJZ53 QTV46:QTV53 RDR46:RDR53 RNN46:RNN53 RXJ46:RXJ53 SHF46:SHF53 SRB46:SRB53 TAX46:TAX53 TKT46:TKT53 TUP46:TUP53 UEL46:UEL53 UOH46:UOH53 UYD46:UYD53 VHZ46:VHZ53 VRV46:VRV53 WBR46:WBR53 WLN46:WLN53 WVJ46:WVJ53 A65582:A65589 IX65582:IX65589 ST65582:ST65589 ACP65582:ACP65589 AML65582:AML65589 AWH65582:AWH65589 BGD65582:BGD65589 BPZ65582:BPZ65589 BZV65582:BZV65589 CJR65582:CJR65589 CTN65582:CTN65589 DDJ65582:DDJ65589 DNF65582:DNF65589 DXB65582:DXB65589 EGX65582:EGX65589 EQT65582:EQT65589 FAP65582:FAP65589 FKL65582:FKL65589 FUH65582:FUH65589 GED65582:GED65589 GNZ65582:GNZ65589 GXV65582:GXV65589 HHR65582:HHR65589 HRN65582:HRN65589 IBJ65582:IBJ65589 ILF65582:ILF65589 IVB65582:IVB65589 JEX65582:JEX65589 JOT65582:JOT65589 JYP65582:JYP65589 KIL65582:KIL65589 KSH65582:KSH65589 LCD65582:LCD65589 LLZ65582:LLZ65589 LVV65582:LVV65589 MFR65582:MFR65589 MPN65582:MPN65589 MZJ65582:MZJ65589 NJF65582:NJF65589 NTB65582:NTB65589 OCX65582:OCX65589 OMT65582:OMT65589 OWP65582:OWP65589 PGL65582:PGL65589 PQH65582:PQH65589 QAD65582:QAD65589 QJZ65582:QJZ65589 QTV65582:QTV65589 RDR65582:RDR65589 RNN65582:RNN65589 RXJ65582:RXJ65589 SHF65582:SHF65589 SRB65582:SRB65589 TAX65582:TAX65589 TKT65582:TKT65589 TUP65582:TUP65589 UEL65582:UEL65589 UOH65582:UOH65589 UYD65582:UYD65589 VHZ65582:VHZ65589 VRV65582:VRV65589 WBR65582:WBR65589 WLN65582:WLN65589 WVJ65582:WVJ65589 A131118:A131125 IX131118:IX131125 ST131118:ST131125 ACP131118:ACP131125 AML131118:AML131125 AWH131118:AWH131125 BGD131118:BGD131125 BPZ131118:BPZ131125 BZV131118:BZV131125 CJR131118:CJR131125 CTN131118:CTN131125 DDJ131118:DDJ131125 DNF131118:DNF131125 DXB131118:DXB131125 EGX131118:EGX131125 EQT131118:EQT131125 FAP131118:FAP131125 FKL131118:FKL131125 FUH131118:FUH131125 GED131118:GED131125 GNZ131118:GNZ131125 GXV131118:GXV131125 HHR131118:HHR131125 HRN131118:HRN131125 IBJ131118:IBJ131125 ILF131118:ILF131125 IVB131118:IVB131125 JEX131118:JEX131125 JOT131118:JOT131125 JYP131118:JYP131125 KIL131118:KIL131125 KSH131118:KSH131125 LCD131118:LCD131125 LLZ131118:LLZ131125 LVV131118:LVV131125 MFR131118:MFR131125 MPN131118:MPN131125 MZJ131118:MZJ131125 NJF131118:NJF131125 NTB131118:NTB131125 OCX131118:OCX131125 OMT131118:OMT131125 OWP131118:OWP131125 PGL131118:PGL131125 PQH131118:PQH131125 QAD131118:QAD131125 QJZ131118:QJZ131125 QTV131118:QTV131125 RDR131118:RDR131125 RNN131118:RNN131125 RXJ131118:RXJ131125 SHF131118:SHF131125 SRB131118:SRB131125 TAX131118:TAX131125 TKT131118:TKT131125 TUP131118:TUP131125 UEL131118:UEL131125 UOH131118:UOH131125 UYD131118:UYD131125 VHZ131118:VHZ131125 VRV131118:VRV131125 WBR131118:WBR131125 WLN131118:WLN131125 WVJ131118:WVJ131125 A196654:A196661 IX196654:IX196661 ST196654:ST196661 ACP196654:ACP196661 AML196654:AML196661 AWH196654:AWH196661 BGD196654:BGD196661 BPZ196654:BPZ196661 BZV196654:BZV196661 CJR196654:CJR196661 CTN196654:CTN196661 DDJ196654:DDJ196661 DNF196654:DNF196661 DXB196654:DXB196661 EGX196654:EGX196661 EQT196654:EQT196661 FAP196654:FAP196661 FKL196654:FKL196661 FUH196654:FUH196661 GED196654:GED196661 GNZ196654:GNZ196661 GXV196654:GXV196661 HHR196654:HHR196661 HRN196654:HRN196661 IBJ196654:IBJ196661 ILF196654:ILF196661 IVB196654:IVB196661 JEX196654:JEX196661 JOT196654:JOT196661 JYP196654:JYP196661 KIL196654:KIL196661 KSH196654:KSH196661 LCD196654:LCD196661 LLZ196654:LLZ196661 LVV196654:LVV196661 MFR196654:MFR196661 MPN196654:MPN196661 MZJ196654:MZJ196661 NJF196654:NJF196661 NTB196654:NTB196661 OCX196654:OCX196661 OMT196654:OMT196661 OWP196654:OWP196661 PGL196654:PGL196661 PQH196654:PQH196661 QAD196654:QAD196661 QJZ196654:QJZ196661 QTV196654:QTV196661 RDR196654:RDR196661 RNN196654:RNN196661 RXJ196654:RXJ196661 SHF196654:SHF196661 SRB196654:SRB196661 TAX196654:TAX196661 TKT196654:TKT196661 TUP196654:TUP196661 UEL196654:UEL196661 UOH196654:UOH196661 UYD196654:UYD196661 VHZ196654:VHZ196661 VRV196654:VRV196661 WBR196654:WBR196661 WLN196654:WLN196661 WVJ196654:WVJ196661 A262190:A262197 IX262190:IX262197 ST262190:ST262197 ACP262190:ACP262197 AML262190:AML262197 AWH262190:AWH262197 BGD262190:BGD262197 BPZ262190:BPZ262197 BZV262190:BZV262197 CJR262190:CJR262197 CTN262190:CTN262197 DDJ262190:DDJ262197 DNF262190:DNF262197 DXB262190:DXB262197 EGX262190:EGX262197 EQT262190:EQT262197 FAP262190:FAP262197 FKL262190:FKL262197 FUH262190:FUH262197 GED262190:GED262197 GNZ262190:GNZ262197 GXV262190:GXV262197 HHR262190:HHR262197 HRN262190:HRN262197 IBJ262190:IBJ262197 ILF262190:ILF262197 IVB262190:IVB262197 JEX262190:JEX262197 JOT262190:JOT262197 JYP262190:JYP262197 KIL262190:KIL262197 KSH262190:KSH262197 LCD262190:LCD262197 LLZ262190:LLZ262197 LVV262190:LVV262197 MFR262190:MFR262197 MPN262190:MPN262197 MZJ262190:MZJ262197 NJF262190:NJF262197 NTB262190:NTB262197 OCX262190:OCX262197 OMT262190:OMT262197 OWP262190:OWP262197 PGL262190:PGL262197 PQH262190:PQH262197 QAD262190:QAD262197 QJZ262190:QJZ262197 QTV262190:QTV262197 RDR262190:RDR262197 RNN262190:RNN262197 RXJ262190:RXJ262197 SHF262190:SHF262197 SRB262190:SRB262197 TAX262190:TAX262197 TKT262190:TKT262197 TUP262190:TUP262197 UEL262190:UEL262197 UOH262190:UOH262197 UYD262190:UYD262197 VHZ262190:VHZ262197 VRV262190:VRV262197 WBR262190:WBR262197 WLN262190:WLN262197 WVJ262190:WVJ262197 A327726:A327733 IX327726:IX327733 ST327726:ST327733 ACP327726:ACP327733 AML327726:AML327733 AWH327726:AWH327733 BGD327726:BGD327733 BPZ327726:BPZ327733 BZV327726:BZV327733 CJR327726:CJR327733 CTN327726:CTN327733 DDJ327726:DDJ327733 DNF327726:DNF327733 DXB327726:DXB327733 EGX327726:EGX327733 EQT327726:EQT327733 FAP327726:FAP327733 FKL327726:FKL327733 FUH327726:FUH327733 GED327726:GED327733 GNZ327726:GNZ327733 GXV327726:GXV327733 HHR327726:HHR327733 HRN327726:HRN327733 IBJ327726:IBJ327733 ILF327726:ILF327733 IVB327726:IVB327733 JEX327726:JEX327733 JOT327726:JOT327733 JYP327726:JYP327733 KIL327726:KIL327733 KSH327726:KSH327733 LCD327726:LCD327733 LLZ327726:LLZ327733 LVV327726:LVV327733 MFR327726:MFR327733 MPN327726:MPN327733 MZJ327726:MZJ327733 NJF327726:NJF327733 NTB327726:NTB327733 OCX327726:OCX327733 OMT327726:OMT327733 OWP327726:OWP327733 PGL327726:PGL327733 PQH327726:PQH327733 QAD327726:QAD327733 QJZ327726:QJZ327733 QTV327726:QTV327733 RDR327726:RDR327733 RNN327726:RNN327733 RXJ327726:RXJ327733 SHF327726:SHF327733 SRB327726:SRB327733 TAX327726:TAX327733 TKT327726:TKT327733 TUP327726:TUP327733 UEL327726:UEL327733 UOH327726:UOH327733 UYD327726:UYD327733 VHZ327726:VHZ327733 VRV327726:VRV327733 WBR327726:WBR327733 WLN327726:WLN327733 WVJ327726:WVJ327733 A393262:A393269 IX393262:IX393269 ST393262:ST393269 ACP393262:ACP393269 AML393262:AML393269 AWH393262:AWH393269 BGD393262:BGD393269 BPZ393262:BPZ393269 BZV393262:BZV393269 CJR393262:CJR393269 CTN393262:CTN393269 DDJ393262:DDJ393269 DNF393262:DNF393269 DXB393262:DXB393269 EGX393262:EGX393269 EQT393262:EQT393269 FAP393262:FAP393269 FKL393262:FKL393269 FUH393262:FUH393269 GED393262:GED393269 GNZ393262:GNZ393269 GXV393262:GXV393269 HHR393262:HHR393269 HRN393262:HRN393269 IBJ393262:IBJ393269 ILF393262:ILF393269 IVB393262:IVB393269 JEX393262:JEX393269 JOT393262:JOT393269 JYP393262:JYP393269 KIL393262:KIL393269 KSH393262:KSH393269 LCD393262:LCD393269 LLZ393262:LLZ393269 LVV393262:LVV393269 MFR393262:MFR393269 MPN393262:MPN393269 MZJ393262:MZJ393269 NJF393262:NJF393269 NTB393262:NTB393269 OCX393262:OCX393269 OMT393262:OMT393269 OWP393262:OWP393269 PGL393262:PGL393269 PQH393262:PQH393269 QAD393262:QAD393269 QJZ393262:QJZ393269 QTV393262:QTV393269 RDR393262:RDR393269 RNN393262:RNN393269 RXJ393262:RXJ393269 SHF393262:SHF393269 SRB393262:SRB393269 TAX393262:TAX393269 TKT393262:TKT393269 TUP393262:TUP393269 UEL393262:UEL393269 UOH393262:UOH393269 UYD393262:UYD393269 VHZ393262:VHZ393269 VRV393262:VRV393269 WBR393262:WBR393269 WLN393262:WLN393269 WVJ393262:WVJ393269 A458798:A458805 IX458798:IX458805 ST458798:ST458805 ACP458798:ACP458805 AML458798:AML458805 AWH458798:AWH458805 BGD458798:BGD458805 BPZ458798:BPZ458805 BZV458798:BZV458805 CJR458798:CJR458805 CTN458798:CTN458805 DDJ458798:DDJ458805 DNF458798:DNF458805 DXB458798:DXB458805 EGX458798:EGX458805 EQT458798:EQT458805 FAP458798:FAP458805 FKL458798:FKL458805 FUH458798:FUH458805 GED458798:GED458805 GNZ458798:GNZ458805 GXV458798:GXV458805 HHR458798:HHR458805 HRN458798:HRN458805 IBJ458798:IBJ458805 ILF458798:ILF458805 IVB458798:IVB458805 JEX458798:JEX458805 JOT458798:JOT458805 JYP458798:JYP458805 KIL458798:KIL458805 KSH458798:KSH458805 LCD458798:LCD458805 LLZ458798:LLZ458805 LVV458798:LVV458805 MFR458798:MFR458805 MPN458798:MPN458805 MZJ458798:MZJ458805 NJF458798:NJF458805 NTB458798:NTB458805 OCX458798:OCX458805 OMT458798:OMT458805 OWP458798:OWP458805 PGL458798:PGL458805 PQH458798:PQH458805 QAD458798:QAD458805 QJZ458798:QJZ458805 QTV458798:QTV458805 RDR458798:RDR458805 RNN458798:RNN458805 RXJ458798:RXJ458805 SHF458798:SHF458805 SRB458798:SRB458805 TAX458798:TAX458805 TKT458798:TKT458805 TUP458798:TUP458805 UEL458798:UEL458805 UOH458798:UOH458805 UYD458798:UYD458805 VHZ458798:VHZ458805 VRV458798:VRV458805 WBR458798:WBR458805 WLN458798:WLN458805 WVJ458798:WVJ458805 A524334:A524341 IX524334:IX524341 ST524334:ST524341 ACP524334:ACP524341 AML524334:AML524341 AWH524334:AWH524341 BGD524334:BGD524341 BPZ524334:BPZ524341 BZV524334:BZV524341 CJR524334:CJR524341 CTN524334:CTN524341 DDJ524334:DDJ524341 DNF524334:DNF524341 DXB524334:DXB524341 EGX524334:EGX524341 EQT524334:EQT524341 FAP524334:FAP524341 FKL524334:FKL524341 FUH524334:FUH524341 GED524334:GED524341 GNZ524334:GNZ524341 GXV524334:GXV524341 HHR524334:HHR524341 HRN524334:HRN524341 IBJ524334:IBJ524341 ILF524334:ILF524341 IVB524334:IVB524341 JEX524334:JEX524341 JOT524334:JOT524341 JYP524334:JYP524341 KIL524334:KIL524341 KSH524334:KSH524341 LCD524334:LCD524341 LLZ524334:LLZ524341 LVV524334:LVV524341 MFR524334:MFR524341 MPN524334:MPN524341 MZJ524334:MZJ524341 NJF524334:NJF524341 NTB524334:NTB524341 OCX524334:OCX524341 OMT524334:OMT524341 OWP524334:OWP524341 PGL524334:PGL524341 PQH524334:PQH524341 QAD524334:QAD524341 QJZ524334:QJZ524341 QTV524334:QTV524341 RDR524334:RDR524341 RNN524334:RNN524341 RXJ524334:RXJ524341 SHF524334:SHF524341 SRB524334:SRB524341 TAX524334:TAX524341 TKT524334:TKT524341 TUP524334:TUP524341 UEL524334:UEL524341 UOH524334:UOH524341 UYD524334:UYD524341 VHZ524334:VHZ524341 VRV524334:VRV524341 WBR524334:WBR524341 WLN524334:WLN524341 WVJ524334:WVJ524341 A589870:A589877 IX589870:IX589877 ST589870:ST589877 ACP589870:ACP589877 AML589870:AML589877 AWH589870:AWH589877 BGD589870:BGD589877 BPZ589870:BPZ589877 BZV589870:BZV589877 CJR589870:CJR589877 CTN589870:CTN589877 DDJ589870:DDJ589877 DNF589870:DNF589877 DXB589870:DXB589877 EGX589870:EGX589877 EQT589870:EQT589877 FAP589870:FAP589877 FKL589870:FKL589877 FUH589870:FUH589877 GED589870:GED589877 GNZ589870:GNZ589877 GXV589870:GXV589877 HHR589870:HHR589877 HRN589870:HRN589877 IBJ589870:IBJ589877 ILF589870:ILF589877 IVB589870:IVB589877 JEX589870:JEX589877 JOT589870:JOT589877 JYP589870:JYP589877 KIL589870:KIL589877 KSH589870:KSH589877 LCD589870:LCD589877 LLZ589870:LLZ589877 LVV589870:LVV589877 MFR589870:MFR589877 MPN589870:MPN589877 MZJ589870:MZJ589877 NJF589870:NJF589877 NTB589870:NTB589877 OCX589870:OCX589877 OMT589870:OMT589877 OWP589870:OWP589877 PGL589870:PGL589877 PQH589870:PQH589877 QAD589870:QAD589877 QJZ589870:QJZ589877 QTV589870:QTV589877 RDR589870:RDR589877 RNN589870:RNN589877 RXJ589870:RXJ589877 SHF589870:SHF589877 SRB589870:SRB589877 TAX589870:TAX589877 TKT589870:TKT589877 TUP589870:TUP589877 UEL589870:UEL589877 UOH589870:UOH589877 UYD589870:UYD589877 VHZ589870:VHZ589877 VRV589870:VRV589877 WBR589870:WBR589877 WLN589870:WLN589877 WVJ589870:WVJ589877 A655406:A655413 IX655406:IX655413 ST655406:ST655413 ACP655406:ACP655413 AML655406:AML655413 AWH655406:AWH655413 BGD655406:BGD655413 BPZ655406:BPZ655413 BZV655406:BZV655413 CJR655406:CJR655413 CTN655406:CTN655413 DDJ655406:DDJ655413 DNF655406:DNF655413 DXB655406:DXB655413 EGX655406:EGX655413 EQT655406:EQT655413 FAP655406:FAP655413 FKL655406:FKL655413 FUH655406:FUH655413 GED655406:GED655413 GNZ655406:GNZ655413 GXV655406:GXV655413 HHR655406:HHR655413 HRN655406:HRN655413 IBJ655406:IBJ655413 ILF655406:ILF655413 IVB655406:IVB655413 JEX655406:JEX655413 JOT655406:JOT655413 JYP655406:JYP655413 KIL655406:KIL655413 KSH655406:KSH655413 LCD655406:LCD655413 LLZ655406:LLZ655413 LVV655406:LVV655413 MFR655406:MFR655413 MPN655406:MPN655413 MZJ655406:MZJ655413 NJF655406:NJF655413 NTB655406:NTB655413 OCX655406:OCX655413 OMT655406:OMT655413 OWP655406:OWP655413 PGL655406:PGL655413 PQH655406:PQH655413 QAD655406:QAD655413 QJZ655406:QJZ655413 QTV655406:QTV655413 RDR655406:RDR655413 RNN655406:RNN655413 RXJ655406:RXJ655413 SHF655406:SHF655413 SRB655406:SRB655413 TAX655406:TAX655413 TKT655406:TKT655413 TUP655406:TUP655413 UEL655406:UEL655413 UOH655406:UOH655413 UYD655406:UYD655413 VHZ655406:VHZ655413 VRV655406:VRV655413 WBR655406:WBR655413 WLN655406:WLN655413 WVJ655406:WVJ655413 A720942:A720949 IX720942:IX720949 ST720942:ST720949 ACP720942:ACP720949 AML720942:AML720949 AWH720942:AWH720949 BGD720942:BGD720949 BPZ720942:BPZ720949 BZV720942:BZV720949 CJR720942:CJR720949 CTN720942:CTN720949 DDJ720942:DDJ720949 DNF720942:DNF720949 DXB720942:DXB720949 EGX720942:EGX720949 EQT720942:EQT720949 FAP720942:FAP720949 FKL720942:FKL720949 FUH720942:FUH720949 GED720942:GED720949 GNZ720942:GNZ720949 GXV720942:GXV720949 HHR720942:HHR720949 HRN720942:HRN720949 IBJ720942:IBJ720949 ILF720942:ILF720949 IVB720942:IVB720949 JEX720942:JEX720949 JOT720942:JOT720949 JYP720942:JYP720949 KIL720942:KIL720949 KSH720942:KSH720949 LCD720942:LCD720949 LLZ720942:LLZ720949 LVV720942:LVV720949 MFR720942:MFR720949 MPN720942:MPN720949 MZJ720942:MZJ720949 NJF720942:NJF720949 NTB720942:NTB720949 OCX720942:OCX720949 OMT720942:OMT720949 OWP720942:OWP720949 PGL720942:PGL720949 PQH720942:PQH720949 QAD720942:QAD720949 QJZ720942:QJZ720949 QTV720942:QTV720949 RDR720942:RDR720949 RNN720942:RNN720949 RXJ720942:RXJ720949 SHF720942:SHF720949 SRB720942:SRB720949 TAX720942:TAX720949 TKT720942:TKT720949 TUP720942:TUP720949 UEL720942:UEL720949 UOH720942:UOH720949 UYD720942:UYD720949 VHZ720942:VHZ720949 VRV720942:VRV720949 WBR720942:WBR720949 WLN720942:WLN720949 WVJ720942:WVJ720949 A786478:A786485 IX786478:IX786485 ST786478:ST786485 ACP786478:ACP786485 AML786478:AML786485 AWH786478:AWH786485 BGD786478:BGD786485 BPZ786478:BPZ786485 BZV786478:BZV786485 CJR786478:CJR786485 CTN786478:CTN786485 DDJ786478:DDJ786485 DNF786478:DNF786485 DXB786478:DXB786485 EGX786478:EGX786485 EQT786478:EQT786485 FAP786478:FAP786485 FKL786478:FKL786485 FUH786478:FUH786485 GED786478:GED786485 GNZ786478:GNZ786485 GXV786478:GXV786485 HHR786478:HHR786485 HRN786478:HRN786485 IBJ786478:IBJ786485 ILF786478:ILF786485 IVB786478:IVB786485 JEX786478:JEX786485 JOT786478:JOT786485 JYP786478:JYP786485 KIL786478:KIL786485 KSH786478:KSH786485 LCD786478:LCD786485 LLZ786478:LLZ786485 LVV786478:LVV786485 MFR786478:MFR786485 MPN786478:MPN786485 MZJ786478:MZJ786485 NJF786478:NJF786485 NTB786478:NTB786485 OCX786478:OCX786485 OMT786478:OMT786485 OWP786478:OWP786485 PGL786478:PGL786485 PQH786478:PQH786485 QAD786478:QAD786485 QJZ786478:QJZ786485 QTV786478:QTV786485 RDR786478:RDR786485 RNN786478:RNN786485 RXJ786478:RXJ786485 SHF786478:SHF786485 SRB786478:SRB786485 TAX786478:TAX786485 TKT786478:TKT786485 TUP786478:TUP786485 UEL786478:UEL786485 UOH786478:UOH786485 UYD786478:UYD786485 VHZ786478:VHZ786485 VRV786478:VRV786485 WBR786478:WBR786485 WLN786478:WLN786485 WVJ786478:WVJ786485 A852014:A852021 IX852014:IX852021 ST852014:ST852021 ACP852014:ACP852021 AML852014:AML852021 AWH852014:AWH852021 BGD852014:BGD852021 BPZ852014:BPZ852021 BZV852014:BZV852021 CJR852014:CJR852021 CTN852014:CTN852021 DDJ852014:DDJ852021 DNF852014:DNF852021 DXB852014:DXB852021 EGX852014:EGX852021 EQT852014:EQT852021 FAP852014:FAP852021 FKL852014:FKL852021 FUH852014:FUH852021 GED852014:GED852021 GNZ852014:GNZ852021 GXV852014:GXV852021 HHR852014:HHR852021 HRN852014:HRN852021 IBJ852014:IBJ852021 ILF852014:ILF852021 IVB852014:IVB852021 JEX852014:JEX852021 JOT852014:JOT852021 JYP852014:JYP852021 KIL852014:KIL852021 KSH852014:KSH852021 LCD852014:LCD852021 LLZ852014:LLZ852021 LVV852014:LVV852021 MFR852014:MFR852021 MPN852014:MPN852021 MZJ852014:MZJ852021 NJF852014:NJF852021 NTB852014:NTB852021 OCX852014:OCX852021 OMT852014:OMT852021 OWP852014:OWP852021 PGL852014:PGL852021 PQH852014:PQH852021 QAD852014:QAD852021 QJZ852014:QJZ852021 QTV852014:QTV852021 RDR852014:RDR852021 RNN852014:RNN852021 RXJ852014:RXJ852021 SHF852014:SHF852021 SRB852014:SRB852021 TAX852014:TAX852021 TKT852014:TKT852021 TUP852014:TUP852021 UEL852014:UEL852021 UOH852014:UOH852021 UYD852014:UYD852021 VHZ852014:VHZ852021 VRV852014:VRV852021 WBR852014:WBR852021 WLN852014:WLN852021 WVJ852014:WVJ852021 A917550:A917557 IX917550:IX917557 ST917550:ST917557 ACP917550:ACP917557 AML917550:AML917557 AWH917550:AWH917557 BGD917550:BGD917557 BPZ917550:BPZ917557 BZV917550:BZV917557 CJR917550:CJR917557 CTN917550:CTN917557 DDJ917550:DDJ917557 DNF917550:DNF917557 DXB917550:DXB917557 EGX917550:EGX917557 EQT917550:EQT917557 FAP917550:FAP917557 FKL917550:FKL917557 FUH917550:FUH917557 GED917550:GED917557 GNZ917550:GNZ917557 GXV917550:GXV917557 HHR917550:HHR917557 HRN917550:HRN917557 IBJ917550:IBJ917557 ILF917550:ILF917557 IVB917550:IVB917557 JEX917550:JEX917557 JOT917550:JOT917557 JYP917550:JYP917557 KIL917550:KIL917557 KSH917550:KSH917557 LCD917550:LCD917557 LLZ917550:LLZ917557 LVV917550:LVV917557 MFR917550:MFR917557 MPN917550:MPN917557 MZJ917550:MZJ917557 NJF917550:NJF917557 NTB917550:NTB917557 OCX917550:OCX917557 OMT917550:OMT917557 OWP917550:OWP917557 PGL917550:PGL917557 PQH917550:PQH917557 QAD917550:QAD917557 QJZ917550:QJZ917557 QTV917550:QTV917557 RDR917550:RDR917557 RNN917550:RNN917557 RXJ917550:RXJ917557 SHF917550:SHF917557 SRB917550:SRB917557 TAX917550:TAX917557 TKT917550:TKT917557 TUP917550:TUP917557 UEL917550:UEL917557 UOH917550:UOH917557 UYD917550:UYD917557 VHZ917550:VHZ917557 VRV917550:VRV917557 WBR917550:WBR917557 WLN917550:WLN917557 WVJ917550:WVJ917557 A983086:A983093 IX983086:IX983093 ST983086:ST983093 ACP983086:ACP983093 AML983086:AML983093 AWH983086:AWH983093 BGD983086:BGD983093 BPZ983086:BPZ983093 BZV983086:BZV983093 CJR983086:CJR983093 CTN983086:CTN983093 DDJ983086:DDJ983093 DNF983086:DNF983093 DXB983086:DXB983093 EGX983086:EGX983093 EQT983086:EQT983093 FAP983086:FAP983093 FKL983086:FKL983093 FUH983086:FUH983093 GED983086:GED983093 GNZ983086:GNZ983093 GXV983086:GXV983093 HHR983086:HHR983093 HRN983086:HRN983093 IBJ983086:IBJ983093 ILF983086:ILF983093 IVB983086:IVB983093 JEX983086:JEX983093 JOT983086:JOT983093 JYP983086:JYP983093 KIL983086:KIL983093 KSH983086:KSH983093 LCD983086:LCD983093 LLZ983086:LLZ983093 LVV983086:LVV983093 MFR983086:MFR983093 MPN983086:MPN983093 MZJ983086:MZJ983093 NJF983086:NJF983093 NTB983086:NTB983093 OCX983086:OCX983093 OMT983086:OMT983093 OWP983086:OWP983093 PGL983086:PGL983093 PQH983086:PQH983093 QAD983086:QAD983093 QJZ983086:QJZ983093 QTV983086:QTV983093 RDR983086:RDR983093 RNN983086:RNN983093 RXJ983086:RXJ983093 SHF983086:SHF983093 SRB983086:SRB983093 TAX983086:TAX983093 TKT983086:TKT983093 TUP983086:TUP983093 UEL983086:UEL983093 UOH983086:UOH983093 UYD983086:UYD983093 VHZ983086:VHZ983093 VRV983086:VRV983093 WBR983086:WBR983093 WLN983086:WLN983093 A46" xr:uid="{00000000-0002-0000-06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Foglio1!$A$2:$A$10</xm:f>
          </x14:formula1>
          <xm:sqref>A47:A53</xm:sqref>
        </x14:dataValidation>
        <x14:dataValidation type="list" allowBlank="1" showInputMessage="1" showErrorMessage="1" xr:uid="{00000000-0002-0000-0600-000003000000}">
          <x14:formula1>
            <xm:f>Foglio1!$B$2:$B$10</xm:f>
          </x14:formula1>
          <xm:sqref>B47:B53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9"/>
  <sheetViews>
    <sheetView workbookViewId="0">
      <selection activeCell="G4" sqref="G4"/>
    </sheetView>
  </sheetViews>
  <sheetFormatPr defaultRowHeight="12.75" x14ac:dyDescent="0.25"/>
  <cols>
    <col min="1" max="1" width="48.5703125" style="81" customWidth="1"/>
    <col min="2" max="2" width="52.5703125" style="81" customWidth="1"/>
    <col min="3" max="4" width="10.140625" style="81" customWidth="1"/>
    <col min="5" max="5" width="12.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3" t="str">
        <f>'Elenco P.I.'!B2</f>
        <v>Comune di Golfo Aranci</v>
      </c>
      <c r="B1" s="504"/>
      <c r="C1" s="504"/>
      <c r="D1" s="504"/>
      <c r="E1" s="504"/>
      <c r="F1" s="504"/>
      <c r="G1" s="504"/>
      <c r="H1" s="504"/>
      <c r="I1" s="504"/>
      <c r="J1" s="504"/>
      <c r="K1" s="505"/>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t="s">
        <v>553</v>
      </c>
      <c r="H3" s="72"/>
      <c r="I3" s="68"/>
      <c r="J3" s="73">
        <v>2023</v>
      </c>
      <c r="K3" s="70"/>
    </row>
    <row r="4" spans="1:11" s="65" customFormat="1" ht="19.5" customHeight="1" x14ac:dyDescent="0.25">
      <c r="A4" s="66" t="s">
        <v>228</v>
      </c>
      <c r="B4" s="74" t="s">
        <v>549</v>
      </c>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6" t="s">
        <v>229</v>
      </c>
      <c r="B6" s="506"/>
      <c r="C6" s="506"/>
      <c r="D6" s="506"/>
      <c r="E6" s="506"/>
      <c r="F6" s="506"/>
      <c r="G6" s="508" t="s">
        <v>230</v>
      </c>
      <c r="H6" s="508"/>
      <c r="I6" s="508"/>
      <c r="J6" s="508"/>
      <c r="K6" s="508"/>
    </row>
    <row r="7" spans="1:11" ht="15.75" customHeight="1" x14ac:dyDescent="0.25">
      <c r="A7" s="507"/>
      <c r="B7" s="507"/>
      <c r="C7" s="507"/>
      <c r="D7" s="507"/>
      <c r="E7" s="507"/>
      <c r="F7" s="507"/>
      <c r="G7" s="231">
        <v>1</v>
      </c>
      <c r="H7" s="231">
        <v>2</v>
      </c>
      <c r="I7" s="231">
        <v>3</v>
      </c>
      <c r="J7" s="231">
        <v>4</v>
      </c>
      <c r="K7" s="231">
        <v>5</v>
      </c>
    </row>
    <row r="8" spans="1:11" ht="15.75" customHeight="1" x14ac:dyDescent="0.25">
      <c r="A8" s="507"/>
      <c r="B8" s="507"/>
      <c r="C8" s="507"/>
      <c r="D8" s="507"/>
      <c r="E8" s="507"/>
      <c r="F8" s="507"/>
      <c r="G8" s="82" t="s">
        <v>231</v>
      </c>
      <c r="H8" s="82" t="s">
        <v>232</v>
      </c>
      <c r="I8" s="83" t="s">
        <v>233</v>
      </c>
      <c r="J8" s="83" t="s">
        <v>234</v>
      </c>
      <c r="K8" s="83" t="s">
        <v>235</v>
      </c>
    </row>
    <row r="9" spans="1:11" ht="4.5" customHeight="1" x14ac:dyDescent="0.25">
      <c r="A9" s="509"/>
      <c r="B9" s="509"/>
      <c r="C9" s="509"/>
      <c r="D9" s="509"/>
      <c r="E9" s="509"/>
      <c r="F9" s="509"/>
      <c r="G9" s="509"/>
      <c r="H9" s="509"/>
      <c r="I9" s="509"/>
      <c r="J9" s="509"/>
      <c r="K9" s="509"/>
    </row>
    <row r="10" spans="1:11" ht="32.25" customHeight="1" x14ac:dyDescent="0.25">
      <c r="A10" s="84" t="s">
        <v>236</v>
      </c>
      <c r="B10" s="84" t="s">
        <v>237</v>
      </c>
      <c r="C10" s="85" t="s">
        <v>291</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8">
        <f>(C11/C$21)*60</f>
        <v>16.666666666666668</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14</v>
      </c>
      <c r="D12" s="338">
        <f t="shared" ref="D12:D20" si="1">(C12/C$21)*60</f>
        <v>11.666666666666666</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88">
        <v>20</v>
      </c>
      <c r="D13" s="338">
        <f t="shared" si="1"/>
        <v>16.666666666666668</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88">
        <v>18</v>
      </c>
      <c r="D14" s="338">
        <f t="shared" si="1"/>
        <v>15</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88"/>
      <c r="D15" s="338">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88"/>
      <c r="D16" s="338">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88"/>
      <c r="D17" s="338">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88"/>
      <c r="D18" s="338">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88"/>
      <c r="D19" s="338">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88"/>
      <c r="D20" s="338">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72</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09"/>
      <c r="B22" s="510"/>
      <c r="C22" s="510"/>
      <c r="D22" s="232"/>
      <c r="E22" s="232"/>
      <c r="F22" s="509"/>
      <c r="G22" s="510"/>
      <c r="H22" s="510"/>
      <c r="I22" s="509"/>
      <c r="J22" s="510"/>
      <c r="K22" s="510"/>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Appalto nuovo servizio scuolabus</v>
      </c>
      <c r="B24" s="92"/>
      <c r="C24" s="100"/>
      <c r="D24" s="100">
        <f t="shared" ref="D24:D45" si="7">(C24/C$54)*40</f>
        <v>0</v>
      </c>
      <c r="E24" s="89">
        <f>F24/100</f>
        <v>0</v>
      </c>
      <c r="F24" s="90"/>
      <c r="G24" s="91" t="str">
        <f t="shared" ref="G24:G48" si="8">IF(F24&lt;=20,"X","")</f>
        <v>X</v>
      </c>
      <c r="H24" s="91" t="str">
        <f t="shared" ref="H24:H48" si="9">IF(AND(F24&gt;20,F24&lt;=50),"X","")</f>
        <v/>
      </c>
      <c r="I24" s="91" t="str">
        <f t="shared" ref="I24:I48" si="10">IF(AND(F24&gt;50,F24&lt;=70),"X","")</f>
        <v/>
      </c>
      <c r="J24" s="91" t="str">
        <f t="shared" ref="J24:J48" si="11">IF(AND(F24&gt;70,F24&lt;=90),"X","")</f>
        <v/>
      </c>
      <c r="K24" s="91" t="str">
        <f>IF(AND(F24&gt;90,F24&lt;=100),"X","")</f>
        <v/>
      </c>
    </row>
    <row r="25" spans="1:11" s="6" customFormat="1" ht="27" customHeight="1" x14ac:dyDescent="0.25">
      <c r="A25" s="93" t="str">
        <f>'Resp. 1'!B33</f>
        <v>Inserimento nel programma di Stato Civile degli Atti di Matrimonio dall'anno 1970 al 1984</v>
      </c>
      <c r="B25" s="93"/>
      <c r="C25" s="100">
        <v>8</v>
      </c>
      <c r="D25" s="100">
        <f t="shared" si="7"/>
        <v>8</v>
      </c>
      <c r="E25" s="89">
        <f t="shared" ref="E25:E29" si="12">F25/100</f>
        <v>0</v>
      </c>
      <c r="F25" s="90"/>
      <c r="G25" s="91" t="str">
        <f t="shared" si="8"/>
        <v>X</v>
      </c>
      <c r="H25" s="91" t="str">
        <f t="shared" si="9"/>
        <v/>
      </c>
      <c r="I25" s="91" t="str">
        <f t="shared" si="10"/>
        <v/>
      </c>
      <c r="J25" s="91" t="str">
        <f t="shared" si="11"/>
        <v/>
      </c>
      <c r="K25" s="91" t="str">
        <f t="shared" ref="K25:K45" si="13">IF(AND(F25&gt;90,F25&lt;=100),"X","")</f>
        <v/>
      </c>
    </row>
    <row r="26" spans="1:11" s="6" customFormat="1" ht="27" customHeight="1" x14ac:dyDescent="0.25">
      <c r="A26" s="93" t="str">
        <f>'Resp. 1'!B34</f>
        <v>Attivazione iscrizione mensa scolastica on line</v>
      </c>
      <c r="B26" s="93"/>
      <c r="C26" s="100"/>
      <c r="D26" s="100">
        <f t="shared" si="7"/>
        <v>0</v>
      </c>
      <c r="E26" s="89">
        <f t="shared" si="12"/>
        <v>0</v>
      </c>
      <c r="F26" s="90"/>
      <c r="G26" s="91" t="str">
        <f t="shared" si="8"/>
        <v>X</v>
      </c>
      <c r="H26" s="91" t="str">
        <f t="shared" si="9"/>
        <v/>
      </c>
      <c r="I26" s="91" t="str">
        <f t="shared" si="10"/>
        <v/>
      </c>
      <c r="J26" s="91" t="str">
        <f t="shared" si="11"/>
        <v/>
      </c>
      <c r="K26" s="91" t="str">
        <f t="shared" si="13"/>
        <v/>
      </c>
    </row>
    <row r="27" spans="1:11" s="6" customFormat="1" ht="27" customHeight="1" x14ac:dyDescent="0.25">
      <c r="A27" s="93" t="str">
        <f>'Resp. 1'!B35</f>
        <v>Rivisitazione modulistica stato civile</v>
      </c>
      <c r="B27" s="93"/>
      <c r="C27" s="100">
        <v>12</v>
      </c>
      <c r="D27" s="100">
        <f t="shared" si="7"/>
        <v>12</v>
      </c>
      <c r="E27" s="89">
        <f t="shared" si="12"/>
        <v>0</v>
      </c>
      <c r="F27" s="90"/>
      <c r="G27" s="91" t="str">
        <f t="shared" si="8"/>
        <v>X</v>
      </c>
      <c r="H27" s="91" t="str">
        <f t="shared" si="9"/>
        <v/>
      </c>
      <c r="I27" s="91" t="str">
        <f t="shared" si="10"/>
        <v/>
      </c>
      <c r="J27" s="91" t="str">
        <f t="shared" si="11"/>
        <v/>
      </c>
      <c r="K27" s="91" t="str">
        <f t="shared" si="13"/>
        <v/>
      </c>
    </row>
    <row r="28" spans="1:11" s="6" customFormat="1" ht="27" customHeight="1" x14ac:dyDescent="0.25">
      <c r="A28" s="93" t="str">
        <f>'Resp. 1'!B36</f>
        <v>Bonus bambini nati nell'anno 2022/2023</v>
      </c>
      <c r="B28" s="93"/>
      <c r="C28" s="101"/>
      <c r="D28" s="100">
        <f t="shared" si="7"/>
        <v>0</v>
      </c>
      <c r="E28" s="89">
        <f t="shared" si="12"/>
        <v>0</v>
      </c>
      <c r="F28" s="90"/>
      <c r="G28" s="91" t="str">
        <f t="shared" si="8"/>
        <v>X</v>
      </c>
      <c r="H28" s="91" t="str">
        <f t="shared" si="9"/>
        <v/>
      </c>
      <c r="I28" s="91" t="str">
        <f t="shared" si="10"/>
        <v/>
      </c>
      <c r="J28" s="91" t="str">
        <f t="shared" si="11"/>
        <v/>
      </c>
      <c r="K28" s="91" t="str">
        <f t="shared" si="13"/>
        <v/>
      </c>
    </row>
    <row r="29" spans="1:11" s="6" customFormat="1" ht="27" customHeight="1" x14ac:dyDescent="0.25">
      <c r="A29" s="93">
        <f>'Resp. 1'!B37</f>
        <v>0</v>
      </c>
      <c r="B29" s="93"/>
      <c r="C29" s="101"/>
      <c r="D29" s="100">
        <f t="shared" si="7"/>
        <v>0</v>
      </c>
      <c r="E29" s="89">
        <f t="shared" si="12"/>
        <v>0</v>
      </c>
      <c r="F29" s="90"/>
      <c r="G29" s="91" t="str">
        <f t="shared" si="8"/>
        <v>X</v>
      </c>
      <c r="H29" s="91" t="str">
        <f t="shared" si="9"/>
        <v/>
      </c>
      <c r="I29" s="91" t="str">
        <f t="shared" si="10"/>
        <v/>
      </c>
      <c r="J29" s="91" t="str">
        <f t="shared" si="11"/>
        <v/>
      </c>
      <c r="K29" s="91" t="str">
        <f t="shared" si="13"/>
        <v/>
      </c>
    </row>
    <row r="30" spans="1:11" s="6" customFormat="1" ht="27" customHeight="1" x14ac:dyDescent="0.25">
      <c r="A30" s="93">
        <f>'Resp. 1'!B38</f>
        <v>0</v>
      </c>
      <c r="B30" s="93"/>
      <c r="C30" s="101"/>
      <c r="D30" s="100">
        <f t="shared" si="7"/>
        <v>0</v>
      </c>
      <c r="E30" s="89"/>
      <c r="F30" s="90"/>
      <c r="G30" s="91" t="str">
        <f t="shared" si="8"/>
        <v>X</v>
      </c>
      <c r="H30" s="91" t="str">
        <f t="shared" si="9"/>
        <v/>
      </c>
      <c r="I30" s="91" t="str">
        <f t="shared" si="10"/>
        <v/>
      </c>
      <c r="J30" s="91" t="str">
        <f t="shared" si="11"/>
        <v/>
      </c>
      <c r="K30" s="91" t="str">
        <f t="shared" si="13"/>
        <v/>
      </c>
    </row>
    <row r="31" spans="1:11" s="6" customFormat="1" ht="27" customHeight="1" x14ac:dyDescent="0.25">
      <c r="A31" s="93">
        <f>'Resp. 1'!B39</f>
        <v>0</v>
      </c>
      <c r="B31" s="93"/>
      <c r="C31" s="101"/>
      <c r="D31" s="100">
        <f t="shared" si="7"/>
        <v>0</v>
      </c>
      <c r="E31" s="89"/>
      <c r="F31" s="90"/>
      <c r="G31" s="91" t="str">
        <f t="shared" si="8"/>
        <v>X</v>
      </c>
      <c r="H31" s="91" t="str">
        <f t="shared" si="9"/>
        <v/>
      </c>
      <c r="I31" s="91" t="str">
        <f t="shared" si="10"/>
        <v/>
      </c>
      <c r="J31" s="91" t="str">
        <f t="shared" si="11"/>
        <v/>
      </c>
      <c r="K31" s="91" t="str">
        <f t="shared" si="13"/>
        <v/>
      </c>
    </row>
    <row r="32" spans="1:11" s="6" customFormat="1" ht="27" customHeight="1" x14ac:dyDescent="0.25">
      <c r="A32" s="93">
        <f>'Resp. 1'!B40</f>
        <v>0</v>
      </c>
      <c r="B32" s="93"/>
      <c r="C32" s="101"/>
      <c r="D32" s="100">
        <f t="shared" si="7"/>
        <v>0</v>
      </c>
      <c r="E32" s="89"/>
      <c r="F32" s="90"/>
      <c r="G32" s="91" t="str">
        <f t="shared" si="8"/>
        <v>X</v>
      </c>
      <c r="H32" s="91" t="str">
        <f t="shared" si="9"/>
        <v/>
      </c>
      <c r="I32" s="91" t="str">
        <f t="shared" si="10"/>
        <v/>
      </c>
      <c r="J32" s="91" t="str">
        <f t="shared" si="11"/>
        <v/>
      </c>
      <c r="K32" s="91" t="str">
        <f t="shared" si="13"/>
        <v/>
      </c>
    </row>
    <row r="33" spans="1:11" s="6" customFormat="1" ht="27" customHeight="1" x14ac:dyDescent="0.25">
      <c r="A33" s="93">
        <f>'Resp. 1'!B41</f>
        <v>0</v>
      </c>
      <c r="B33" s="93"/>
      <c r="C33" s="101"/>
      <c r="D33" s="100">
        <f t="shared" si="7"/>
        <v>0</v>
      </c>
      <c r="E33" s="89"/>
      <c r="F33" s="90"/>
      <c r="G33" s="91" t="str">
        <f t="shared" si="8"/>
        <v>X</v>
      </c>
      <c r="H33" s="91" t="str">
        <f t="shared" si="9"/>
        <v/>
      </c>
      <c r="I33" s="91" t="str">
        <f t="shared" si="10"/>
        <v/>
      </c>
      <c r="J33" s="91" t="str">
        <f t="shared" si="11"/>
        <v/>
      </c>
      <c r="K33" s="91" t="str">
        <f t="shared" si="13"/>
        <v/>
      </c>
    </row>
    <row r="34" spans="1:11" s="6" customFormat="1" ht="27" customHeight="1" x14ac:dyDescent="0.25">
      <c r="A34" s="93">
        <f>'Resp. 1'!B42</f>
        <v>0</v>
      </c>
      <c r="B34" s="93"/>
      <c r="C34" s="101"/>
      <c r="D34" s="100">
        <f t="shared" si="7"/>
        <v>0</v>
      </c>
      <c r="E34" s="89"/>
      <c r="F34" s="90"/>
      <c r="G34" s="91" t="str">
        <f t="shared" si="8"/>
        <v>X</v>
      </c>
      <c r="H34" s="91" t="str">
        <f t="shared" si="9"/>
        <v/>
      </c>
      <c r="I34" s="91" t="str">
        <f t="shared" si="10"/>
        <v/>
      </c>
      <c r="J34" s="91" t="str">
        <f t="shared" si="11"/>
        <v/>
      </c>
      <c r="K34" s="91" t="str">
        <f t="shared" si="13"/>
        <v/>
      </c>
    </row>
    <row r="35" spans="1:11" s="6" customFormat="1" ht="27" customHeight="1" x14ac:dyDescent="0.25">
      <c r="A35" s="93">
        <f>'Resp. 1'!B43</f>
        <v>0</v>
      </c>
      <c r="B35" s="93"/>
      <c r="C35" s="101"/>
      <c r="D35" s="100">
        <f t="shared" si="7"/>
        <v>0</v>
      </c>
      <c r="E35" s="89"/>
      <c r="F35" s="90"/>
      <c r="G35" s="91" t="str">
        <f t="shared" si="8"/>
        <v>X</v>
      </c>
      <c r="H35" s="91" t="str">
        <f t="shared" si="9"/>
        <v/>
      </c>
      <c r="I35" s="91" t="str">
        <f t="shared" si="10"/>
        <v/>
      </c>
      <c r="J35" s="91" t="str">
        <f t="shared" si="11"/>
        <v/>
      </c>
      <c r="K35" s="91" t="str">
        <f t="shared" si="13"/>
        <v/>
      </c>
    </row>
    <row r="36" spans="1:11" s="6" customFormat="1" ht="27" customHeight="1" x14ac:dyDescent="0.25">
      <c r="A36" s="93">
        <f>'Resp. 1'!B44</f>
        <v>0</v>
      </c>
      <c r="B36" s="93"/>
      <c r="C36" s="101"/>
      <c r="D36" s="100">
        <f t="shared" si="7"/>
        <v>0</v>
      </c>
      <c r="E36" s="89"/>
      <c r="F36" s="90"/>
      <c r="G36" s="91" t="str">
        <f t="shared" si="8"/>
        <v>X</v>
      </c>
      <c r="H36" s="91" t="str">
        <f t="shared" si="9"/>
        <v/>
      </c>
      <c r="I36" s="91" t="str">
        <f t="shared" si="10"/>
        <v/>
      </c>
      <c r="J36" s="91" t="str">
        <f t="shared" si="11"/>
        <v/>
      </c>
      <c r="K36" s="91" t="str">
        <f t="shared" si="13"/>
        <v/>
      </c>
    </row>
    <row r="37" spans="1:11" s="6" customFormat="1" ht="27" customHeight="1" x14ac:dyDescent="0.25">
      <c r="A37" s="93">
        <f>'Resp. 1'!B45</f>
        <v>0</v>
      </c>
      <c r="B37" s="93"/>
      <c r="C37" s="101"/>
      <c r="D37" s="100">
        <f t="shared" si="7"/>
        <v>0</v>
      </c>
      <c r="E37" s="89"/>
      <c r="F37" s="90"/>
      <c r="G37" s="91" t="str">
        <f t="shared" si="8"/>
        <v>X</v>
      </c>
      <c r="H37" s="91" t="str">
        <f t="shared" si="9"/>
        <v/>
      </c>
      <c r="I37" s="91" t="str">
        <f t="shared" si="10"/>
        <v/>
      </c>
      <c r="J37" s="91" t="str">
        <f t="shared" si="11"/>
        <v/>
      </c>
      <c r="K37" s="91" t="str">
        <f t="shared" si="13"/>
        <v/>
      </c>
    </row>
    <row r="38" spans="1:11" s="6" customFormat="1" ht="27" customHeight="1" x14ac:dyDescent="0.25">
      <c r="A38" s="93">
        <f>'Resp. 1'!B46</f>
        <v>0</v>
      </c>
      <c r="B38" s="93"/>
      <c r="C38" s="101"/>
      <c r="D38" s="100">
        <f t="shared" si="7"/>
        <v>0</v>
      </c>
      <c r="E38" s="89"/>
      <c r="F38" s="90"/>
      <c r="G38" s="91" t="str">
        <f t="shared" si="8"/>
        <v>X</v>
      </c>
      <c r="H38" s="91" t="str">
        <f t="shared" si="9"/>
        <v/>
      </c>
      <c r="I38" s="91" t="str">
        <f t="shared" si="10"/>
        <v/>
      </c>
      <c r="J38" s="91" t="str">
        <f t="shared" si="11"/>
        <v/>
      </c>
      <c r="K38" s="91" t="str">
        <f t="shared" si="13"/>
        <v/>
      </c>
    </row>
    <row r="39" spans="1:11" s="6" customFormat="1" ht="27" customHeight="1" x14ac:dyDescent="0.25">
      <c r="A39" s="93">
        <f>'Resp. 1'!B47</f>
        <v>0</v>
      </c>
      <c r="B39" s="93"/>
      <c r="C39" s="101"/>
      <c r="D39" s="100">
        <f t="shared" si="7"/>
        <v>0</v>
      </c>
      <c r="E39" s="89"/>
      <c r="F39" s="90"/>
      <c r="G39" s="91" t="str">
        <f t="shared" si="8"/>
        <v>X</v>
      </c>
      <c r="H39" s="91" t="str">
        <f t="shared" si="9"/>
        <v/>
      </c>
      <c r="I39" s="91" t="str">
        <f t="shared" si="10"/>
        <v/>
      </c>
      <c r="J39" s="91" t="str">
        <f t="shared" si="11"/>
        <v/>
      </c>
      <c r="K39" s="91" t="str">
        <f t="shared" si="13"/>
        <v/>
      </c>
    </row>
    <row r="40" spans="1:11" s="6" customFormat="1" ht="27" customHeight="1" x14ac:dyDescent="0.25">
      <c r="A40" s="93">
        <f>'Resp. 1'!B48</f>
        <v>0</v>
      </c>
      <c r="B40" s="93"/>
      <c r="C40" s="101"/>
      <c r="D40" s="100">
        <f t="shared" si="7"/>
        <v>0</v>
      </c>
      <c r="E40" s="89"/>
      <c r="F40" s="90"/>
      <c r="G40" s="91" t="str">
        <f t="shared" si="8"/>
        <v>X</v>
      </c>
      <c r="H40" s="91" t="str">
        <f t="shared" si="9"/>
        <v/>
      </c>
      <c r="I40" s="91" t="str">
        <f t="shared" si="10"/>
        <v/>
      </c>
      <c r="J40" s="91" t="str">
        <f t="shared" si="11"/>
        <v/>
      </c>
      <c r="K40" s="91" t="str">
        <f t="shared" si="13"/>
        <v/>
      </c>
    </row>
    <row r="41" spans="1:11" s="6" customFormat="1" ht="27" customHeight="1" x14ac:dyDescent="0.25">
      <c r="A41" s="93">
        <f>'Resp. 1'!B49</f>
        <v>0</v>
      </c>
      <c r="B41" s="93"/>
      <c r="C41" s="101"/>
      <c r="D41" s="100">
        <f t="shared" si="7"/>
        <v>0</v>
      </c>
      <c r="E41" s="89"/>
      <c r="F41" s="90"/>
      <c r="G41" s="91" t="str">
        <f t="shared" si="8"/>
        <v>X</v>
      </c>
      <c r="H41" s="91" t="str">
        <f t="shared" si="9"/>
        <v/>
      </c>
      <c r="I41" s="91" t="str">
        <f t="shared" si="10"/>
        <v/>
      </c>
      <c r="J41" s="91" t="str">
        <f t="shared" si="11"/>
        <v/>
      </c>
      <c r="K41" s="91" t="str">
        <f t="shared" si="13"/>
        <v/>
      </c>
    </row>
    <row r="42" spans="1:11" s="6" customFormat="1" ht="27" customHeight="1" x14ac:dyDescent="0.25">
      <c r="A42" s="93">
        <f>'Resp. 1'!B50</f>
        <v>0</v>
      </c>
      <c r="B42" s="93"/>
      <c r="C42" s="101"/>
      <c r="D42" s="100">
        <f t="shared" si="7"/>
        <v>0</v>
      </c>
      <c r="E42" s="89"/>
      <c r="F42" s="90"/>
      <c r="G42" s="91" t="str">
        <f t="shared" si="8"/>
        <v>X</v>
      </c>
      <c r="H42" s="91" t="str">
        <f t="shared" si="9"/>
        <v/>
      </c>
      <c r="I42" s="91" t="str">
        <f t="shared" si="10"/>
        <v/>
      </c>
      <c r="J42" s="91" t="str">
        <f t="shared" si="11"/>
        <v/>
      </c>
      <c r="K42" s="91" t="str">
        <f t="shared" si="13"/>
        <v/>
      </c>
    </row>
    <row r="43" spans="1:11" s="6" customFormat="1" ht="27" customHeight="1" x14ac:dyDescent="0.25">
      <c r="A43" s="93">
        <f>'Resp. 1'!B51</f>
        <v>0</v>
      </c>
      <c r="B43" s="93"/>
      <c r="C43" s="101"/>
      <c r="D43" s="100">
        <f t="shared" si="7"/>
        <v>0</v>
      </c>
      <c r="E43" s="89"/>
      <c r="F43" s="90"/>
      <c r="G43" s="91" t="str">
        <f t="shared" si="8"/>
        <v>X</v>
      </c>
      <c r="H43" s="91" t="str">
        <f t="shared" si="9"/>
        <v/>
      </c>
      <c r="I43" s="91" t="str">
        <f t="shared" si="10"/>
        <v/>
      </c>
      <c r="J43" s="91" t="str">
        <f t="shared" si="11"/>
        <v/>
      </c>
      <c r="K43" s="91" t="str">
        <f t="shared" si="13"/>
        <v/>
      </c>
    </row>
    <row r="44" spans="1:11" s="6" customFormat="1" ht="27" customHeight="1" x14ac:dyDescent="0.25">
      <c r="A44" s="93">
        <f>'Resp. 1'!B52</f>
        <v>0</v>
      </c>
      <c r="B44" s="93"/>
      <c r="C44" s="101"/>
      <c r="D44" s="100">
        <f t="shared" si="7"/>
        <v>0</v>
      </c>
      <c r="E44" s="89"/>
      <c r="F44" s="90"/>
      <c r="G44" s="91" t="str">
        <f t="shared" si="8"/>
        <v>X</v>
      </c>
      <c r="H44" s="91" t="str">
        <f t="shared" si="9"/>
        <v/>
      </c>
      <c r="I44" s="91" t="str">
        <f t="shared" si="10"/>
        <v/>
      </c>
      <c r="J44" s="91" t="str">
        <f t="shared" si="11"/>
        <v/>
      </c>
      <c r="K44" s="91" t="str">
        <f t="shared" si="13"/>
        <v/>
      </c>
    </row>
    <row r="45" spans="1:11" s="6" customFormat="1" ht="27" customHeight="1" x14ac:dyDescent="0.25">
      <c r="A45" s="93">
        <f>'Resp. 1'!B53</f>
        <v>0</v>
      </c>
      <c r="B45" s="93"/>
      <c r="C45" s="101"/>
      <c r="D45" s="100">
        <f t="shared" si="7"/>
        <v>0</v>
      </c>
      <c r="E45" s="89"/>
      <c r="F45" s="90"/>
      <c r="G45" s="91" t="str">
        <f t="shared" si="8"/>
        <v>X</v>
      </c>
      <c r="H45" s="91" t="str">
        <f t="shared" si="9"/>
        <v/>
      </c>
      <c r="I45" s="91" t="str">
        <f t="shared" si="10"/>
        <v/>
      </c>
      <c r="J45" s="91" t="str">
        <f t="shared" si="11"/>
        <v/>
      </c>
      <c r="K45" s="91" t="str">
        <f t="shared" si="13"/>
        <v/>
      </c>
    </row>
    <row r="46" spans="1:11" ht="42" customHeight="1" x14ac:dyDescent="0.25">
      <c r="A46" s="231" t="s">
        <v>247</v>
      </c>
      <c r="B46" s="231" t="s">
        <v>248</v>
      </c>
      <c r="C46" s="85" t="s">
        <v>238</v>
      </c>
      <c r="D46" s="100" t="s">
        <v>523</v>
      </c>
      <c r="E46" s="85" t="s">
        <v>239</v>
      </c>
      <c r="F46" s="85" t="s">
        <v>240</v>
      </c>
      <c r="G46" s="85" t="s">
        <v>249</v>
      </c>
      <c r="H46" s="85" t="s">
        <v>250</v>
      </c>
      <c r="I46" s="85" t="s">
        <v>251</v>
      </c>
      <c r="J46" s="85" t="s">
        <v>252</v>
      </c>
      <c r="K46" s="85" t="s">
        <v>253</v>
      </c>
    </row>
    <row r="47" spans="1:11" s="6" customFormat="1" ht="49.5" customHeight="1" x14ac:dyDescent="0.25">
      <c r="A47" s="93" t="s">
        <v>316</v>
      </c>
      <c r="B47" s="93" t="s">
        <v>317</v>
      </c>
      <c r="C47" s="101">
        <v>20</v>
      </c>
      <c r="D47" s="100">
        <f t="shared" ref="D47:D53" si="14">(C47/C$54)*40</f>
        <v>20</v>
      </c>
      <c r="E47" s="89">
        <f>F47/100</f>
        <v>1</v>
      </c>
      <c r="F47" s="90">
        <v>100</v>
      </c>
      <c r="G47" s="91" t="str">
        <f t="shared" si="8"/>
        <v/>
      </c>
      <c r="H47" s="91" t="str">
        <f t="shared" si="9"/>
        <v/>
      </c>
      <c r="I47" s="91" t="str">
        <f t="shared" si="10"/>
        <v/>
      </c>
      <c r="J47" s="91" t="str">
        <f t="shared" si="11"/>
        <v/>
      </c>
      <c r="K47" s="91" t="str">
        <f t="shared" ref="K47:K53" si="15">IF(AND(F47&gt;90,F47&lt;=100),"X","")</f>
        <v>X</v>
      </c>
    </row>
    <row r="48" spans="1:11" s="6" customFormat="1" ht="18.75" customHeight="1" x14ac:dyDescent="0.25">
      <c r="A48" s="93"/>
      <c r="B48" s="93"/>
      <c r="C48" s="101"/>
      <c r="D48" s="100">
        <f t="shared" si="14"/>
        <v>0</v>
      </c>
      <c r="E48" s="89">
        <f t="shared" ref="E48:E53" si="16">F48/100</f>
        <v>0</v>
      </c>
      <c r="F48" s="90"/>
      <c r="G48" s="91" t="str">
        <f t="shared" si="8"/>
        <v>X</v>
      </c>
      <c r="H48" s="91" t="str">
        <f t="shared" si="9"/>
        <v/>
      </c>
      <c r="I48" s="91" t="str">
        <f t="shared" si="10"/>
        <v/>
      </c>
      <c r="J48" s="91" t="str">
        <f t="shared" si="11"/>
        <v/>
      </c>
      <c r="K48" s="91" t="str">
        <f t="shared" si="15"/>
        <v/>
      </c>
    </row>
    <row r="49" spans="1:11" s="6" customFormat="1" ht="18.75" customHeight="1" x14ac:dyDescent="0.25">
      <c r="A49" s="93"/>
      <c r="B49" s="93"/>
      <c r="C49" s="101"/>
      <c r="D49" s="100">
        <f t="shared" si="14"/>
        <v>0</v>
      </c>
      <c r="E49" s="89">
        <f t="shared" si="16"/>
        <v>0</v>
      </c>
      <c r="F49" s="90"/>
      <c r="G49" s="91" t="str">
        <f>IF(F49&lt;=20,"X","")</f>
        <v>X</v>
      </c>
      <c r="H49" s="91" t="str">
        <f>IF(AND(F49&gt;20,F49&lt;=50),"X","")</f>
        <v/>
      </c>
      <c r="I49" s="91" t="str">
        <f>IF(AND(F49&gt;50,F49&lt;=70),"X","")</f>
        <v/>
      </c>
      <c r="J49" s="91" t="str">
        <f>IF(AND(F49&gt;70,F49&lt;=90),"X","")</f>
        <v/>
      </c>
      <c r="K49" s="91" t="str">
        <f t="shared" si="15"/>
        <v/>
      </c>
    </row>
    <row r="50" spans="1:11" s="6" customFormat="1" ht="18.75" customHeight="1" x14ac:dyDescent="0.25">
      <c r="A50" s="93"/>
      <c r="B50" s="93"/>
      <c r="C50" s="101"/>
      <c r="D50" s="100">
        <f t="shared" si="14"/>
        <v>0</v>
      </c>
      <c r="E50" s="89">
        <f t="shared" si="16"/>
        <v>0</v>
      </c>
      <c r="F50" s="90"/>
      <c r="G50" s="91" t="str">
        <f>IF(F50&lt;=20,"X","")</f>
        <v>X</v>
      </c>
      <c r="H50" s="91" t="str">
        <f>IF(AND(F50&gt;20,F50&lt;=50),"X","")</f>
        <v/>
      </c>
      <c r="I50" s="91" t="str">
        <f>IF(AND(F50&gt;50,F50&lt;=70),"X","")</f>
        <v/>
      </c>
      <c r="J50" s="91" t="str">
        <f>IF(AND(F50&gt;70,F50&lt;=90),"X","")</f>
        <v/>
      </c>
      <c r="K50" s="91" t="str">
        <f t="shared" si="15"/>
        <v/>
      </c>
    </row>
    <row r="51" spans="1:11" s="6" customFormat="1" ht="18.75" customHeight="1" x14ac:dyDescent="0.25">
      <c r="A51" s="93"/>
      <c r="B51" s="93"/>
      <c r="C51" s="101"/>
      <c r="D51" s="100">
        <f t="shared" si="14"/>
        <v>0</v>
      </c>
      <c r="E51" s="89">
        <f t="shared" si="16"/>
        <v>0</v>
      </c>
      <c r="F51" s="90"/>
      <c r="G51" s="91" t="str">
        <f>IF(F51&lt;=20,"X","")</f>
        <v>X</v>
      </c>
      <c r="H51" s="91" t="str">
        <f>IF(AND(F51&gt;20,F51&lt;=50),"X","")</f>
        <v/>
      </c>
      <c r="I51" s="91" t="str">
        <f>IF(AND(F51&gt;50,F51&lt;=70),"X","")</f>
        <v/>
      </c>
      <c r="J51" s="91" t="str">
        <f>IF(AND(F51&gt;70,F51&lt;=90),"X","")</f>
        <v/>
      </c>
      <c r="K51" s="91" t="str">
        <f t="shared" si="15"/>
        <v/>
      </c>
    </row>
    <row r="52" spans="1:11" s="6" customFormat="1" ht="18.75" customHeight="1" x14ac:dyDescent="0.25">
      <c r="A52" s="93"/>
      <c r="B52" s="93"/>
      <c r="C52" s="101"/>
      <c r="D52" s="100">
        <f t="shared" si="14"/>
        <v>0</v>
      </c>
      <c r="E52" s="89">
        <f t="shared" si="16"/>
        <v>0</v>
      </c>
      <c r="F52" s="90"/>
      <c r="G52" s="91" t="str">
        <f>IF(F52&lt;=20,"X","")</f>
        <v>X</v>
      </c>
      <c r="H52" s="91" t="str">
        <f>IF(AND(F52&gt;20,F52&lt;=50),"X","")</f>
        <v/>
      </c>
      <c r="I52" s="91" t="str">
        <f>IF(AND(F52&gt;50,F52&lt;=70),"X","")</f>
        <v/>
      </c>
      <c r="J52" s="91" t="str">
        <f>IF(AND(F52&gt;70,F52&lt;=90),"X","")</f>
        <v/>
      </c>
      <c r="K52" s="91" t="str">
        <f t="shared" si="15"/>
        <v/>
      </c>
    </row>
    <row r="53" spans="1:11" s="6" customFormat="1" ht="18.75" customHeight="1" x14ac:dyDescent="0.25">
      <c r="A53" s="93"/>
      <c r="B53" s="93"/>
      <c r="C53" s="101"/>
      <c r="D53" s="100">
        <f t="shared" si="14"/>
        <v>0</v>
      </c>
      <c r="E53" s="89">
        <f t="shared" si="16"/>
        <v>0</v>
      </c>
      <c r="F53" s="90"/>
      <c r="G53" s="91" t="str">
        <f>IF(F53&lt;=20,"X","")</f>
        <v>X</v>
      </c>
      <c r="H53" s="91" t="str">
        <f>IF(AND(F53&gt;20,F53&lt;=50),"X","")</f>
        <v/>
      </c>
      <c r="I53" s="91" t="str">
        <f>IF(AND(F53&gt;50,F53&lt;=70),"X","")</f>
        <v/>
      </c>
      <c r="J53" s="91" t="str">
        <f>IF(AND(F53&gt;70,F53&lt;=90),"X","")</f>
        <v/>
      </c>
      <c r="K53" s="91" t="str">
        <f t="shared" si="15"/>
        <v/>
      </c>
    </row>
    <row r="54" spans="1:11" ht="25.5" x14ac:dyDescent="0.25">
      <c r="A54" s="94" t="s">
        <v>254</v>
      </c>
      <c r="B54" s="95" t="str">
        <f>IF(C54=40,"Pesatura Adeguata","Pesatura Inadeguata")</f>
        <v>Pesatura Adeguata</v>
      </c>
      <c r="C54" s="101">
        <f>SUM(C24:C49)</f>
        <v>40</v>
      </c>
      <c r="D54" s="101"/>
      <c r="E54" s="231"/>
      <c r="F54" s="97"/>
      <c r="G54" s="102"/>
      <c r="H54" s="103" t="e">
        <f>IF(H24="x",D24*E24)+IF(H25="x",D25*E25)+IF(H26="x",D26*E26)+IF(H27="x",D27*E27)+IF(H28="x",D28*E28)+IF(#REF!="x",#REF!*#REF!)+IF(#REF!="x",#REF!*#REF!)+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f>
        <v>#REF!</v>
      </c>
      <c r="I54" s="103" t="e">
        <f>IF(I24="x",D24*E24)+IF(I25="x",D25*E25)+IF(I26="x",D26*E26)+IF(I27="x",D27*E27)+IF(I28="x",D28*E28)+IF(#REF!="x",#REF!*#REF!)+IF(#REF!="x",#REF!*#REF!)+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f>
        <v>#REF!</v>
      </c>
      <c r="J54" s="103" t="e">
        <f>IF(J24="x",D24*E24)+IF(J25="x",D25*E25)+IF(J26="x",D26*E26)+IF(J27="x",D27*E27)+IF(J28="x",D28*E28)+IF(#REF!="x",#REF!*#REF!)+IF(#REF!="x",#REF!*#REF!)+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f>
        <v>#REF!</v>
      </c>
      <c r="K54" s="103" t="e">
        <f>IF(K24="x",D24*E24)+IF(K25="x",D25*E25)+IF(K26="x",D26*E26)+IF(K27="x",D27*E27)+IF(K28="x",D28*E28)+IF(#REF!="x",#REF!*#REF!)+IF(#REF!="x",#REF!*#REF!)+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f>
        <v>#REF!</v>
      </c>
    </row>
    <row r="55" spans="1:11" ht="18" customHeight="1" x14ac:dyDescent="0.25">
      <c r="A55" s="104"/>
      <c r="B55" s="105"/>
      <c r="C55" s="106"/>
      <c r="D55" s="106"/>
      <c r="E55" s="106" t="s">
        <v>255</v>
      </c>
      <c r="F55" s="107"/>
      <c r="G55" s="108"/>
      <c r="H55" s="108"/>
      <c r="I55" s="108"/>
      <c r="J55" s="108"/>
      <c r="K55" s="109"/>
    </row>
    <row r="56" spans="1:11" ht="16.5" customHeight="1" x14ac:dyDescent="0.25">
      <c r="A56" s="499" t="s">
        <v>256</v>
      </c>
      <c r="B56" s="500"/>
      <c r="C56" s="96">
        <f>SUM(H21:K21)</f>
        <v>0</v>
      </c>
      <c r="D56" s="337"/>
      <c r="E56" s="110">
        <f>C56/60</f>
        <v>0</v>
      </c>
      <c r="F56" s="111"/>
      <c r="G56" s="112"/>
      <c r="H56" s="112"/>
      <c r="I56" s="112"/>
      <c r="J56" s="112"/>
      <c r="K56" s="113"/>
    </row>
    <row r="57" spans="1:11" ht="17.25" customHeight="1" x14ac:dyDescent="0.25">
      <c r="A57" s="114" t="s">
        <v>200</v>
      </c>
      <c r="B57" s="115"/>
      <c r="C57" s="116"/>
      <c r="D57" s="116"/>
      <c r="E57" s="116"/>
      <c r="F57" s="501" t="s">
        <v>257</v>
      </c>
      <c r="G57" s="501"/>
      <c r="H57" s="502"/>
      <c r="I57" s="117" t="e">
        <f>C56+C58</f>
        <v>#REF!</v>
      </c>
      <c r="J57" s="116" t="s">
        <v>258</v>
      </c>
      <c r="K57" s="118"/>
    </row>
    <row r="58" spans="1:11" ht="16.5" customHeight="1" x14ac:dyDescent="0.25">
      <c r="A58" s="499" t="s">
        <v>259</v>
      </c>
      <c r="B58" s="500"/>
      <c r="C58" s="96" t="e">
        <f>SUM(G54:K54)</f>
        <v>#REF!</v>
      </c>
      <c r="D58" s="337"/>
      <c r="E58" s="110" t="s">
        <v>255</v>
      </c>
      <c r="F58" s="111"/>
      <c r="G58" s="112"/>
      <c r="H58" s="112"/>
      <c r="I58" s="112"/>
      <c r="J58" s="112"/>
      <c r="K58" s="113"/>
    </row>
    <row r="59" spans="1:11" ht="26.25" customHeight="1" x14ac:dyDescent="0.25">
      <c r="A59" s="119"/>
      <c r="B59" s="120"/>
      <c r="C59" s="120"/>
      <c r="D59" s="120"/>
      <c r="E59" s="120"/>
      <c r="F59" s="121"/>
      <c r="G59" s="122"/>
      <c r="H59" s="122"/>
      <c r="I59" s="122"/>
      <c r="J59" s="122"/>
      <c r="K59" s="123"/>
    </row>
  </sheetData>
  <mergeCells count="10">
    <mergeCell ref="A56:B56"/>
    <mergeCell ref="F57:H57"/>
    <mergeCell ref="A58:B58"/>
    <mergeCell ref="A1:K1"/>
    <mergeCell ref="A6:F8"/>
    <mergeCell ref="G6:K6"/>
    <mergeCell ref="A9:K9"/>
    <mergeCell ref="A22:C22"/>
    <mergeCell ref="F22:H22"/>
    <mergeCell ref="I22:K22"/>
  </mergeCells>
  <conditionalFormatting sqref="B21 B54:B55">
    <cfRule type="cellIs" dxfId="186" priority="31" stopIfTrue="1" operator="equal">
      <formula>"Pesatura Inadeguata"</formula>
    </cfRule>
  </conditionalFormatting>
  <conditionalFormatting sqref="G11 G24:G45">
    <cfRule type="cellIs" dxfId="185" priority="30" stopIfTrue="1" operator="equal">
      <formula>"x"</formula>
    </cfRule>
  </conditionalFormatting>
  <conditionalFormatting sqref="H11 H24:H45">
    <cfRule type="cellIs" dxfId="184" priority="27" stopIfTrue="1" operator="equal">
      <formula>"x"</formula>
    </cfRule>
    <cfRule type="cellIs" dxfId="183" priority="29" stopIfTrue="1" operator="equal">
      <formula>"x"</formula>
    </cfRule>
  </conditionalFormatting>
  <conditionalFormatting sqref="I11 I24:I45">
    <cfRule type="cellIs" dxfId="182" priority="28" stopIfTrue="1" operator="equal">
      <formula>"x"</formula>
    </cfRule>
  </conditionalFormatting>
  <conditionalFormatting sqref="J11 J24:J45">
    <cfRule type="cellIs" dxfId="181" priority="26" stopIfTrue="1" operator="equal">
      <formula>"x"</formula>
    </cfRule>
  </conditionalFormatting>
  <conditionalFormatting sqref="K11 K24:K45">
    <cfRule type="cellIs" dxfId="180" priority="25" stopIfTrue="1" operator="equal">
      <formula>"x"</formula>
    </cfRule>
  </conditionalFormatting>
  <conditionalFormatting sqref="G12">
    <cfRule type="cellIs" dxfId="179" priority="24" stopIfTrue="1" operator="equal">
      <formula>"x"</formula>
    </cfRule>
  </conditionalFormatting>
  <conditionalFormatting sqref="H12">
    <cfRule type="cellIs" dxfId="178" priority="21" stopIfTrue="1" operator="equal">
      <formula>"x"</formula>
    </cfRule>
    <cfRule type="cellIs" dxfId="177" priority="23" stopIfTrue="1" operator="equal">
      <formula>"x"</formula>
    </cfRule>
  </conditionalFormatting>
  <conditionalFormatting sqref="I12">
    <cfRule type="cellIs" dxfId="176" priority="22" stopIfTrue="1" operator="equal">
      <formula>"x"</formula>
    </cfRule>
  </conditionalFormatting>
  <conditionalFormatting sqref="J12">
    <cfRule type="cellIs" dxfId="175" priority="20" stopIfTrue="1" operator="equal">
      <formula>"x"</formula>
    </cfRule>
  </conditionalFormatting>
  <conditionalFormatting sqref="K12">
    <cfRule type="cellIs" dxfId="174" priority="19" stopIfTrue="1" operator="equal">
      <formula>"x"</formula>
    </cfRule>
  </conditionalFormatting>
  <conditionalFormatting sqref="G47:G53">
    <cfRule type="cellIs" dxfId="173" priority="12" stopIfTrue="1" operator="equal">
      <formula>"x"</formula>
    </cfRule>
  </conditionalFormatting>
  <conditionalFormatting sqref="H47:H53">
    <cfRule type="cellIs" dxfId="172" priority="9" stopIfTrue="1" operator="equal">
      <formula>"x"</formula>
    </cfRule>
    <cfRule type="cellIs" dxfId="171" priority="11" stopIfTrue="1" operator="equal">
      <formula>"x"</formula>
    </cfRule>
  </conditionalFormatting>
  <conditionalFormatting sqref="I47:I53">
    <cfRule type="cellIs" dxfId="170" priority="10" stopIfTrue="1" operator="equal">
      <formula>"x"</formula>
    </cfRule>
  </conditionalFormatting>
  <conditionalFormatting sqref="J47:J53">
    <cfRule type="cellIs" dxfId="169" priority="8" stopIfTrue="1" operator="equal">
      <formula>"x"</formula>
    </cfRule>
  </conditionalFormatting>
  <conditionalFormatting sqref="K47:K53">
    <cfRule type="cellIs" dxfId="168" priority="7" stopIfTrue="1" operator="equal">
      <formula>"x"</formula>
    </cfRule>
  </conditionalFormatting>
  <conditionalFormatting sqref="G13:G20">
    <cfRule type="cellIs" dxfId="167" priority="6" stopIfTrue="1" operator="equal">
      <formula>"x"</formula>
    </cfRule>
  </conditionalFormatting>
  <conditionalFormatting sqref="H13:H20">
    <cfRule type="cellIs" dxfId="166" priority="3" stopIfTrue="1" operator="equal">
      <formula>"x"</formula>
    </cfRule>
    <cfRule type="cellIs" dxfId="165" priority="5" stopIfTrue="1" operator="equal">
      <formula>"x"</formula>
    </cfRule>
  </conditionalFormatting>
  <conditionalFormatting sqref="I13:I20">
    <cfRule type="cellIs" dxfId="164" priority="4" stopIfTrue="1" operator="equal">
      <formula>"x"</formula>
    </cfRule>
  </conditionalFormatting>
  <conditionalFormatting sqref="J13:J20">
    <cfRule type="cellIs" dxfId="163" priority="2" stopIfTrue="1" operator="equal">
      <formula>"x"</formula>
    </cfRule>
  </conditionalFormatting>
  <conditionalFormatting sqref="K13:K20">
    <cfRule type="cellIs" dxfId="162" priority="1" stopIfTrue="1" operator="equal">
      <formula>"x"</formula>
    </cfRule>
  </conditionalFormatting>
  <dataValidations count="2">
    <dataValidation type="list" allowBlank="1" showInputMessage="1" showErrorMessage="1" sqref="WVJ983086:WVJ983093 IX46:IX53 ST46:ST53 ACP46:ACP53 AML46:AML53 AWH46:AWH53 BGD46:BGD53 BPZ46:BPZ53 BZV46:BZV53 CJR46:CJR53 CTN46:CTN53 DDJ46:DDJ53 DNF46:DNF53 DXB46:DXB53 EGX46:EGX53 EQT46:EQT53 FAP46:FAP53 FKL46:FKL53 FUH46:FUH53 GED46:GED53 GNZ46:GNZ53 GXV46:GXV53 HHR46:HHR53 HRN46:HRN53 IBJ46:IBJ53 ILF46:ILF53 IVB46:IVB53 JEX46:JEX53 JOT46:JOT53 JYP46:JYP53 KIL46:KIL53 KSH46:KSH53 LCD46:LCD53 LLZ46:LLZ53 LVV46:LVV53 MFR46:MFR53 MPN46:MPN53 MZJ46:MZJ53 NJF46:NJF53 NTB46:NTB53 OCX46:OCX53 OMT46:OMT53 OWP46:OWP53 PGL46:PGL53 PQH46:PQH53 QAD46:QAD53 QJZ46:QJZ53 QTV46:QTV53 RDR46:RDR53 RNN46:RNN53 RXJ46:RXJ53 SHF46:SHF53 SRB46:SRB53 TAX46:TAX53 TKT46:TKT53 TUP46:TUP53 UEL46:UEL53 UOH46:UOH53 UYD46:UYD53 VHZ46:VHZ53 VRV46:VRV53 WBR46:WBR53 WLN46:WLN53 WVJ46:WVJ53 A65582:A65589 IX65582:IX65589 ST65582:ST65589 ACP65582:ACP65589 AML65582:AML65589 AWH65582:AWH65589 BGD65582:BGD65589 BPZ65582:BPZ65589 BZV65582:BZV65589 CJR65582:CJR65589 CTN65582:CTN65589 DDJ65582:DDJ65589 DNF65582:DNF65589 DXB65582:DXB65589 EGX65582:EGX65589 EQT65582:EQT65589 FAP65582:FAP65589 FKL65582:FKL65589 FUH65582:FUH65589 GED65582:GED65589 GNZ65582:GNZ65589 GXV65582:GXV65589 HHR65582:HHR65589 HRN65582:HRN65589 IBJ65582:IBJ65589 ILF65582:ILF65589 IVB65582:IVB65589 JEX65582:JEX65589 JOT65582:JOT65589 JYP65582:JYP65589 KIL65582:KIL65589 KSH65582:KSH65589 LCD65582:LCD65589 LLZ65582:LLZ65589 LVV65582:LVV65589 MFR65582:MFR65589 MPN65582:MPN65589 MZJ65582:MZJ65589 NJF65582:NJF65589 NTB65582:NTB65589 OCX65582:OCX65589 OMT65582:OMT65589 OWP65582:OWP65589 PGL65582:PGL65589 PQH65582:PQH65589 QAD65582:QAD65589 QJZ65582:QJZ65589 QTV65582:QTV65589 RDR65582:RDR65589 RNN65582:RNN65589 RXJ65582:RXJ65589 SHF65582:SHF65589 SRB65582:SRB65589 TAX65582:TAX65589 TKT65582:TKT65589 TUP65582:TUP65589 UEL65582:UEL65589 UOH65582:UOH65589 UYD65582:UYD65589 VHZ65582:VHZ65589 VRV65582:VRV65589 WBR65582:WBR65589 WLN65582:WLN65589 WVJ65582:WVJ65589 A131118:A131125 IX131118:IX131125 ST131118:ST131125 ACP131118:ACP131125 AML131118:AML131125 AWH131118:AWH131125 BGD131118:BGD131125 BPZ131118:BPZ131125 BZV131118:BZV131125 CJR131118:CJR131125 CTN131118:CTN131125 DDJ131118:DDJ131125 DNF131118:DNF131125 DXB131118:DXB131125 EGX131118:EGX131125 EQT131118:EQT131125 FAP131118:FAP131125 FKL131118:FKL131125 FUH131118:FUH131125 GED131118:GED131125 GNZ131118:GNZ131125 GXV131118:GXV131125 HHR131118:HHR131125 HRN131118:HRN131125 IBJ131118:IBJ131125 ILF131118:ILF131125 IVB131118:IVB131125 JEX131118:JEX131125 JOT131118:JOT131125 JYP131118:JYP131125 KIL131118:KIL131125 KSH131118:KSH131125 LCD131118:LCD131125 LLZ131118:LLZ131125 LVV131118:LVV131125 MFR131118:MFR131125 MPN131118:MPN131125 MZJ131118:MZJ131125 NJF131118:NJF131125 NTB131118:NTB131125 OCX131118:OCX131125 OMT131118:OMT131125 OWP131118:OWP131125 PGL131118:PGL131125 PQH131118:PQH131125 QAD131118:QAD131125 QJZ131118:QJZ131125 QTV131118:QTV131125 RDR131118:RDR131125 RNN131118:RNN131125 RXJ131118:RXJ131125 SHF131118:SHF131125 SRB131118:SRB131125 TAX131118:TAX131125 TKT131118:TKT131125 TUP131118:TUP131125 UEL131118:UEL131125 UOH131118:UOH131125 UYD131118:UYD131125 VHZ131118:VHZ131125 VRV131118:VRV131125 WBR131118:WBR131125 WLN131118:WLN131125 WVJ131118:WVJ131125 A196654:A196661 IX196654:IX196661 ST196654:ST196661 ACP196654:ACP196661 AML196654:AML196661 AWH196654:AWH196661 BGD196654:BGD196661 BPZ196654:BPZ196661 BZV196654:BZV196661 CJR196654:CJR196661 CTN196654:CTN196661 DDJ196654:DDJ196661 DNF196654:DNF196661 DXB196654:DXB196661 EGX196654:EGX196661 EQT196654:EQT196661 FAP196654:FAP196661 FKL196654:FKL196661 FUH196654:FUH196661 GED196654:GED196661 GNZ196654:GNZ196661 GXV196654:GXV196661 HHR196654:HHR196661 HRN196654:HRN196661 IBJ196654:IBJ196661 ILF196654:ILF196661 IVB196654:IVB196661 JEX196654:JEX196661 JOT196654:JOT196661 JYP196654:JYP196661 KIL196654:KIL196661 KSH196654:KSH196661 LCD196654:LCD196661 LLZ196654:LLZ196661 LVV196654:LVV196661 MFR196654:MFR196661 MPN196654:MPN196661 MZJ196654:MZJ196661 NJF196654:NJF196661 NTB196654:NTB196661 OCX196654:OCX196661 OMT196654:OMT196661 OWP196654:OWP196661 PGL196654:PGL196661 PQH196654:PQH196661 QAD196654:QAD196661 QJZ196654:QJZ196661 QTV196654:QTV196661 RDR196654:RDR196661 RNN196654:RNN196661 RXJ196654:RXJ196661 SHF196654:SHF196661 SRB196654:SRB196661 TAX196654:TAX196661 TKT196654:TKT196661 TUP196654:TUP196661 UEL196654:UEL196661 UOH196654:UOH196661 UYD196654:UYD196661 VHZ196654:VHZ196661 VRV196654:VRV196661 WBR196654:WBR196661 WLN196654:WLN196661 WVJ196654:WVJ196661 A262190:A262197 IX262190:IX262197 ST262190:ST262197 ACP262190:ACP262197 AML262190:AML262197 AWH262190:AWH262197 BGD262190:BGD262197 BPZ262190:BPZ262197 BZV262190:BZV262197 CJR262190:CJR262197 CTN262190:CTN262197 DDJ262190:DDJ262197 DNF262190:DNF262197 DXB262190:DXB262197 EGX262190:EGX262197 EQT262190:EQT262197 FAP262190:FAP262197 FKL262190:FKL262197 FUH262190:FUH262197 GED262190:GED262197 GNZ262190:GNZ262197 GXV262190:GXV262197 HHR262190:HHR262197 HRN262190:HRN262197 IBJ262190:IBJ262197 ILF262190:ILF262197 IVB262190:IVB262197 JEX262190:JEX262197 JOT262190:JOT262197 JYP262190:JYP262197 KIL262190:KIL262197 KSH262190:KSH262197 LCD262190:LCD262197 LLZ262190:LLZ262197 LVV262190:LVV262197 MFR262190:MFR262197 MPN262190:MPN262197 MZJ262190:MZJ262197 NJF262190:NJF262197 NTB262190:NTB262197 OCX262190:OCX262197 OMT262190:OMT262197 OWP262190:OWP262197 PGL262190:PGL262197 PQH262190:PQH262197 QAD262190:QAD262197 QJZ262190:QJZ262197 QTV262190:QTV262197 RDR262190:RDR262197 RNN262190:RNN262197 RXJ262190:RXJ262197 SHF262190:SHF262197 SRB262190:SRB262197 TAX262190:TAX262197 TKT262190:TKT262197 TUP262190:TUP262197 UEL262190:UEL262197 UOH262190:UOH262197 UYD262190:UYD262197 VHZ262190:VHZ262197 VRV262190:VRV262197 WBR262190:WBR262197 WLN262190:WLN262197 WVJ262190:WVJ262197 A327726:A327733 IX327726:IX327733 ST327726:ST327733 ACP327726:ACP327733 AML327726:AML327733 AWH327726:AWH327733 BGD327726:BGD327733 BPZ327726:BPZ327733 BZV327726:BZV327733 CJR327726:CJR327733 CTN327726:CTN327733 DDJ327726:DDJ327733 DNF327726:DNF327733 DXB327726:DXB327733 EGX327726:EGX327733 EQT327726:EQT327733 FAP327726:FAP327733 FKL327726:FKL327733 FUH327726:FUH327733 GED327726:GED327733 GNZ327726:GNZ327733 GXV327726:GXV327733 HHR327726:HHR327733 HRN327726:HRN327733 IBJ327726:IBJ327733 ILF327726:ILF327733 IVB327726:IVB327733 JEX327726:JEX327733 JOT327726:JOT327733 JYP327726:JYP327733 KIL327726:KIL327733 KSH327726:KSH327733 LCD327726:LCD327733 LLZ327726:LLZ327733 LVV327726:LVV327733 MFR327726:MFR327733 MPN327726:MPN327733 MZJ327726:MZJ327733 NJF327726:NJF327733 NTB327726:NTB327733 OCX327726:OCX327733 OMT327726:OMT327733 OWP327726:OWP327733 PGL327726:PGL327733 PQH327726:PQH327733 QAD327726:QAD327733 QJZ327726:QJZ327733 QTV327726:QTV327733 RDR327726:RDR327733 RNN327726:RNN327733 RXJ327726:RXJ327733 SHF327726:SHF327733 SRB327726:SRB327733 TAX327726:TAX327733 TKT327726:TKT327733 TUP327726:TUP327733 UEL327726:UEL327733 UOH327726:UOH327733 UYD327726:UYD327733 VHZ327726:VHZ327733 VRV327726:VRV327733 WBR327726:WBR327733 WLN327726:WLN327733 WVJ327726:WVJ327733 A393262:A393269 IX393262:IX393269 ST393262:ST393269 ACP393262:ACP393269 AML393262:AML393269 AWH393262:AWH393269 BGD393262:BGD393269 BPZ393262:BPZ393269 BZV393262:BZV393269 CJR393262:CJR393269 CTN393262:CTN393269 DDJ393262:DDJ393269 DNF393262:DNF393269 DXB393262:DXB393269 EGX393262:EGX393269 EQT393262:EQT393269 FAP393262:FAP393269 FKL393262:FKL393269 FUH393262:FUH393269 GED393262:GED393269 GNZ393262:GNZ393269 GXV393262:GXV393269 HHR393262:HHR393269 HRN393262:HRN393269 IBJ393262:IBJ393269 ILF393262:ILF393269 IVB393262:IVB393269 JEX393262:JEX393269 JOT393262:JOT393269 JYP393262:JYP393269 KIL393262:KIL393269 KSH393262:KSH393269 LCD393262:LCD393269 LLZ393262:LLZ393269 LVV393262:LVV393269 MFR393262:MFR393269 MPN393262:MPN393269 MZJ393262:MZJ393269 NJF393262:NJF393269 NTB393262:NTB393269 OCX393262:OCX393269 OMT393262:OMT393269 OWP393262:OWP393269 PGL393262:PGL393269 PQH393262:PQH393269 QAD393262:QAD393269 QJZ393262:QJZ393269 QTV393262:QTV393269 RDR393262:RDR393269 RNN393262:RNN393269 RXJ393262:RXJ393269 SHF393262:SHF393269 SRB393262:SRB393269 TAX393262:TAX393269 TKT393262:TKT393269 TUP393262:TUP393269 UEL393262:UEL393269 UOH393262:UOH393269 UYD393262:UYD393269 VHZ393262:VHZ393269 VRV393262:VRV393269 WBR393262:WBR393269 WLN393262:WLN393269 WVJ393262:WVJ393269 A458798:A458805 IX458798:IX458805 ST458798:ST458805 ACP458798:ACP458805 AML458798:AML458805 AWH458798:AWH458805 BGD458798:BGD458805 BPZ458798:BPZ458805 BZV458798:BZV458805 CJR458798:CJR458805 CTN458798:CTN458805 DDJ458798:DDJ458805 DNF458798:DNF458805 DXB458798:DXB458805 EGX458798:EGX458805 EQT458798:EQT458805 FAP458798:FAP458805 FKL458798:FKL458805 FUH458798:FUH458805 GED458798:GED458805 GNZ458798:GNZ458805 GXV458798:GXV458805 HHR458798:HHR458805 HRN458798:HRN458805 IBJ458798:IBJ458805 ILF458798:ILF458805 IVB458798:IVB458805 JEX458798:JEX458805 JOT458798:JOT458805 JYP458798:JYP458805 KIL458798:KIL458805 KSH458798:KSH458805 LCD458798:LCD458805 LLZ458798:LLZ458805 LVV458798:LVV458805 MFR458798:MFR458805 MPN458798:MPN458805 MZJ458798:MZJ458805 NJF458798:NJF458805 NTB458798:NTB458805 OCX458798:OCX458805 OMT458798:OMT458805 OWP458798:OWP458805 PGL458798:PGL458805 PQH458798:PQH458805 QAD458798:QAD458805 QJZ458798:QJZ458805 QTV458798:QTV458805 RDR458798:RDR458805 RNN458798:RNN458805 RXJ458798:RXJ458805 SHF458798:SHF458805 SRB458798:SRB458805 TAX458798:TAX458805 TKT458798:TKT458805 TUP458798:TUP458805 UEL458798:UEL458805 UOH458798:UOH458805 UYD458798:UYD458805 VHZ458798:VHZ458805 VRV458798:VRV458805 WBR458798:WBR458805 WLN458798:WLN458805 WVJ458798:WVJ458805 A524334:A524341 IX524334:IX524341 ST524334:ST524341 ACP524334:ACP524341 AML524334:AML524341 AWH524334:AWH524341 BGD524334:BGD524341 BPZ524334:BPZ524341 BZV524334:BZV524341 CJR524334:CJR524341 CTN524334:CTN524341 DDJ524334:DDJ524341 DNF524334:DNF524341 DXB524334:DXB524341 EGX524334:EGX524341 EQT524334:EQT524341 FAP524334:FAP524341 FKL524334:FKL524341 FUH524334:FUH524341 GED524334:GED524341 GNZ524334:GNZ524341 GXV524334:GXV524341 HHR524334:HHR524341 HRN524334:HRN524341 IBJ524334:IBJ524341 ILF524334:ILF524341 IVB524334:IVB524341 JEX524334:JEX524341 JOT524334:JOT524341 JYP524334:JYP524341 KIL524334:KIL524341 KSH524334:KSH524341 LCD524334:LCD524341 LLZ524334:LLZ524341 LVV524334:LVV524341 MFR524334:MFR524341 MPN524334:MPN524341 MZJ524334:MZJ524341 NJF524334:NJF524341 NTB524334:NTB524341 OCX524334:OCX524341 OMT524334:OMT524341 OWP524334:OWP524341 PGL524334:PGL524341 PQH524334:PQH524341 QAD524334:QAD524341 QJZ524334:QJZ524341 QTV524334:QTV524341 RDR524334:RDR524341 RNN524334:RNN524341 RXJ524334:RXJ524341 SHF524334:SHF524341 SRB524334:SRB524341 TAX524334:TAX524341 TKT524334:TKT524341 TUP524334:TUP524341 UEL524334:UEL524341 UOH524334:UOH524341 UYD524334:UYD524341 VHZ524334:VHZ524341 VRV524334:VRV524341 WBR524334:WBR524341 WLN524334:WLN524341 WVJ524334:WVJ524341 A589870:A589877 IX589870:IX589877 ST589870:ST589877 ACP589870:ACP589877 AML589870:AML589877 AWH589870:AWH589877 BGD589870:BGD589877 BPZ589870:BPZ589877 BZV589870:BZV589877 CJR589870:CJR589877 CTN589870:CTN589877 DDJ589870:DDJ589877 DNF589870:DNF589877 DXB589870:DXB589877 EGX589870:EGX589877 EQT589870:EQT589877 FAP589870:FAP589877 FKL589870:FKL589877 FUH589870:FUH589877 GED589870:GED589877 GNZ589870:GNZ589877 GXV589870:GXV589877 HHR589870:HHR589877 HRN589870:HRN589877 IBJ589870:IBJ589877 ILF589870:ILF589877 IVB589870:IVB589877 JEX589870:JEX589877 JOT589870:JOT589877 JYP589870:JYP589877 KIL589870:KIL589877 KSH589870:KSH589877 LCD589870:LCD589877 LLZ589870:LLZ589877 LVV589870:LVV589877 MFR589870:MFR589877 MPN589870:MPN589877 MZJ589870:MZJ589877 NJF589870:NJF589877 NTB589870:NTB589877 OCX589870:OCX589877 OMT589870:OMT589877 OWP589870:OWP589877 PGL589870:PGL589877 PQH589870:PQH589877 QAD589870:QAD589877 QJZ589870:QJZ589877 QTV589870:QTV589877 RDR589870:RDR589877 RNN589870:RNN589877 RXJ589870:RXJ589877 SHF589870:SHF589877 SRB589870:SRB589877 TAX589870:TAX589877 TKT589870:TKT589877 TUP589870:TUP589877 UEL589870:UEL589877 UOH589870:UOH589877 UYD589870:UYD589877 VHZ589870:VHZ589877 VRV589870:VRV589877 WBR589870:WBR589877 WLN589870:WLN589877 WVJ589870:WVJ589877 A655406:A655413 IX655406:IX655413 ST655406:ST655413 ACP655406:ACP655413 AML655406:AML655413 AWH655406:AWH655413 BGD655406:BGD655413 BPZ655406:BPZ655413 BZV655406:BZV655413 CJR655406:CJR655413 CTN655406:CTN655413 DDJ655406:DDJ655413 DNF655406:DNF655413 DXB655406:DXB655413 EGX655406:EGX655413 EQT655406:EQT655413 FAP655406:FAP655413 FKL655406:FKL655413 FUH655406:FUH655413 GED655406:GED655413 GNZ655406:GNZ655413 GXV655406:GXV655413 HHR655406:HHR655413 HRN655406:HRN655413 IBJ655406:IBJ655413 ILF655406:ILF655413 IVB655406:IVB655413 JEX655406:JEX655413 JOT655406:JOT655413 JYP655406:JYP655413 KIL655406:KIL655413 KSH655406:KSH655413 LCD655406:LCD655413 LLZ655406:LLZ655413 LVV655406:LVV655413 MFR655406:MFR655413 MPN655406:MPN655413 MZJ655406:MZJ655413 NJF655406:NJF655413 NTB655406:NTB655413 OCX655406:OCX655413 OMT655406:OMT655413 OWP655406:OWP655413 PGL655406:PGL655413 PQH655406:PQH655413 QAD655406:QAD655413 QJZ655406:QJZ655413 QTV655406:QTV655413 RDR655406:RDR655413 RNN655406:RNN655413 RXJ655406:RXJ655413 SHF655406:SHF655413 SRB655406:SRB655413 TAX655406:TAX655413 TKT655406:TKT655413 TUP655406:TUP655413 UEL655406:UEL655413 UOH655406:UOH655413 UYD655406:UYD655413 VHZ655406:VHZ655413 VRV655406:VRV655413 WBR655406:WBR655413 WLN655406:WLN655413 WVJ655406:WVJ655413 A720942:A720949 IX720942:IX720949 ST720942:ST720949 ACP720942:ACP720949 AML720942:AML720949 AWH720942:AWH720949 BGD720942:BGD720949 BPZ720942:BPZ720949 BZV720942:BZV720949 CJR720942:CJR720949 CTN720942:CTN720949 DDJ720942:DDJ720949 DNF720942:DNF720949 DXB720942:DXB720949 EGX720942:EGX720949 EQT720942:EQT720949 FAP720942:FAP720949 FKL720942:FKL720949 FUH720942:FUH720949 GED720942:GED720949 GNZ720942:GNZ720949 GXV720942:GXV720949 HHR720942:HHR720949 HRN720942:HRN720949 IBJ720942:IBJ720949 ILF720942:ILF720949 IVB720942:IVB720949 JEX720942:JEX720949 JOT720942:JOT720949 JYP720942:JYP720949 KIL720942:KIL720949 KSH720942:KSH720949 LCD720942:LCD720949 LLZ720942:LLZ720949 LVV720942:LVV720949 MFR720942:MFR720949 MPN720942:MPN720949 MZJ720942:MZJ720949 NJF720942:NJF720949 NTB720942:NTB720949 OCX720942:OCX720949 OMT720942:OMT720949 OWP720942:OWP720949 PGL720942:PGL720949 PQH720942:PQH720949 QAD720942:QAD720949 QJZ720942:QJZ720949 QTV720942:QTV720949 RDR720942:RDR720949 RNN720942:RNN720949 RXJ720942:RXJ720949 SHF720942:SHF720949 SRB720942:SRB720949 TAX720942:TAX720949 TKT720942:TKT720949 TUP720942:TUP720949 UEL720942:UEL720949 UOH720942:UOH720949 UYD720942:UYD720949 VHZ720942:VHZ720949 VRV720942:VRV720949 WBR720942:WBR720949 WLN720942:WLN720949 WVJ720942:WVJ720949 A786478:A786485 IX786478:IX786485 ST786478:ST786485 ACP786478:ACP786485 AML786478:AML786485 AWH786478:AWH786485 BGD786478:BGD786485 BPZ786478:BPZ786485 BZV786478:BZV786485 CJR786478:CJR786485 CTN786478:CTN786485 DDJ786478:DDJ786485 DNF786478:DNF786485 DXB786478:DXB786485 EGX786478:EGX786485 EQT786478:EQT786485 FAP786478:FAP786485 FKL786478:FKL786485 FUH786478:FUH786485 GED786478:GED786485 GNZ786478:GNZ786485 GXV786478:GXV786485 HHR786478:HHR786485 HRN786478:HRN786485 IBJ786478:IBJ786485 ILF786478:ILF786485 IVB786478:IVB786485 JEX786478:JEX786485 JOT786478:JOT786485 JYP786478:JYP786485 KIL786478:KIL786485 KSH786478:KSH786485 LCD786478:LCD786485 LLZ786478:LLZ786485 LVV786478:LVV786485 MFR786478:MFR786485 MPN786478:MPN786485 MZJ786478:MZJ786485 NJF786478:NJF786485 NTB786478:NTB786485 OCX786478:OCX786485 OMT786478:OMT786485 OWP786478:OWP786485 PGL786478:PGL786485 PQH786478:PQH786485 QAD786478:QAD786485 QJZ786478:QJZ786485 QTV786478:QTV786485 RDR786478:RDR786485 RNN786478:RNN786485 RXJ786478:RXJ786485 SHF786478:SHF786485 SRB786478:SRB786485 TAX786478:TAX786485 TKT786478:TKT786485 TUP786478:TUP786485 UEL786478:UEL786485 UOH786478:UOH786485 UYD786478:UYD786485 VHZ786478:VHZ786485 VRV786478:VRV786485 WBR786478:WBR786485 WLN786478:WLN786485 WVJ786478:WVJ786485 A852014:A852021 IX852014:IX852021 ST852014:ST852021 ACP852014:ACP852021 AML852014:AML852021 AWH852014:AWH852021 BGD852014:BGD852021 BPZ852014:BPZ852021 BZV852014:BZV852021 CJR852014:CJR852021 CTN852014:CTN852021 DDJ852014:DDJ852021 DNF852014:DNF852021 DXB852014:DXB852021 EGX852014:EGX852021 EQT852014:EQT852021 FAP852014:FAP852021 FKL852014:FKL852021 FUH852014:FUH852021 GED852014:GED852021 GNZ852014:GNZ852021 GXV852014:GXV852021 HHR852014:HHR852021 HRN852014:HRN852021 IBJ852014:IBJ852021 ILF852014:ILF852021 IVB852014:IVB852021 JEX852014:JEX852021 JOT852014:JOT852021 JYP852014:JYP852021 KIL852014:KIL852021 KSH852014:KSH852021 LCD852014:LCD852021 LLZ852014:LLZ852021 LVV852014:LVV852021 MFR852014:MFR852021 MPN852014:MPN852021 MZJ852014:MZJ852021 NJF852014:NJF852021 NTB852014:NTB852021 OCX852014:OCX852021 OMT852014:OMT852021 OWP852014:OWP852021 PGL852014:PGL852021 PQH852014:PQH852021 QAD852014:QAD852021 QJZ852014:QJZ852021 QTV852014:QTV852021 RDR852014:RDR852021 RNN852014:RNN852021 RXJ852014:RXJ852021 SHF852014:SHF852021 SRB852014:SRB852021 TAX852014:TAX852021 TKT852014:TKT852021 TUP852014:TUP852021 UEL852014:UEL852021 UOH852014:UOH852021 UYD852014:UYD852021 VHZ852014:VHZ852021 VRV852014:VRV852021 WBR852014:WBR852021 WLN852014:WLN852021 WVJ852014:WVJ852021 A917550:A917557 IX917550:IX917557 ST917550:ST917557 ACP917550:ACP917557 AML917550:AML917557 AWH917550:AWH917557 BGD917550:BGD917557 BPZ917550:BPZ917557 BZV917550:BZV917557 CJR917550:CJR917557 CTN917550:CTN917557 DDJ917550:DDJ917557 DNF917550:DNF917557 DXB917550:DXB917557 EGX917550:EGX917557 EQT917550:EQT917557 FAP917550:FAP917557 FKL917550:FKL917557 FUH917550:FUH917557 GED917550:GED917557 GNZ917550:GNZ917557 GXV917550:GXV917557 HHR917550:HHR917557 HRN917550:HRN917557 IBJ917550:IBJ917557 ILF917550:ILF917557 IVB917550:IVB917557 JEX917550:JEX917557 JOT917550:JOT917557 JYP917550:JYP917557 KIL917550:KIL917557 KSH917550:KSH917557 LCD917550:LCD917557 LLZ917550:LLZ917557 LVV917550:LVV917557 MFR917550:MFR917557 MPN917550:MPN917557 MZJ917550:MZJ917557 NJF917550:NJF917557 NTB917550:NTB917557 OCX917550:OCX917557 OMT917550:OMT917557 OWP917550:OWP917557 PGL917550:PGL917557 PQH917550:PQH917557 QAD917550:QAD917557 QJZ917550:QJZ917557 QTV917550:QTV917557 RDR917550:RDR917557 RNN917550:RNN917557 RXJ917550:RXJ917557 SHF917550:SHF917557 SRB917550:SRB917557 TAX917550:TAX917557 TKT917550:TKT917557 TUP917550:TUP917557 UEL917550:UEL917557 UOH917550:UOH917557 UYD917550:UYD917557 VHZ917550:VHZ917557 VRV917550:VRV917557 WBR917550:WBR917557 WLN917550:WLN917557 WVJ917550:WVJ917557 A983086:A983093 IX983086:IX983093 ST983086:ST983093 ACP983086:ACP983093 AML983086:AML983093 AWH983086:AWH983093 BGD983086:BGD983093 BPZ983086:BPZ983093 BZV983086:BZV983093 CJR983086:CJR983093 CTN983086:CTN983093 DDJ983086:DDJ983093 DNF983086:DNF983093 DXB983086:DXB983093 EGX983086:EGX983093 EQT983086:EQT983093 FAP983086:FAP983093 FKL983086:FKL983093 FUH983086:FUH983093 GED983086:GED983093 GNZ983086:GNZ983093 GXV983086:GXV983093 HHR983086:HHR983093 HRN983086:HRN983093 IBJ983086:IBJ983093 ILF983086:ILF983093 IVB983086:IVB983093 JEX983086:JEX983093 JOT983086:JOT983093 JYP983086:JYP983093 KIL983086:KIL983093 KSH983086:KSH983093 LCD983086:LCD983093 LLZ983086:LLZ983093 LVV983086:LVV983093 MFR983086:MFR983093 MPN983086:MPN983093 MZJ983086:MZJ983093 NJF983086:NJF983093 NTB983086:NTB983093 OCX983086:OCX983093 OMT983086:OMT983093 OWP983086:OWP983093 PGL983086:PGL983093 PQH983086:PQH983093 QAD983086:QAD983093 QJZ983086:QJZ983093 QTV983086:QTV983093 RDR983086:RDR983093 RNN983086:RNN983093 RXJ983086:RXJ983093 SHF983086:SHF983093 SRB983086:SRB983093 TAX983086:TAX983093 TKT983086:TKT983093 TUP983086:TUP983093 UEL983086:UEL983093 UOH983086:UOH983093 UYD983086:UYD983093 VHZ983086:VHZ983093 VRV983086:VRV983093 WBR983086:WBR983093 WLN983086:WLN983093 A46" xr:uid="{00000000-0002-0000-0700-000000000000}">
      <formula1>Comportamenti</formula1>
    </dataValidation>
    <dataValidation type="list" allowBlank="1" showInputMessage="1" showErrorMessage="1" sqref="WVK983086:WVK983093 IY46:IY53 SU46:SU53 ACQ46:ACQ53 AMM46:AMM53 AWI46:AWI53 BGE46:BGE53 BQA46:BQA53 BZW46:BZW53 CJS46:CJS53 CTO46:CTO53 DDK46:DDK53 DNG46:DNG53 DXC46:DXC53 EGY46:EGY53 EQU46:EQU53 FAQ46:FAQ53 FKM46:FKM53 FUI46:FUI53 GEE46:GEE53 GOA46:GOA53 GXW46:GXW53 HHS46:HHS53 HRO46:HRO53 IBK46:IBK53 ILG46:ILG53 IVC46:IVC53 JEY46:JEY53 JOU46:JOU53 JYQ46:JYQ53 KIM46:KIM53 KSI46:KSI53 LCE46:LCE53 LMA46:LMA53 LVW46:LVW53 MFS46:MFS53 MPO46:MPO53 MZK46:MZK53 NJG46:NJG53 NTC46:NTC53 OCY46:OCY53 OMU46:OMU53 OWQ46:OWQ53 PGM46:PGM53 PQI46:PQI53 QAE46:QAE53 QKA46:QKA53 QTW46:QTW53 RDS46:RDS53 RNO46:RNO53 RXK46:RXK53 SHG46:SHG53 SRC46:SRC53 TAY46:TAY53 TKU46:TKU53 TUQ46:TUQ53 UEM46:UEM53 UOI46:UOI53 UYE46:UYE53 VIA46:VIA53 VRW46:VRW53 WBS46:WBS53 WLO46:WLO53 WVK46:WVK53 B65582:B65589 IY65582:IY65589 SU65582:SU65589 ACQ65582:ACQ65589 AMM65582:AMM65589 AWI65582:AWI65589 BGE65582:BGE65589 BQA65582:BQA65589 BZW65582:BZW65589 CJS65582:CJS65589 CTO65582:CTO65589 DDK65582:DDK65589 DNG65582:DNG65589 DXC65582:DXC65589 EGY65582:EGY65589 EQU65582:EQU65589 FAQ65582:FAQ65589 FKM65582:FKM65589 FUI65582:FUI65589 GEE65582:GEE65589 GOA65582:GOA65589 GXW65582:GXW65589 HHS65582:HHS65589 HRO65582:HRO65589 IBK65582:IBK65589 ILG65582:ILG65589 IVC65582:IVC65589 JEY65582:JEY65589 JOU65582:JOU65589 JYQ65582:JYQ65589 KIM65582:KIM65589 KSI65582:KSI65589 LCE65582:LCE65589 LMA65582:LMA65589 LVW65582:LVW65589 MFS65582:MFS65589 MPO65582:MPO65589 MZK65582:MZK65589 NJG65582:NJG65589 NTC65582:NTC65589 OCY65582:OCY65589 OMU65582:OMU65589 OWQ65582:OWQ65589 PGM65582:PGM65589 PQI65582:PQI65589 QAE65582:QAE65589 QKA65582:QKA65589 QTW65582:QTW65589 RDS65582:RDS65589 RNO65582:RNO65589 RXK65582:RXK65589 SHG65582:SHG65589 SRC65582:SRC65589 TAY65582:TAY65589 TKU65582:TKU65589 TUQ65582:TUQ65589 UEM65582:UEM65589 UOI65582:UOI65589 UYE65582:UYE65589 VIA65582:VIA65589 VRW65582:VRW65589 WBS65582:WBS65589 WLO65582:WLO65589 WVK65582:WVK65589 B131118:B131125 IY131118:IY131125 SU131118:SU131125 ACQ131118:ACQ131125 AMM131118:AMM131125 AWI131118:AWI131125 BGE131118:BGE131125 BQA131118:BQA131125 BZW131118:BZW131125 CJS131118:CJS131125 CTO131118:CTO131125 DDK131118:DDK131125 DNG131118:DNG131125 DXC131118:DXC131125 EGY131118:EGY131125 EQU131118:EQU131125 FAQ131118:FAQ131125 FKM131118:FKM131125 FUI131118:FUI131125 GEE131118:GEE131125 GOA131118:GOA131125 GXW131118:GXW131125 HHS131118:HHS131125 HRO131118:HRO131125 IBK131118:IBK131125 ILG131118:ILG131125 IVC131118:IVC131125 JEY131118:JEY131125 JOU131118:JOU131125 JYQ131118:JYQ131125 KIM131118:KIM131125 KSI131118:KSI131125 LCE131118:LCE131125 LMA131118:LMA131125 LVW131118:LVW131125 MFS131118:MFS131125 MPO131118:MPO131125 MZK131118:MZK131125 NJG131118:NJG131125 NTC131118:NTC131125 OCY131118:OCY131125 OMU131118:OMU131125 OWQ131118:OWQ131125 PGM131118:PGM131125 PQI131118:PQI131125 QAE131118:QAE131125 QKA131118:QKA131125 QTW131118:QTW131125 RDS131118:RDS131125 RNO131118:RNO131125 RXK131118:RXK131125 SHG131118:SHG131125 SRC131118:SRC131125 TAY131118:TAY131125 TKU131118:TKU131125 TUQ131118:TUQ131125 UEM131118:UEM131125 UOI131118:UOI131125 UYE131118:UYE131125 VIA131118:VIA131125 VRW131118:VRW131125 WBS131118:WBS131125 WLO131118:WLO131125 WVK131118:WVK131125 B196654:B196661 IY196654:IY196661 SU196654:SU196661 ACQ196654:ACQ196661 AMM196654:AMM196661 AWI196654:AWI196661 BGE196654:BGE196661 BQA196654:BQA196661 BZW196654:BZW196661 CJS196654:CJS196661 CTO196654:CTO196661 DDK196654:DDK196661 DNG196654:DNG196661 DXC196654:DXC196661 EGY196654:EGY196661 EQU196654:EQU196661 FAQ196654:FAQ196661 FKM196654:FKM196661 FUI196654:FUI196661 GEE196654:GEE196661 GOA196654:GOA196661 GXW196654:GXW196661 HHS196654:HHS196661 HRO196654:HRO196661 IBK196654:IBK196661 ILG196654:ILG196661 IVC196654:IVC196661 JEY196654:JEY196661 JOU196654:JOU196661 JYQ196654:JYQ196661 KIM196654:KIM196661 KSI196654:KSI196661 LCE196654:LCE196661 LMA196654:LMA196661 LVW196654:LVW196661 MFS196654:MFS196661 MPO196654:MPO196661 MZK196654:MZK196661 NJG196654:NJG196661 NTC196654:NTC196661 OCY196654:OCY196661 OMU196654:OMU196661 OWQ196654:OWQ196661 PGM196654:PGM196661 PQI196654:PQI196661 QAE196654:QAE196661 QKA196654:QKA196661 QTW196654:QTW196661 RDS196654:RDS196661 RNO196654:RNO196661 RXK196654:RXK196661 SHG196654:SHG196661 SRC196654:SRC196661 TAY196654:TAY196661 TKU196654:TKU196661 TUQ196654:TUQ196661 UEM196654:UEM196661 UOI196654:UOI196661 UYE196654:UYE196661 VIA196654:VIA196661 VRW196654:VRW196661 WBS196654:WBS196661 WLO196654:WLO196661 WVK196654:WVK196661 B262190:B262197 IY262190:IY262197 SU262190:SU262197 ACQ262190:ACQ262197 AMM262190:AMM262197 AWI262190:AWI262197 BGE262190:BGE262197 BQA262190:BQA262197 BZW262190:BZW262197 CJS262190:CJS262197 CTO262190:CTO262197 DDK262190:DDK262197 DNG262190:DNG262197 DXC262190:DXC262197 EGY262190:EGY262197 EQU262190:EQU262197 FAQ262190:FAQ262197 FKM262190:FKM262197 FUI262190:FUI262197 GEE262190:GEE262197 GOA262190:GOA262197 GXW262190:GXW262197 HHS262190:HHS262197 HRO262190:HRO262197 IBK262190:IBK262197 ILG262190:ILG262197 IVC262190:IVC262197 JEY262190:JEY262197 JOU262190:JOU262197 JYQ262190:JYQ262197 KIM262190:KIM262197 KSI262190:KSI262197 LCE262190:LCE262197 LMA262190:LMA262197 LVW262190:LVW262197 MFS262190:MFS262197 MPO262190:MPO262197 MZK262190:MZK262197 NJG262190:NJG262197 NTC262190:NTC262197 OCY262190:OCY262197 OMU262190:OMU262197 OWQ262190:OWQ262197 PGM262190:PGM262197 PQI262190:PQI262197 QAE262190:QAE262197 QKA262190:QKA262197 QTW262190:QTW262197 RDS262190:RDS262197 RNO262190:RNO262197 RXK262190:RXK262197 SHG262190:SHG262197 SRC262190:SRC262197 TAY262190:TAY262197 TKU262190:TKU262197 TUQ262190:TUQ262197 UEM262190:UEM262197 UOI262190:UOI262197 UYE262190:UYE262197 VIA262190:VIA262197 VRW262190:VRW262197 WBS262190:WBS262197 WLO262190:WLO262197 WVK262190:WVK262197 B327726:B327733 IY327726:IY327733 SU327726:SU327733 ACQ327726:ACQ327733 AMM327726:AMM327733 AWI327726:AWI327733 BGE327726:BGE327733 BQA327726:BQA327733 BZW327726:BZW327733 CJS327726:CJS327733 CTO327726:CTO327733 DDK327726:DDK327733 DNG327726:DNG327733 DXC327726:DXC327733 EGY327726:EGY327733 EQU327726:EQU327733 FAQ327726:FAQ327733 FKM327726:FKM327733 FUI327726:FUI327733 GEE327726:GEE327733 GOA327726:GOA327733 GXW327726:GXW327733 HHS327726:HHS327733 HRO327726:HRO327733 IBK327726:IBK327733 ILG327726:ILG327733 IVC327726:IVC327733 JEY327726:JEY327733 JOU327726:JOU327733 JYQ327726:JYQ327733 KIM327726:KIM327733 KSI327726:KSI327733 LCE327726:LCE327733 LMA327726:LMA327733 LVW327726:LVW327733 MFS327726:MFS327733 MPO327726:MPO327733 MZK327726:MZK327733 NJG327726:NJG327733 NTC327726:NTC327733 OCY327726:OCY327733 OMU327726:OMU327733 OWQ327726:OWQ327733 PGM327726:PGM327733 PQI327726:PQI327733 QAE327726:QAE327733 QKA327726:QKA327733 QTW327726:QTW327733 RDS327726:RDS327733 RNO327726:RNO327733 RXK327726:RXK327733 SHG327726:SHG327733 SRC327726:SRC327733 TAY327726:TAY327733 TKU327726:TKU327733 TUQ327726:TUQ327733 UEM327726:UEM327733 UOI327726:UOI327733 UYE327726:UYE327733 VIA327726:VIA327733 VRW327726:VRW327733 WBS327726:WBS327733 WLO327726:WLO327733 WVK327726:WVK327733 B393262:B393269 IY393262:IY393269 SU393262:SU393269 ACQ393262:ACQ393269 AMM393262:AMM393269 AWI393262:AWI393269 BGE393262:BGE393269 BQA393262:BQA393269 BZW393262:BZW393269 CJS393262:CJS393269 CTO393262:CTO393269 DDK393262:DDK393269 DNG393262:DNG393269 DXC393262:DXC393269 EGY393262:EGY393269 EQU393262:EQU393269 FAQ393262:FAQ393269 FKM393262:FKM393269 FUI393262:FUI393269 GEE393262:GEE393269 GOA393262:GOA393269 GXW393262:GXW393269 HHS393262:HHS393269 HRO393262:HRO393269 IBK393262:IBK393269 ILG393262:ILG393269 IVC393262:IVC393269 JEY393262:JEY393269 JOU393262:JOU393269 JYQ393262:JYQ393269 KIM393262:KIM393269 KSI393262:KSI393269 LCE393262:LCE393269 LMA393262:LMA393269 LVW393262:LVW393269 MFS393262:MFS393269 MPO393262:MPO393269 MZK393262:MZK393269 NJG393262:NJG393269 NTC393262:NTC393269 OCY393262:OCY393269 OMU393262:OMU393269 OWQ393262:OWQ393269 PGM393262:PGM393269 PQI393262:PQI393269 QAE393262:QAE393269 QKA393262:QKA393269 QTW393262:QTW393269 RDS393262:RDS393269 RNO393262:RNO393269 RXK393262:RXK393269 SHG393262:SHG393269 SRC393262:SRC393269 TAY393262:TAY393269 TKU393262:TKU393269 TUQ393262:TUQ393269 UEM393262:UEM393269 UOI393262:UOI393269 UYE393262:UYE393269 VIA393262:VIA393269 VRW393262:VRW393269 WBS393262:WBS393269 WLO393262:WLO393269 WVK393262:WVK393269 B458798:B458805 IY458798:IY458805 SU458798:SU458805 ACQ458798:ACQ458805 AMM458798:AMM458805 AWI458798:AWI458805 BGE458798:BGE458805 BQA458798:BQA458805 BZW458798:BZW458805 CJS458798:CJS458805 CTO458798:CTO458805 DDK458798:DDK458805 DNG458798:DNG458805 DXC458798:DXC458805 EGY458798:EGY458805 EQU458798:EQU458805 FAQ458798:FAQ458805 FKM458798:FKM458805 FUI458798:FUI458805 GEE458798:GEE458805 GOA458798:GOA458805 GXW458798:GXW458805 HHS458798:HHS458805 HRO458798:HRO458805 IBK458798:IBK458805 ILG458798:ILG458805 IVC458798:IVC458805 JEY458798:JEY458805 JOU458798:JOU458805 JYQ458798:JYQ458805 KIM458798:KIM458805 KSI458798:KSI458805 LCE458798:LCE458805 LMA458798:LMA458805 LVW458798:LVW458805 MFS458798:MFS458805 MPO458798:MPO458805 MZK458798:MZK458805 NJG458798:NJG458805 NTC458798:NTC458805 OCY458798:OCY458805 OMU458798:OMU458805 OWQ458798:OWQ458805 PGM458798:PGM458805 PQI458798:PQI458805 QAE458798:QAE458805 QKA458798:QKA458805 QTW458798:QTW458805 RDS458798:RDS458805 RNO458798:RNO458805 RXK458798:RXK458805 SHG458798:SHG458805 SRC458798:SRC458805 TAY458798:TAY458805 TKU458798:TKU458805 TUQ458798:TUQ458805 UEM458798:UEM458805 UOI458798:UOI458805 UYE458798:UYE458805 VIA458798:VIA458805 VRW458798:VRW458805 WBS458798:WBS458805 WLO458798:WLO458805 WVK458798:WVK458805 B524334:B524341 IY524334:IY524341 SU524334:SU524341 ACQ524334:ACQ524341 AMM524334:AMM524341 AWI524334:AWI524341 BGE524334:BGE524341 BQA524334:BQA524341 BZW524334:BZW524341 CJS524334:CJS524341 CTO524334:CTO524341 DDK524334:DDK524341 DNG524334:DNG524341 DXC524334:DXC524341 EGY524334:EGY524341 EQU524334:EQU524341 FAQ524334:FAQ524341 FKM524334:FKM524341 FUI524334:FUI524341 GEE524334:GEE524341 GOA524334:GOA524341 GXW524334:GXW524341 HHS524334:HHS524341 HRO524334:HRO524341 IBK524334:IBK524341 ILG524334:ILG524341 IVC524334:IVC524341 JEY524334:JEY524341 JOU524334:JOU524341 JYQ524334:JYQ524341 KIM524334:KIM524341 KSI524334:KSI524341 LCE524334:LCE524341 LMA524334:LMA524341 LVW524334:LVW524341 MFS524334:MFS524341 MPO524334:MPO524341 MZK524334:MZK524341 NJG524334:NJG524341 NTC524334:NTC524341 OCY524334:OCY524341 OMU524334:OMU524341 OWQ524334:OWQ524341 PGM524334:PGM524341 PQI524334:PQI524341 QAE524334:QAE524341 QKA524334:QKA524341 QTW524334:QTW524341 RDS524334:RDS524341 RNO524334:RNO524341 RXK524334:RXK524341 SHG524334:SHG524341 SRC524334:SRC524341 TAY524334:TAY524341 TKU524334:TKU524341 TUQ524334:TUQ524341 UEM524334:UEM524341 UOI524334:UOI524341 UYE524334:UYE524341 VIA524334:VIA524341 VRW524334:VRW524341 WBS524334:WBS524341 WLO524334:WLO524341 WVK524334:WVK524341 B589870:B589877 IY589870:IY589877 SU589870:SU589877 ACQ589870:ACQ589877 AMM589870:AMM589877 AWI589870:AWI589877 BGE589870:BGE589877 BQA589870:BQA589877 BZW589870:BZW589877 CJS589870:CJS589877 CTO589870:CTO589877 DDK589870:DDK589877 DNG589870:DNG589877 DXC589870:DXC589877 EGY589870:EGY589877 EQU589870:EQU589877 FAQ589870:FAQ589877 FKM589870:FKM589877 FUI589870:FUI589877 GEE589870:GEE589877 GOA589870:GOA589877 GXW589870:GXW589877 HHS589870:HHS589877 HRO589870:HRO589877 IBK589870:IBK589877 ILG589870:ILG589877 IVC589870:IVC589877 JEY589870:JEY589877 JOU589870:JOU589877 JYQ589870:JYQ589877 KIM589870:KIM589877 KSI589870:KSI589877 LCE589870:LCE589877 LMA589870:LMA589877 LVW589870:LVW589877 MFS589870:MFS589877 MPO589870:MPO589877 MZK589870:MZK589877 NJG589870:NJG589877 NTC589870:NTC589877 OCY589870:OCY589877 OMU589870:OMU589877 OWQ589870:OWQ589877 PGM589870:PGM589877 PQI589870:PQI589877 QAE589870:QAE589877 QKA589870:QKA589877 QTW589870:QTW589877 RDS589870:RDS589877 RNO589870:RNO589877 RXK589870:RXK589877 SHG589870:SHG589877 SRC589870:SRC589877 TAY589870:TAY589877 TKU589870:TKU589877 TUQ589870:TUQ589877 UEM589870:UEM589877 UOI589870:UOI589877 UYE589870:UYE589877 VIA589870:VIA589877 VRW589870:VRW589877 WBS589870:WBS589877 WLO589870:WLO589877 WVK589870:WVK589877 B655406:B655413 IY655406:IY655413 SU655406:SU655413 ACQ655406:ACQ655413 AMM655406:AMM655413 AWI655406:AWI655413 BGE655406:BGE655413 BQA655406:BQA655413 BZW655406:BZW655413 CJS655406:CJS655413 CTO655406:CTO655413 DDK655406:DDK655413 DNG655406:DNG655413 DXC655406:DXC655413 EGY655406:EGY655413 EQU655406:EQU655413 FAQ655406:FAQ655413 FKM655406:FKM655413 FUI655406:FUI655413 GEE655406:GEE655413 GOA655406:GOA655413 GXW655406:GXW655413 HHS655406:HHS655413 HRO655406:HRO655413 IBK655406:IBK655413 ILG655406:ILG655413 IVC655406:IVC655413 JEY655406:JEY655413 JOU655406:JOU655413 JYQ655406:JYQ655413 KIM655406:KIM655413 KSI655406:KSI655413 LCE655406:LCE655413 LMA655406:LMA655413 LVW655406:LVW655413 MFS655406:MFS655413 MPO655406:MPO655413 MZK655406:MZK655413 NJG655406:NJG655413 NTC655406:NTC655413 OCY655406:OCY655413 OMU655406:OMU655413 OWQ655406:OWQ655413 PGM655406:PGM655413 PQI655406:PQI655413 QAE655406:QAE655413 QKA655406:QKA655413 QTW655406:QTW655413 RDS655406:RDS655413 RNO655406:RNO655413 RXK655406:RXK655413 SHG655406:SHG655413 SRC655406:SRC655413 TAY655406:TAY655413 TKU655406:TKU655413 TUQ655406:TUQ655413 UEM655406:UEM655413 UOI655406:UOI655413 UYE655406:UYE655413 VIA655406:VIA655413 VRW655406:VRW655413 WBS655406:WBS655413 WLO655406:WLO655413 WVK655406:WVK655413 B720942:B720949 IY720942:IY720949 SU720942:SU720949 ACQ720942:ACQ720949 AMM720942:AMM720949 AWI720942:AWI720949 BGE720942:BGE720949 BQA720942:BQA720949 BZW720942:BZW720949 CJS720942:CJS720949 CTO720942:CTO720949 DDK720942:DDK720949 DNG720942:DNG720949 DXC720942:DXC720949 EGY720942:EGY720949 EQU720942:EQU720949 FAQ720942:FAQ720949 FKM720942:FKM720949 FUI720942:FUI720949 GEE720942:GEE720949 GOA720942:GOA720949 GXW720942:GXW720949 HHS720942:HHS720949 HRO720942:HRO720949 IBK720942:IBK720949 ILG720942:ILG720949 IVC720942:IVC720949 JEY720942:JEY720949 JOU720942:JOU720949 JYQ720942:JYQ720949 KIM720942:KIM720949 KSI720942:KSI720949 LCE720942:LCE720949 LMA720942:LMA720949 LVW720942:LVW720949 MFS720942:MFS720949 MPO720942:MPO720949 MZK720942:MZK720949 NJG720942:NJG720949 NTC720942:NTC720949 OCY720942:OCY720949 OMU720942:OMU720949 OWQ720942:OWQ720949 PGM720942:PGM720949 PQI720942:PQI720949 QAE720942:QAE720949 QKA720942:QKA720949 QTW720942:QTW720949 RDS720942:RDS720949 RNO720942:RNO720949 RXK720942:RXK720949 SHG720942:SHG720949 SRC720942:SRC720949 TAY720942:TAY720949 TKU720942:TKU720949 TUQ720942:TUQ720949 UEM720942:UEM720949 UOI720942:UOI720949 UYE720942:UYE720949 VIA720942:VIA720949 VRW720942:VRW720949 WBS720942:WBS720949 WLO720942:WLO720949 WVK720942:WVK720949 B786478:B786485 IY786478:IY786485 SU786478:SU786485 ACQ786478:ACQ786485 AMM786478:AMM786485 AWI786478:AWI786485 BGE786478:BGE786485 BQA786478:BQA786485 BZW786478:BZW786485 CJS786478:CJS786485 CTO786478:CTO786485 DDK786478:DDK786485 DNG786478:DNG786485 DXC786478:DXC786485 EGY786478:EGY786485 EQU786478:EQU786485 FAQ786478:FAQ786485 FKM786478:FKM786485 FUI786478:FUI786485 GEE786478:GEE786485 GOA786478:GOA786485 GXW786478:GXW786485 HHS786478:HHS786485 HRO786478:HRO786485 IBK786478:IBK786485 ILG786478:ILG786485 IVC786478:IVC786485 JEY786478:JEY786485 JOU786478:JOU786485 JYQ786478:JYQ786485 KIM786478:KIM786485 KSI786478:KSI786485 LCE786478:LCE786485 LMA786478:LMA786485 LVW786478:LVW786485 MFS786478:MFS786485 MPO786478:MPO786485 MZK786478:MZK786485 NJG786478:NJG786485 NTC786478:NTC786485 OCY786478:OCY786485 OMU786478:OMU786485 OWQ786478:OWQ786485 PGM786478:PGM786485 PQI786478:PQI786485 QAE786478:QAE786485 QKA786478:QKA786485 QTW786478:QTW786485 RDS786478:RDS786485 RNO786478:RNO786485 RXK786478:RXK786485 SHG786478:SHG786485 SRC786478:SRC786485 TAY786478:TAY786485 TKU786478:TKU786485 TUQ786478:TUQ786485 UEM786478:UEM786485 UOI786478:UOI786485 UYE786478:UYE786485 VIA786478:VIA786485 VRW786478:VRW786485 WBS786478:WBS786485 WLO786478:WLO786485 WVK786478:WVK786485 B852014:B852021 IY852014:IY852021 SU852014:SU852021 ACQ852014:ACQ852021 AMM852014:AMM852021 AWI852014:AWI852021 BGE852014:BGE852021 BQA852014:BQA852021 BZW852014:BZW852021 CJS852014:CJS852021 CTO852014:CTO852021 DDK852014:DDK852021 DNG852014:DNG852021 DXC852014:DXC852021 EGY852014:EGY852021 EQU852014:EQU852021 FAQ852014:FAQ852021 FKM852014:FKM852021 FUI852014:FUI852021 GEE852014:GEE852021 GOA852014:GOA852021 GXW852014:GXW852021 HHS852014:HHS852021 HRO852014:HRO852021 IBK852014:IBK852021 ILG852014:ILG852021 IVC852014:IVC852021 JEY852014:JEY852021 JOU852014:JOU852021 JYQ852014:JYQ852021 KIM852014:KIM852021 KSI852014:KSI852021 LCE852014:LCE852021 LMA852014:LMA852021 LVW852014:LVW852021 MFS852014:MFS852021 MPO852014:MPO852021 MZK852014:MZK852021 NJG852014:NJG852021 NTC852014:NTC852021 OCY852014:OCY852021 OMU852014:OMU852021 OWQ852014:OWQ852021 PGM852014:PGM852021 PQI852014:PQI852021 QAE852014:QAE852021 QKA852014:QKA852021 QTW852014:QTW852021 RDS852014:RDS852021 RNO852014:RNO852021 RXK852014:RXK852021 SHG852014:SHG852021 SRC852014:SRC852021 TAY852014:TAY852021 TKU852014:TKU852021 TUQ852014:TUQ852021 UEM852014:UEM852021 UOI852014:UOI852021 UYE852014:UYE852021 VIA852014:VIA852021 VRW852014:VRW852021 WBS852014:WBS852021 WLO852014:WLO852021 WVK852014:WVK852021 B917550:B917557 IY917550:IY917557 SU917550:SU917557 ACQ917550:ACQ917557 AMM917550:AMM917557 AWI917550:AWI917557 BGE917550:BGE917557 BQA917550:BQA917557 BZW917550:BZW917557 CJS917550:CJS917557 CTO917550:CTO917557 DDK917550:DDK917557 DNG917550:DNG917557 DXC917550:DXC917557 EGY917550:EGY917557 EQU917550:EQU917557 FAQ917550:FAQ917557 FKM917550:FKM917557 FUI917550:FUI917557 GEE917550:GEE917557 GOA917550:GOA917557 GXW917550:GXW917557 HHS917550:HHS917557 HRO917550:HRO917557 IBK917550:IBK917557 ILG917550:ILG917557 IVC917550:IVC917557 JEY917550:JEY917557 JOU917550:JOU917557 JYQ917550:JYQ917557 KIM917550:KIM917557 KSI917550:KSI917557 LCE917550:LCE917557 LMA917550:LMA917557 LVW917550:LVW917557 MFS917550:MFS917557 MPO917550:MPO917557 MZK917550:MZK917557 NJG917550:NJG917557 NTC917550:NTC917557 OCY917550:OCY917557 OMU917550:OMU917557 OWQ917550:OWQ917557 PGM917550:PGM917557 PQI917550:PQI917557 QAE917550:QAE917557 QKA917550:QKA917557 QTW917550:QTW917557 RDS917550:RDS917557 RNO917550:RNO917557 RXK917550:RXK917557 SHG917550:SHG917557 SRC917550:SRC917557 TAY917550:TAY917557 TKU917550:TKU917557 TUQ917550:TUQ917557 UEM917550:UEM917557 UOI917550:UOI917557 UYE917550:UYE917557 VIA917550:VIA917557 VRW917550:VRW917557 WBS917550:WBS917557 WLO917550:WLO917557 WVK917550:WVK917557 B983086:B983093 IY983086:IY983093 SU983086:SU983093 ACQ983086:ACQ983093 AMM983086:AMM983093 AWI983086:AWI983093 BGE983086:BGE983093 BQA983086:BQA983093 BZW983086:BZW983093 CJS983086:CJS983093 CTO983086:CTO983093 DDK983086:DDK983093 DNG983086:DNG983093 DXC983086:DXC983093 EGY983086:EGY983093 EQU983086:EQU983093 FAQ983086:FAQ983093 FKM983086:FKM983093 FUI983086:FUI983093 GEE983086:GEE983093 GOA983086:GOA983093 GXW983086:GXW983093 HHS983086:HHS983093 HRO983086:HRO983093 IBK983086:IBK983093 ILG983086:ILG983093 IVC983086:IVC983093 JEY983086:JEY983093 JOU983086:JOU983093 JYQ983086:JYQ983093 KIM983086:KIM983093 KSI983086:KSI983093 LCE983086:LCE983093 LMA983086:LMA983093 LVW983086:LVW983093 MFS983086:MFS983093 MPO983086:MPO983093 MZK983086:MZK983093 NJG983086:NJG983093 NTC983086:NTC983093 OCY983086:OCY983093 OMU983086:OMU983093 OWQ983086:OWQ983093 PGM983086:PGM983093 PQI983086:PQI983093 QAE983086:QAE983093 QKA983086:QKA983093 QTW983086:QTW983093 RDS983086:RDS983093 RNO983086:RNO983093 RXK983086:RXK983093 SHG983086:SHG983093 SRC983086:SRC983093 TAY983086:TAY983093 TKU983086:TKU983093 TUQ983086:TUQ983093 UEM983086:UEM983093 UOI983086:UOI983093 UYE983086:UYE983093 VIA983086:VIA983093 VRW983086:VRW983093 WBS983086:WBS983093 WLO983086:WLO983093 B46" xr:uid="{00000000-0002-0000-07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2000000}">
          <x14:formula1>
            <xm:f>Foglio1!$B$2:$B$10</xm:f>
          </x14:formula1>
          <xm:sqref>B47:B53</xm:sqref>
        </x14:dataValidation>
        <x14:dataValidation type="list" allowBlank="1" showInputMessage="1" showErrorMessage="1" xr:uid="{00000000-0002-0000-0700-000003000000}">
          <x14:formula1>
            <xm:f>Foglio1!$A$2:$A$10</xm:f>
          </x14:formula1>
          <xm:sqref>A47:A53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9"/>
  <sheetViews>
    <sheetView workbookViewId="0">
      <selection activeCell="G4" sqref="G4"/>
    </sheetView>
  </sheetViews>
  <sheetFormatPr defaultRowHeight="12.75" x14ac:dyDescent="0.25"/>
  <cols>
    <col min="1" max="1" width="48.5703125" style="81" customWidth="1"/>
    <col min="2" max="2" width="52.5703125" style="81" customWidth="1"/>
    <col min="3" max="4" width="10.140625" style="81" customWidth="1"/>
    <col min="5" max="5" width="12.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3" t="str">
        <f>'Elenco P.I.'!B2</f>
        <v>Comune di Golfo Aranci</v>
      </c>
      <c r="B1" s="504"/>
      <c r="C1" s="504"/>
      <c r="D1" s="504"/>
      <c r="E1" s="504"/>
      <c r="F1" s="504"/>
      <c r="G1" s="504"/>
      <c r="H1" s="504"/>
      <c r="I1" s="504"/>
      <c r="J1" s="504"/>
      <c r="K1" s="505"/>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t="s">
        <v>553</v>
      </c>
      <c r="H3" s="72"/>
      <c r="I3" s="68"/>
      <c r="J3" s="73">
        <v>2023</v>
      </c>
      <c r="K3" s="70"/>
    </row>
    <row r="4" spans="1:11" s="65" customFormat="1" ht="19.5" customHeight="1" x14ac:dyDescent="0.25">
      <c r="A4" s="66" t="s">
        <v>228</v>
      </c>
      <c r="B4" s="74" t="s">
        <v>538</v>
      </c>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6" t="s">
        <v>229</v>
      </c>
      <c r="B6" s="506"/>
      <c r="C6" s="506"/>
      <c r="D6" s="506"/>
      <c r="E6" s="506"/>
      <c r="F6" s="506"/>
      <c r="G6" s="508" t="s">
        <v>230</v>
      </c>
      <c r="H6" s="508"/>
      <c r="I6" s="508"/>
      <c r="J6" s="508"/>
      <c r="K6" s="508"/>
    </row>
    <row r="7" spans="1:11" ht="15.75" customHeight="1" x14ac:dyDescent="0.25">
      <c r="A7" s="507"/>
      <c r="B7" s="507"/>
      <c r="C7" s="507"/>
      <c r="D7" s="507"/>
      <c r="E7" s="507"/>
      <c r="F7" s="507"/>
      <c r="G7" s="231">
        <v>1</v>
      </c>
      <c r="H7" s="231">
        <v>2</v>
      </c>
      <c r="I7" s="231">
        <v>3</v>
      </c>
      <c r="J7" s="231">
        <v>4</v>
      </c>
      <c r="K7" s="231">
        <v>5</v>
      </c>
    </row>
    <row r="8" spans="1:11" ht="15.75" customHeight="1" x14ac:dyDescent="0.25">
      <c r="A8" s="507"/>
      <c r="B8" s="507"/>
      <c r="C8" s="507"/>
      <c r="D8" s="507"/>
      <c r="E8" s="507"/>
      <c r="F8" s="507"/>
      <c r="G8" s="82" t="s">
        <v>231</v>
      </c>
      <c r="H8" s="82" t="s">
        <v>232</v>
      </c>
      <c r="I8" s="83" t="s">
        <v>233</v>
      </c>
      <c r="J8" s="83" t="s">
        <v>234</v>
      </c>
      <c r="K8" s="83" t="s">
        <v>235</v>
      </c>
    </row>
    <row r="9" spans="1:11" ht="4.5" customHeight="1" x14ac:dyDescent="0.25">
      <c r="A9" s="509"/>
      <c r="B9" s="509"/>
      <c r="C9" s="509"/>
      <c r="D9" s="509"/>
      <c r="E9" s="509"/>
      <c r="F9" s="509"/>
      <c r="G9" s="509"/>
      <c r="H9" s="509"/>
      <c r="I9" s="509"/>
      <c r="J9" s="509"/>
      <c r="K9" s="509"/>
    </row>
    <row r="10" spans="1:11" ht="32.25" customHeight="1" x14ac:dyDescent="0.25">
      <c r="A10" s="84" t="s">
        <v>236</v>
      </c>
      <c r="B10" s="84" t="s">
        <v>237</v>
      </c>
      <c r="C10" s="85" t="s">
        <v>291</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8">
        <f>(C11/C$21)*60</f>
        <v>16.666666666666668</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14</v>
      </c>
      <c r="D12" s="338">
        <f t="shared" ref="D12:D20" si="1">(C12/C$21)*60</f>
        <v>11.666666666666666</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88">
        <v>20</v>
      </c>
      <c r="D13" s="338">
        <f t="shared" si="1"/>
        <v>16.666666666666668</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88">
        <v>18</v>
      </c>
      <c r="D14" s="338">
        <f t="shared" si="1"/>
        <v>15</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88"/>
      <c r="D15" s="338">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88"/>
      <c r="D16" s="338">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88"/>
      <c r="D17" s="338">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88"/>
      <c r="D18" s="338">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88"/>
      <c r="D19" s="338">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88"/>
      <c r="D20" s="338">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72</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09"/>
      <c r="B22" s="510"/>
      <c r="C22" s="510"/>
      <c r="D22" s="232"/>
      <c r="E22" s="232"/>
      <c r="F22" s="509"/>
      <c r="G22" s="510"/>
      <c r="H22" s="510"/>
      <c r="I22" s="509"/>
      <c r="J22" s="510"/>
      <c r="K22" s="510"/>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Appalto nuovo servizio scuolabus</v>
      </c>
      <c r="B24" s="92"/>
      <c r="C24" s="100"/>
      <c r="D24" s="100">
        <f t="shared" ref="D24:D45" si="7">(C24/C$54)*40</f>
        <v>0</v>
      </c>
      <c r="E24" s="89">
        <f>F24/100</f>
        <v>1</v>
      </c>
      <c r="F24" s="90">
        <v>100</v>
      </c>
      <c r="G24" s="91" t="str">
        <f t="shared" ref="G24:G48" si="8">IF(F24&lt;=20,"X","")</f>
        <v/>
      </c>
      <c r="H24" s="91" t="str">
        <f t="shared" ref="H24:H48" si="9">IF(AND(F24&gt;20,F24&lt;=50),"X","")</f>
        <v/>
      </c>
      <c r="I24" s="91" t="str">
        <f t="shared" ref="I24:I48" si="10">IF(AND(F24&gt;50,F24&lt;=70),"X","")</f>
        <v/>
      </c>
      <c r="J24" s="91" t="str">
        <f t="shared" ref="J24:J48" si="11">IF(AND(F24&gt;70,F24&lt;=90),"X","")</f>
        <v/>
      </c>
      <c r="K24" s="91" t="str">
        <f>IF(AND(F24&gt;90,F24&lt;=100),"X","")</f>
        <v>X</v>
      </c>
    </row>
    <row r="25" spans="1:11" s="6" customFormat="1" ht="27" customHeight="1" x14ac:dyDescent="0.25">
      <c r="A25" s="93" t="str">
        <f>'Resp. 1'!B33</f>
        <v>Inserimento nel programma di Stato Civile degli Atti di Matrimonio dall'anno 1970 al 1984</v>
      </c>
      <c r="B25" s="93"/>
      <c r="C25" s="100"/>
      <c r="D25" s="100">
        <f t="shared" si="7"/>
        <v>0</v>
      </c>
      <c r="E25" s="89">
        <f t="shared" ref="E25:E29" si="12">F25/100</f>
        <v>0</v>
      </c>
      <c r="F25" s="90"/>
      <c r="G25" s="91" t="str">
        <f t="shared" si="8"/>
        <v>X</v>
      </c>
      <c r="H25" s="91" t="str">
        <f t="shared" si="9"/>
        <v/>
      </c>
      <c r="I25" s="91" t="str">
        <f t="shared" si="10"/>
        <v/>
      </c>
      <c r="J25" s="91" t="str">
        <f t="shared" si="11"/>
        <v/>
      </c>
      <c r="K25" s="91" t="str">
        <f t="shared" ref="K25:K45" si="13">IF(AND(F25&gt;90,F25&lt;=100),"X","")</f>
        <v/>
      </c>
    </row>
    <row r="26" spans="1:11" s="6" customFormat="1" ht="27" customHeight="1" x14ac:dyDescent="0.25">
      <c r="A26" s="93" t="str">
        <f>'Resp. 1'!B34</f>
        <v>Attivazione iscrizione mensa scolastica on line</v>
      </c>
      <c r="B26" s="93"/>
      <c r="C26" s="100">
        <v>14</v>
      </c>
      <c r="D26" s="100">
        <f t="shared" si="7"/>
        <v>16.470588235294116</v>
      </c>
      <c r="E26" s="89">
        <f t="shared" si="12"/>
        <v>0</v>
      </c>
      <c r="F26" s="90"/>
      <c r="G26" s="91" t="str">
        <f t="shared" si="8"/>
        <v>X</v>
      </c>
      <c r="H26" s="91" t="str">
        <f t="shared" si="9"/>
        <v/>
      </c>
      <c r="I26" s="91" t="str">
        <f t="shared" si="10"/>
        <v/>
      </c>
      <c r="J26" s="91" t="str">
        <f t="shared" si="11"/>
        <v/>
      </c>
      <c r="K26" s="91" t="str">
        <f t="shared" si="13"/>
        <v/>
      </c>
    </row>
    <row r="27" spans="1:11" s="6" customFormat="1" ht="27" customHeight="1" x14ac:dyDescent="0.25">
      <c r="A27" s="93" t="str">
        <f>'Resp. 1'!B35</f>
        <v>Rivisitazione modulistica stato civile</v>
      </c>
      <c r="B27" s="93"/>
      <c r="C27" s="100"/>
      <c r="D27" s="100">
        <f t="shared" si="7"/>
        <v>0</v>
      </c>
      <c r="E27" s="89">
        <f t="shared" si="12"/>
        <v>0</v>
      </c>
      <c r="F27" s="90"/>
      <c r="G27" s="91" t="str">
        <f t="shared" si="8"/>
        <v>X</v>
      </c>
      <c r="H27" s="91" t="str">
        <f t="shared" si="9"/>
        <v/>
      </c>
      <c r="I27" s="91" t="str">
        <f t="shared" si="10"/>
        <v/>
      </c>
      <c r="J27" s="91" t="str">
        <f t="shared" si="11"/>
        <v/>
      </c>
      <c r="K27" s="91" t="str">
        <f t="shared" si="13"/>
        <v/>
      </c>
    </row>
    <row r="28" spans="1:11" s="6" customFormat="1" ht="27" customHeight="1" x14ac:dyDescent="0.25">
      <c r="A28" s="93" t="str">
        <f>'Resp. 1'!B36</f>
        <v>Bonus bambini nati nell'anno 2022/2023</v>
      </c>
      <c r="B28" s="93"/>
      <c r="C28" s="101"/>
      <c r="D28" s="100">
        <f t="shared" si="7"/>
        <v>0</v>
      </c>
      <c r="E28" s="89">
        <f t="shared" si="12"/>
        <v>0</v>
      </c>
      <c r="F28" s="90"/>
      <c r="G28" s="91" t="str">
        <f t="shared" si="8"/>
        <v>X</v>
      </c>
      <c r="H28" s="91" t="str">
        <f t="shared" si="9"/>
        <v/>
      </c>
      <c r="I28" s="91" t="str">
        <f t="shared" si="10"/>
        <v/>
      </c>
      <c r="J28" s="91" t="str">
        <f t="shared" si="11"/>
        <v/>
      </c>
      <c r="K28" s="91" t="str">
        <f t="shared" si="13"/>
        <v/>
      </c>
    </row>
    <row r="29" spans="1:11" s="6" customFormat="1" ht="27" customHeight="1" x14ac:dyDescent="0.25">
      <c r="A29" s="93">
        <f>'Resp. 1'!B37</f>
        <v>0</v>
      </c>
      <c r="B29" s="93"/>
      <c r="C29" s="101"/>
      <c r="D29" s="100">
        <f t="shared" si="7"/>
        <v>0</v>
      </c>
      <c r="E29" s="89">
        <f t="shared" si="12"/>
        <v>0</v>
      </c>
      <c r="F29" s="90"/>
      <c r="G29" s="91" t="str">
        <f t="shared" si="8"/>
        <v>X</v>
      </c>
      <c r="H29" s="91" t="str">
        <f t="shared" si="9"/>
        <v/>
      </c>
      <c r="I29" s="91" t="str">
        <f t="shared" si="10"/>
        <v/>
      </c>
      <c r="J29" s="91" t="str">
        <f t="shared" si="11"/>
        <v/>
      </c>
      <c r="K29" s="91" t="str">
        <f t="shared" si="13"/>
        <v/>
      </c>
    </row>
    <row r="30" spans="1:11" s="6" customFormat="1" ht="27" customHeight="1" x14ac:dyDescent="0.25">
      <c r="A30" s="93">
        <f>'Resp. 1'!B38</f>
        <v>0</v>
      </c>
      <c r="B30" s="93"/>
      <c r="C30" s="101"/>
      <c r="D30" s="100">
        <f t="shared" si="7"/>
        <v>0</v>
      </c>
      <c r="E30" s="89"/>
      <c r="F30" s="90"/>
      <c r="G30" s="91" t="str">
        <f t="shared" si="8"/>
        <v>X</v>
      </c>
      <c r="H30" s="91" t="str">
        <f t="shared" si="9"/>
        <v/>
      </c>
      <c r="I30" s="91" t="str">
        <f t="shared" si="10"/>
        <v/>
      </c>
      <c r="J30" s="91" t="str">
        <f t="shared" si="11"/>
        <v/>
      </c>
      <c r="K30" s="91" t="str">
        <f t="shared" si="13"/>
        <v/>
      </c>
    </row>
    <row r="31" spans="1:11" s="6" customFormat="1" ht="27" customHeight="1" x14ac:dyDescent="0.25">
      <c r="A31" s="93">
        <f>'Resp. 1'!B39</f>
        <v>0</v>
      </c>
      <c r="B31" s="93"/>
      <c r="C31" s="101"/>
      <c r="D31" s="100">
        <f t="shared" si="7"/>
        <v>0</v>
      </c>
      <c r="E31" s="89"/>
      <c r="F31" s="90"/>
      <c r="G31" s="91" t="str">
        <f t="shared" si="8"/>
        <v>X</v>
      </c>
      <c r="H31" s="91" t="str">
        <f t="shared" si="9"/>
        <v/>
      </c>
      <c r="I31" s="91" t="str">
        <f t="shared" si="10"/>
        <v/>
      </c>
      <c r="J31" s="91" t="str">
        <f t="shared" si="11"/>
        <v/>
      </c>
      <c r="K31" s="91" t="str">
        <f t="shared" si="13"/>
        <v/>
      </c>
    </row>
    <row r="32" spans="1:11" s="6" customFormat="1" ht="27" customHeight="1" x14ac:dyDescent="0.25">
      <c r="A32" s="93">
        <f>'Resp. 1'!B40</f>
        <v>0</v>
      </c>
      <c r="B32" s="93"/>
      <c r="C32" s="101"/>
      <c r="D32" s="100">
        <f t="shared" si="7"/>
        <v>0</v>
      </c>
      <c r="E32" s="89"/>
      <c r="F32" s="90"/>
      <c r="G32" s="91" t="str">
        <f t="shared" si="8"/>
        <v>X</v>
      </c>
      <c r="H32" s="91" t="str">
        <f t="shared" si="9"/>
        <v/>
      </c>
      <c r="I32" s="91" t="str">
        <f t="shared" si="10"/>
        <v/>
      </c>
      <c r="J32" s="91" t="str">
        <f t="shared" si="11"/>
        <v/>
      </c>
      <c r="K32" s="91" t="str">
        <f t="shared" si="13"/>
        <v/>
      </c>
    </row>
    <row r="33" spans="1:11" s="6" customFormat="1" ht="27" customHeight="1" x14ac:dyDescent="0.25">
      <c r="A33" s="93">
        <f>'Resp. 1'!B41</f>
        <v>0</v>
      </c>
      <c r="B33" s="93"/>
      <c r="C33" s="101"/>
      <c r="D33" s="100">
        <f t="shared" si="7"/>
        <v>0</v>
      </c>
      <c r="E33" s="89"/>
      <c r="F33" s="90"/>
      <c r="G33" s="91" t="str">
        <f t="shared" si="8"/>
        <v>X</v>
      </c>
      <c r="H33" s="91" t="str">
        <f t="shared" si="9"/>
        <v/>
      </c>
      <c r="I33" s="91" t="str">
        <f t="shared" si="10"/>
        <v/>
      </c>
      <c r="J33" s="91" t="str">
        <f t="shared" si="11"/>
        <v/>
      </c>
      <c r="K33" s="91" t="str">
        <f t="shared" si="13"/>
        <v/>
      </c>
    </row>
    <row r="34" spans="1:11" s="6" customFormat="1" ht="27" customHeight="1" x14ac:dyDescent="0.25">
      <c r="A34" s="93">
        <f>'Resp. 1'!B42</f>
        <v>0</v>
      </c>
      <c r="B34" s="93"/>
      <c r="C34" s="101"/>
      <c r="D34" s="100">
        <f t="shared" si="7"/>
        <v>0</v>
      </c>
      <c r="E34" s="89"/>
      <c r="F34" s="90"/>
      <c r="G34" s="91" t="str">
        <f t="shared" si="8"/>
        <v>X</v>
      </c>
      <c r="H34" s="91" t="str">
        <f t="shared" si="9"/>
        <v/>
      </c>
      <c r="I34" s="91" t="str">
        <f t="shared" si="10"/>
        <v/>
      </c>
      <c r="J34" s="91" t="str">
        <f t="shared" si="11"/>
        <v/>
      </c>
      <c r="K34" s="91" t="str">
        <f t="shared" si="13"/>
        <v/>
      </c>
    </row>
    <row r="35" spans="1:11" s="6" customFormat="1" ht="27" customHeight="1" x14ac:dyDescent="0.25">
      <c r="A35" s="93">
        <f>'Resp. 1'!B43</f>
        <v>0</v>
      </c>
      <c r="B35" s="93"/>
      <c r="C35" s="101"/>
      <c r="D35" s="100">
        <f t="shared" si="7"/>
        <v>0</v>
      </c>
      <c r="E35" s="89"/>
      <c r="F35" s="90"/>
      <c r="G35" s="91" t="str">
        <f t="shared" si="8"/>
        <v>X</v>
      </c>
      <c r="H35" s="91" t="str">
        <f t="shared" si="9"/>
        <v/>
      </c>
      <c r="I35" s="91" t="str">
        <f t="shared" si="10"/>
        <v/>
      </c>
      <c r="J35" s="91" t="str">
        <f t="shared" si="11"/>
        <v/>
      </c>
      <c r="K35" s="91" t="str">
        <f t="shared" si="13"/>
        <v/>
      </c>
    </row>
    <row r="36" spans="1:11" s="6" customFormat="1" ht="27" customHeight="1" x14ac:dyDescent="0.25">
      <c r="A36" s="93">
        <f>'Resp. 1'!B44</f>
        <v>0</v>
      </c>
      <c r="B36" s="93"/>
      <c r="C36" s="101"/>
      <c r="D36" s="100">
        <f t="shared" si="7"/>
        <v>0</v>
      </c>
      <c r="E36" s="89"/>
      <c r="F36" s="90"/>
      <c r="G36" s="91" t="str">
        <f t="shared" si="8"/>
        <v>X</v>
      </c>
      <c r="H36" s="91" t="str">
        <f t="shared" si="9"/>
        <v/>
      </c>
      <c r="I36" s="91" t="str">
        <f t="shared" si="10"/>
        <v/>
      </c>
      <c r="J36" s="91" t="str">
        <f t="shared" si="11"/>
        <v/>
      </c>
      <c r="K36" s="91" t="str">
        <f t="shared" si="13"/>
        <v/>
      </c>
    </row>
    <row r="37" spans="1:11" s="6" customFormat="1" ht="27" customHeight="1" x14ac:dyDescent="0.25">
      <c r="A37" s="93">
        <f>'Resp. 1'!B45</f>
        <v>0</v>
      </c>
      <c r="B37" s="93"/>
      <c r="C37" s="101"/>
      <c r="D37" s="100">
        <f t="shared" si="7"/>
        <v>0</v>
      </c>
      <c r="E37" s="89"/>
      <c r="F37" s="90"/>
      <c r="G37" s="91" t="str">
        <f t="shared" si="8"/>
        <v>X</v>
      </c>
      <c r="H37" s="91" t="str">
        <f t="shared" si="9"/>
        <v/>
      </c>
      <c r="I37" s="91" t="str">
        <f t="shared" si="10"/>
        <v/>
      </c>
      <c r="J37" s="91" t="str">
        <f t="shared" si="11"/>
        <v/>
      </c>
      <c r="K37" s="91" t="str">
        <f t="shared" si="13"/>
        <v/>
      </c>
    </row>
    <row r="38" spans="1:11" s="6" customFormat="1" ht="27" customHeight="1" x14ac:dyDescent="0.25">
      <c r="A38" s="93">
        <f>'Resp. 1'!B46</f>
        <v>0</v>
      </c>
      <c r="B38" s="93"/>
      <c r="C38" s="101"/>
      <c r="D38" s="100">
        <f t="shared" si="7"/>
        <v>0</v>
      </c>
      <c r="E38" s="89"/>
      <c r="F38" s="90"/>
      <c r="G38" s="91" t="str">
        <f t="shared" si="8"/>
        <v>X</v>
      </c>
      <c r="H38" s="91" t="str">
        <f t="shared" si="9"/>
        <v/>
      </c>
      <c r="I38" s="91" t="str">
        <f t="shared" si="10"/>
        <v/>
      </c>
      <c r="J38" s="91" t="str">
        <f t="shared" si="11"/>
        <v/>
      </c>
      <c r="K38" s="91" t="str">
        <f t="shared" si="13"/>
        <v/>
      </c>
    </row>
    <row r="39" spans="1:11" s="6" customFormat="1" ht="27" customHeight="1" x14ac:dyDescent="0.25">
      <c r="A39" s="93">
        <f>'Resp. 1'!B47</f>
        <v>0</v>
      </c>
      <c r="B39" s="93"/>
      <c r="C39" s="101"/>
      <c r="D39" s="100">
        <f t="shared" si="7"/>
        <v>0</v>
      </c>
      <c r="E39" s="89"/>
      <c r="F39" s="90"/>
      <c r="G39" s="91" t="str">
        <f t="shared" si="8"/>
        <v>X</v>
      </c>
      <c r="H39" s="91" t="str">
        <f t="shared" si="9"/>
        <v/>
      </c>
      <c r="I39" s="91" t="str">
        <f t="shared" si="10"/>
        <v/>
      </c>
      <c r="J39" s="91" t="str">
        <f t="shared" si="11"/>
        <v/>
      </c>
      <c r="K39" s="91" t="str">
        <f t="shared" si="13"/>
        <v/>
      </c>
    </row>
    <row r="40" spans="1:11" s="6" customFormat="1" ht="27" customHeight="1" x14ac:dyDescent="0.25">
      <c r="A40" s="93">
        <f>'Resp. 1'!B48</f>
        <v>0</v>
      </c>
      <c r="B40" s="93"/>
      <c r="C40" s="101"/>
      <c r="D40" s="100">
        <f t="shared" si="7"/>
        <v>0</v>
      </c>
      <c r="E40" s="89"/>
      <c r="F40" s="90"/>
      <c r="G40" s="91" t="str">
        <f t="shared" si="8"/>
        <v>X</v>
      </c>
      <c r="H40" s="91" t="str">
        <f t="shared" si="9"/>
        <v/>
      </c>
      <c r="I40" s="91" t="str">
        <f t="shared" si="10"/>
        <v/>
      </c>
      <c r="J40" s="91" t="str">
        <f t="shared" si="11"/>
        <v/>
      </c>
      <c r="K40" s="91" t="str">
        <f t="shared" si="13"/>
        <v/>
      </c>
    </row>
    <row r="41" spans="1:11" s="6" customFormat="1" ht="27" customHeight="1" x14ac:dyDescent="0.25">
      <c r="A41" s="93">
        <f>'Resp. 1'!B49</f>
        <v>0</v>
      </c>
      <c r="B41" s="93"/>
      <c r="C41" s="101"/>
      <c r="D41" s="100">
        <f t="shared" si="7"/>
        <v>0</v>
      </c>
      <c r="E41" s="89"/>
      <c r="F41" s="90"/>
      <c r="G41" s="91" t="str">
        <f t="shared" si="8"/>
        <v>X</v>
      </c>
      <c r="H41" s="91" t="str">
        <f t="shared" si="9"/>
        <v/>
      </c>
      <c r="I41" s="91" t="str">
        <f t="shared" si="10"/>
        <v/>
      </c>
      <c r="J41" s="91" t="str">
        <f t="shared" si="11"/>
        <v/>
      </c>
      <c r="K41" s="91" t="str">
        <f t="shared" si="13"/>
        <v/>
      </c>
    </row>
    <row r="42" spans="1:11" s="6" customFormat="1" ht="27" customHeight="1" x14ac:dyDescent="0.25">
      <c r="A42" s="93">
        <f>'Resp. 1'!B50</f>
        <v>0</v>
      </c>
      <c r="B42" s="93"/>
      <c r="C42" s="101"/>
      <c r="D42" s="100">
        <f t="shared" si="7"/>
        <v>0</v>
      </c>
      <c r="E42" s="89"/>
      <c r="F42" s="90"/>
      <c r="G42" s="91" t="str">
        <f t="shared" si="8"/>
        <v>X</v>
      </c>
      <c r="H42" s="91" t="str">
        <f t="shared" si="9"/>
        <v/>
      </c>
      <c r="I42" s="91" t="str">
        <f t="shared" si="10"/>
        <v/>
      </c>
      <c r="J42" s="91" t="str">
        <f t="shared" si="11"/>
        <v/>
      </c>
      <c r="K42" s="91" t="str">
        <f t="shared" si="13"/>
        <v/>
      </c>
    </row>
    <row r="43" spans="1:11" s="6" customFormat="1" ht="27" customHeight="1" x14ac:dyDescent="0.25">
      <c r="A43" s="93">
        <f>'Resp. 1'!B51</f>
        <v>0</v>
      </c>
      <c r="B43" s="93"/>
      <c r="C43" s="101"/>
      <c r="D43" s="100">
        <f t="shared" si="7"/>
        <v>0</v>
      </c>
      <c r="E43" s="89"/>
      <c r="F43" s="90"/>
      <c r="G43" s="91" t="str">
        <f t="shared" si="8"/>
        <v>X</v>
      </c>
      <c r="H43" s="91" t="str">
        <f t="shared" si="9"/>
        <v/>
      </c>
      <c r="I43" s="91" t="str">
        <f t="shared" si="10"/>
        <v/>
      </c>
      <c r="J43" s="91" t="str">
        <f t="shared" si="11"/>
        <v/>
      </c>
      <c r="K43" s="91" t="str">
        <f t="shared" si="13"/>
        <v/>
      </c>
    </row>
    <row r="44" spans="1:11" s="6" customFormat="1" ht="27" customHeight="1" x14ac:dyDescent="0.25">
      <c r="A44" s="93">
        <f>'Resp. 1'!B52</f>
        <v>0</v>
      </c>
      <c r="B44" s="93"/>
      <c r="C44" s="101"/>
      <c r="D44" s="100">
        <f t="shared" si="7"/>
        <v>0</v>
      </c>
      <c r="E44" s="89"/>
      <c r="F44" s="90"/>
      <c r="G44" s="91" t="str">
        <f t="shared" si="8"/>
        <v>X</v>
      </c>
      <c r="H44" s="91" t="str">
        <f t="shared" si="9"/>
        <v/>
      </c>
      <c r="I44" s="91" t="str">
        <f t="shared" si="10"/>
        <v/>
      </c>
      <c r="J44" s="91" t="str">
        <f t="shared" si="11"/>
        <v/>
      </c>
      <c r="K44" s="91" t="str">
        <f t="shared" si="13"/>
        <v/>
      </c>
    </row>
    <row r="45" spans="1:11" s="6" customFormat="1" ht="27" customHeight="1" x14ac:dyDescent="0.25">
      <c r="A45" s="93">
        <f>'Resp. 1'!B53</f>
        <v>0</v>
      </c>
      <c r="B45" s="93"/>
      <c r="C45" s="101"/>
      <c r="D45" s="100">
        <f t="shared" si="7"/>
        <v>0</v>
      </c>
      <c r="E45" s="89"/>
      <c r="F45" s="90"/>
      <c r="G45" s="91" t="str">
        <f t="shared" si="8"/>
        <v>X</v>
      </c>
      <c r="H45" s="91" t="str">
        <f t="shared" si="9"/>
        <v/>
      </c>
      <c r="I45" s="91" t="str">
        <f t="shared" si="10"/>
        <v/>
      </c>
      <c r="J45" s="91" t="str">
        <f t="shared" si="11"/>
        <v/>
      </c>
      <c r="K45" s="91" t="str">
        <f t="shared" si="13"/>
        <v/>
      </c>
    </row>
    <row r="46" spans="1:11" ht="42" customHeight="1" x14ac:dyDescent="0.25">
      <c r="A46" s="231" t="s">
        <v>247</v>
      </c>
      <c r="B46" s="231" t="s">
        <v>248</v>
      </c>
      <c r="C46" s="85" t="s">
        <v>238</v>
      </c>
      <c r="D46" s="100" t="s">
        <v>523</v>
      </c>
      <c r="E46" s="85" t="s">
        <v>239</v>
      </c>
      <c r="F46" s="85" t="s">
        <v>240</v>
      </c>
      <c r="G46" s="85" t="s">
        <v>249</v>
      </c>
      <c r="H46" s="85" t="s">
        <v>250</v>
      </c>
      <c r="I46" s="85" t="s">
        <v>251</v>
      </c>
      <c r="J46" s="85" t="s">
        <v>252</v>
      </c>
      <c r="K46" s="85" t="s">
        <v>253</v>
      </c>
    </row>
    <row r="47" spans="1:11" s="6" customFormat="1" ht="49.5" customHeight="1" x14ac:dyDescent="0.25">
      <c r="A47" s="93" t="s">
        <v>316</v>
      </c>
      <c r="B47" s="93" t="s">
        <v>317</v>
      </c>
      <c r="C47" s="101">
        <v>20</v>
      </c>
      <c r="D47" s="100">
        <f t="shared" ref="D47:D53" si="14">(C47/C$54)*40</f>
        <v>23.529411764705884</v>
      </c>
      <c r="E47" s="89">
        <f>F47/100</f>
        <v>1</v>
      </c>
      <c r="F47" s="90">
        <v>100</v>
      </c>
      <c r="G47" s="91" t="str">
        <f t="shared" si="8"/>
        <v/>
      </c>
      <c r="H47" s="91" t="str">
        <f t="shared" si="9"/>
        <v/>
      </c>
      <c r="I47" s="91" t="str">
        <f t="shared" si="10"/>
        <v/>
      </c>
      <c r="J47" s="91" t="str">
        <f t="shared" si="11"/>
        <v/>
      </c>
      <c r="K47" s="91" t="str">
        <f t="shared" ref="K47:K53" si="15">IF(AND(F47&gt;90,F47&lt;=100),"X","")</f>
        <v>X</v>
      </c>
    </row>
    <row r="48" spans="1:11" s="6" customFormat="1" ht="18.75" customHeight="1" x14ac:dyDescent="0.25">
      <c r="A48" s="93"/>
      <c r="B48" s="93"/>
      <c r="C48" s="101"/>
      <c r="D48" s="100">
        <f t="shared" si="14"/>
        <v>0</v>
      </c>
      <c r="E48" s="89">
        <f t="shared" ref="E48:E53" si="16">F48/100</f>
        <v>0</v>
      </c>
      <c r="F48" s="90"/>
      <c r="G48" s="91" t="str">
        <f t="shared" si="8"/>
        <v>X</v>
      </c>
      <c r="H48" s="91" t="str">
        <f t="shared" si="9"/>
        <v/>
      </c>
      <c r="I48" s="91" t="str">
        <f t="shared" si="10"/>
        <v/>
      </c>
      <c r="J48" s="91" t="str">
        <f t="shared" si="11"/>
        <v/>
      </c>
      <c r="K48" s="91" t="str">
        <f t="shared" si="15"/>
        <v/>
      </c>
    </row>
    <row r="49" spans="1:11" s="6" customFormat="1" ht="18.75" customHeight="1" x14ac:dyDescent="0.25">
      <c r="A49" s="93"/>
      <c r="B49" s="93"/>
      <c r="C49" s="101"/>
      <c r="D49" s="100">
        <f t="shared" si="14"/>
        <v>0</v>
      </c>
      <c r="E49" s="89">
        <f t="shared" si="16"/>
        <v>0</v>
      </c>
      <c r="F49" s="90"/>
      <c r="G49" s="91" t="str">
        <f>IF(F49&lt;=20,"X","")</f>
        <v>X</v>
      </c>
      <c r="H49" s="91" t="str">
        <f>IF(AND(F49&gt;20,F49&lt;=50),"X","")</f>
        <v/>
      </c>
      <c r="I49" s="91" t="str">
        <f>IF(AND(F49&gt;50,F49&lt;=70),"X","")</f>
        <v/>
      </c>
      <c r="J49" s="91" t="str">
        <f>IF(AND(F49&gt;70,F49&lt;=90),"X","")</f>
        <v/>
      </c>
      <c r="K49" s="91" t="str">
        <f t="shared" si="15"/>
        <v/>
      </c>
    </row>
    <row r="50" spans="1:11" s="6" customFormat="1" ht="18.75" customHeight="1" x14ac:dyDescent="0.25">
      <c r="A50" s="93"/>
      <c r="B50" s="93"/>
      <c r="C50" s="101"/>
      <c r="D50" s="100">
        <f t="shared" si="14"/>
        <v>0</v>
      </c>
      <c r="E50" s="89">
        <f t="shared" si="16"/>
        <v>0</v>
      </c>
      <c r="F50" s="90"/>
      <c r="G50" s="91" t="str">
        <f>IF(F50&lt;=20,"X","")</f>
        <v>X</v>
      </c>
      <c r="H50" s="91" t="str">
        <f>IF(AND(F50&gt;20,F50&lt;=50),"X","")</f>
        <v/>
      </c>
      <c r="I50" s="91" t="str">
        <f>IF(AND(F50&gt;50,F50&lt;=70),"X","")</f>
        <v/>
      </c>
      <c r="J50" s="91" t="str">
        <f>IF(AND(F50&gt;70,F50&lt;=90),"X","")</f>
        <v/>
      </c>
      <c r="K50" s="91" t="str">
        <f t="shared" si="15"/>
        <v/>
      </c>
    </row>
    <row r="51" spans="1:11" s="6" customFormat="1" ht="18.75" customHeight="1" x14ac:dyDescent="0.25">
      <c r="A51" s="93"/>
      <c r="B51" s="93"/>
      <c r="C51" s="101"/>
      <c r="D51" s="100">
        <f t="shared" si="14"/>
        <v>0</v>
      </c>
      <c r="E51" s="89">
        <f t="shared" si="16"/>
        <v>0</v>
      </c>
      <c r="F51" s="90"/>
      <c r="G51" s="91" t="str">
        <f>IF(F51&lt;=20,"X","")</f>
        <v>X</v>
      </c>
      <c r="H51" s="91" t="str">
        <f>IF(AND(F51&gt;20,F51&lt;=50),"X","")</f>
        <v/>
      </c>
      <c r="I51" s="91" t="str">
        <f>IF(AND(F51&gt;50,F51&lt;=70),"X","")</f>
        <v/>
      </c>
      <c r="J51" s="91" t="str">
        <f>IF(AND(F51&gt;70,F51&lt;=90),"X","")</f>
        <v/>
      </c>
      <c r="K51" s="91" t="str">
        <f t="shared" si="15"/>
        <v/>
      </c>
    </row>
    <row r="52" spans="1:11" s="6" customFormat="1" ht="18.75" customHeight="1" x14ac:dyDescent="0.25">
      <c r="A52" s="93"/>
      <c r="B52" s="93"/>
      <c r="C52" s="101"/>
      <c r="D52" s="100">
        <f t="shared" si="14"/>
        <v>0</v>
      </c>
      <c r="E52" s="89">
        <f t="shared" si="16"/>
        <v>0</v>
      </c>
      <c r="F52" s="90"/>
      <c r="G52" s="91" t="str">
        <f>IF(F52&lt;=20,"X","")</f>
        <v>X</v>
      </c>
      <c r="H52" s="91" t="str">
        <f>IF(AND(F52&gt;20,F52&lt;=50),"X","")</f>
        <v/>
      </c>
      <c r="I52" s="91" t="str">
        <f>IF(AND(F52&gt;50,F52&lt;=70),"X","")</f>
        <v/>
      </c>
      <c r="J52" s="91" t="str">
        <f>IF(AND(F52&gt;70,F52&lt;=90),"X","")</f>
        <v/>
      </c>
      <c r="K52" s="91" t="str">
        <f t="shared" si="15"/>
        <v/>
      </c>
    </row>
    <row r="53" spans="1:11" s="6" customFormat="1" ht="18.75" customHeight="1" x14ac:dyDescent="0.25">
      <c r="A53" s="93"/>
      <c r="B53" s="93"/>
      <c r="C53" s="101"/>
      <c r="D53" s="100">
        <f t="shared" si="14"/>
        <v>0</v>
      </c>
      <c r="E53" s="89">
        <f t="shared" si="16"/>
        <v>0</v>
      </c>
      <c r="F53" s="90"/>
      <c r="G53" s="91" t="str">
        <f>IF(F53&lt;=20,"X","")</f>
        <v>X</v>
      </c>
      <c r="H53" s="91" t="str">
        <f>IF(AND(F53&gt;20,F53&lt;=50),"X","")</f>
        <v/>
      </c>
      <c r="I53" s="91" t="str">
        <f>IF(AND(F53&gt;50,F53&lt;=70),"X","")</f>
        <v/>
      </c>
      <c r="J53" s="91" t="str">
        <f>IF(AND(F53&gt;70,F53&lt;=90),"X","")</f>
        <v/>
      </c>
      <c r="K53" s="91" t="str">
        <f t="shared" si="15"/>
        <v/>
      </c>
    </row>
    <row r="54" spans="1:11" ht="25.5" x14ac:dyDescent="0.25">
      <c r="A54" s="94" t="s">
        <v>254</v>
      </c>
      <c r="B54" s="95" t="str">
        <f>IF(C54=40,"Pesatura Adeguata","Pesatura Inadeguata")</f>
        <v>Pesatura Inadeguata</v>
      </c>
      <c r="C54" s="101">
        <f>SUM(C24:C49)</f>
        <v>34</v>
      </c>
      <c r="D54" s="101"/>
      <c r="E54" s="231"/>
      <c r="F54" s="97"/>
      <c r="G54" s="102"/>
      <c r="H54" s="103" t="e">
        <f>IF(H24="x",D24*E24)+IF(H25="x",D25*E25)+IF(H26="x",D26*E26)+IF(H27="x",D27*E27)+IF(H28="x",D28*E28)+IF(#REF!="x",#REF!*#REF!)+IF(#REF!="x",#REF!*#REF!)+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f>
        <v>#REF!</v>
      </c>
      <c r="I54" s="103" t="e">
        <f>IF(I24="x",D24*E24)+IF(I25="x",D25*E25)+IF(I26="x",D26*E26)+IF(I27="x",D27*E27)+IF(I28="x",D28*E28)+IF(#REF!="x",#REF!*#REF!)+IF(#REF!="x",#REF!*#REF!)+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f>
        <v>#REF!</v>
      </c>
      <c r="J54" s="103" t="e">
        <f>IF(J24="x",D24*E24)+IF(J25="x",D25*E25)+IF(J26="x",D26*E26)+IF(J27="x",D27*E27)+IF(J28="x",D28*E28)+IF(#REF!="x",#REF!*#REF!)+IF(#REF!="x",#REF!*#REF!)+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f>
        <v>#REF!</v>
      </c>
      <c r="K54" s="103" t="e">
        <f>IF(K24="x",D24*E24)+IF(K25="x",D25*E25)+IF(K26="x",D26*E26)+IF(K27="x",D27*E27)+IF(K28="x",D28*E28)+IF(#REF!="x",#REF!*#REF!)+IF(#REF!="x",#REF!*#REF!)+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f>
        <v>#REF!</v>
      </c>
    </row>
    <row r="55" spans="1:11" ht="18" customHeight="1" x14ac:dyDescent="0.25">
      <c r="A55" s="104"/>
      <c r="B55" s="105"/>
      <c r="C55" s="106"/>
      <c r="D55" s="106"/>
      <c r="E55" s="106" t="s">
        <v>255</v>
      </c>
      <c r="F55" s="107"/>
      <c r="G55" s="108"/>
      <c r="H55" s="108"/>
      <c r="I55" s="108"/>
      <c r="J55" s="108"/>
      <c r="K55" s="109"/>
    </row>
    <row r="56" spans="1:11" ht="16.5" customHeight="1" x14ac:dyDescent="0.25">
      <c r="A56" s="499" t="s">
        <v>256</v>
      </c>
      <c r="B56" s="500"/>
      <c r="C56" s="96">
        <f>SUM(H21:K21)</f>
        <v>0</v>
      </c>
      <c r="D56" s="337"/>
      <c r="E56" s="110">
        <f>C56/60</f>
        <v>0</v>
      </c>
      <c r="F56" s="111"/>
      <c r="G56" s="112"/>
      <c r="H56" s="112"/>
      <c r="I56" s="112"/>
      <c r="J56" s="112"/>
      <c r="K56" s="113"/>
    </row>
    <row r="57" spans="1:11" ht="17.25" customHeight="1" x14ac:dyDescent="0.25">
      <c r="A57" s="114" t="s">
        <v>200</v>
      </c>
      <c r="B57" s="115"/>
      <c r="C57" s="116"/>
      <c r="D57" s="116"/>
      <c r="E57" s="116"/>
      <c r="F57" s="501" t="s">
        <v>257</v>
      </c>
      <c r="G57" s="501"/>
      <c r="H57" s="502"/>
      <c r="I57" s="117" t="e">
        <f>C56+C58</f>
        <v>#REF!</v>
      </c>
      <c r="J57" s="116" t="s">
        <v>258</v>
      </c>
      <c r="K57" s="118"/>
    </row>
    <row r="58" spans="1:11" ht="16.5" customHeight="1" x14ac:dyDescent="0.25">
      <c r="A58" s="499" t="s">
        <v>259</v>
      </c>
      <c r="B58" s="500"/>
      <c r="C58" s="96" t="e">
        <f>SUM(G54:K54)</f>
        <v>#REF!</v>
      </c>
      <c r="D58" s="337"/>
      <c r="E58" s="110" t="s">
        <v>255</v>
      </c>
      <c r="F58" s="111"/>
      <c r="G58" s="112"/>
      <c r="H58" s="112"/>
      <c r="I58" s="112"/>
      <c r="J58" s="112"/>
      <c r="K58" s="113"/>
    </row>
    <row r="59" spans="1:11" ht="26.25" customHeight="1" x14ac:dyDescent="0.25">
      <c r="A59" s="119"/>
      <c r="B59" s="120"/>
      <c r="C59" s="120"/>
      <c r="D59" s="120"/>
      <c r="E59" s="120"/>
      <c r="F59" s="121"/>
      <c r="G59" s="122"/>
      <c r="H59" s="122"/>
      <c r="I59" s="122"/>
      <c r="J59" s="122"/>
      <c r="K59" s="123"/>
    </row>
  </sheetData>
  <mergeCells count="10">
    <mergeCell ref="A56:B56"/>
    <mergeCell ref="F57:H57"/>
    <mergeCell ref="A58:B58"/>
    <mergeCell ref="A1:K1"/>
    <mergeCell ref="A6:F8"/>
    <mergeCell ref="G6:K6"/>
    <mergeCell ref="A9:K9"/>
    <mergeCell ref="A22:C22"/>
    <mergeCell ref="F22:H22"/>
    <mergeCell ref="I22:K22"/>
  </mergeCells>
  <conditionalFormatting sqref="B21 B54:B55">
    <cfRule type="cellIs" dxfId="161" priority="31" stopIfTrue="1" operator="equal">
      <formula>"Pesatura Inadeguata"</formula>
    </cfRule>
  </conditionalFormatting>
  <conditionalFormatting sqref="G11 G24:G45">
    <cfRule type="cellIs" dxfId="160" priority="30" stopIfTrue="1" operator="equal">
      <formula>"x"</formula>
    </cfRule>
  </conditionalFormatting>
  <conditionalFormatting sqref="H11 H24:H45">
    <cfRule type="cellIs" dxfId="159" priority="27" stopIfTrue="1" operator="equal">
      <formula>"x"</formula>
    </cfRule>
    <cfRule type="cellIs" dxfId="158" priority="29" stopIfTrue="1" operator="equal">
      <formula>"x"</formula>
    </cfRule>
  </conditionalFormatting>
  <conditionalFormatting sqref="I11 I24:I45">
    <cfRule type="cellIs" dxfId="157" priority="28" stopIfTrue="1" operator="equal">
      <formula>"x"</formula>
    </cfRule>
  </conditionalFormatting>
  <conditionalFormatting sqref="J11 J24:J45">
    <cfRule type="cellIs" dxfId="156" priority="26" stopIfTrue="1" operator="equal">
      <formula>"x"</formula>
    </cfRule>
  </conditionalFormatting>
  <conditionalFormatting sqref="K11 K24:K45">
    <cfRule type="cellIs" dxfId="155" priority="25" stopIfTrue="1" operator="equal">
      <formula>"x"</formula>
    </cfRule>
  </conditionalFormatting>
  <conditionalFormatting sqref="G12">
    <cfRule type="cellIs" dxfId="154" priority="24" stopIfTrue="1" operator="equal">
      <formula>"x"</formula>
    </cfRule>
  </conditionalFormatting>
  <conditionalFormatting sqref="H12">
    <cfRule type="cellIs" dxfId="153" priority="21" stopIfTrue="1" operator="equal">
      <formula>"x"</formula>
    </cfRule>
    <cfRule type="cellIs" dxfId="152" priority="23" stopIfTrue="1" operator="equal">
      <formula>"x"</formula>
    </cfRule>
  </conditionalFormatting>
  <conditionalFormatting sqref="I12">
    <cfRule type="cellIs" dxfId="151" priority="22" stopIfTrue="1" operator="equal">
      <formula>"x"</formula>
    </cfRule>
  </conditionalFormatting>
  <conditionalFormatting sqref="J12">
    <cfRule type="cellIs" dxfId="150" priority="20" stopIfTrue="1" operator="equal">
      <formula>"x"</formula>
    </cfRule>
  </conditionalFormatting>
  <conditionalFormatting sqref="K12">
    <cfRule type="cellIs" dxfId="149" priority="19" stopIfTrue="1" operator="equal">
      <formula>"x"</formula>
    </cfRule>
  </conditionalFormatting>
  <conditionalFormatting sqref="G47:G53">
    <cfRule type="cellIs" dxfId="148" priority="12" stopIfTrue="1" operator="equal">
      <formula>"x"</formula>
    </cfRule>
  </conditionalFormatting>
  <conditionalFormatting sqref="H47:H53">
    <cfRule type="cellIs" dxfId="147" priority="9" stopIfTrue="1" operator="equal">
      <formula>"x"</formula>
    </cfRule>
    <cfRule type="cellIs" dxfId="146" priority="11" stopIfTrue="1" operator="equal">
      <formula>"x"</formula>
    </cfRule>
  </conditionalFormatting>
  <conditionalFormatting sqref="I47:I53">
    <cfRule type="cellIs" dxfId="145" priority="10" stopIfTrue="1" operator="equal">
      <formula>"x"</formula>
    </cfRule>
  </conditionalFormatting>
  <conditionalFormatting sqref="J47:J53">
    <cfRule type="cellIs" dxfId="144" priority="8" stopIfTrue="1" operator="equal">
      <formula>"x"</formula>
    </cfRule>
  </conditionalFormatting>
  <conditionalFormatting sqref="K47:K53">
    <cfRule type="cellIs" dxfId="143" priority="7" stopIfTrue="1" operator="equal">
      <formula>"x"</formula>
    </cfRule>
  </conditionalFormatting>
  <conditionalFormatting sqref="G13:G20">
    <cfRule type="cellIs" dxfId="142" priority="6" stopIfTrue="1" operator="equal">
      <formula>"x"</formula>
    </cfRule>
  </conditionalFormatting>
  <conditionalFormatting sqref="H13:H20">
    <cfRule type="cellIs" dxfId="141" priority="3" stopIfTrue="1" operator="equal">
      <formula>"x"</formula>
    </cfRule>
    <cfRule type="cellIs" dxfId="140" priority="5" stopIfTrue="1" operator="equal">
      <formula>"x"</formula>
    </cfRule>
  </conditionalFormatting>
  <conditionalFormatting sqref="I13:I20">
    <cfRule type="cellIs" dxfId="139" priority="4" stopIfTrue="1" operator="equal">
      <formula>"x"</formula>
    </cfRule>
  </conditionalFormatting>
  <conditionalFormatting sqref="J13:J20">
    <cfRule type="cellIs" dxfId="138" priority="2" stopIfTrue="1" operator="equal">
      <formula>"x"</formula>
    </cfRule>
  </conditionalFormatting>
  <conditionalFormatting sqref="K13:K20">
    <cfRule type="cellIs" dxfId="137" priority="1" stopIfTrue="1" operator="equal">
      <formula>"x"</formula>
    </cfRule>
  </conditionalFormatting>
  <dataValidations count="2">
    <dataValidation type="list" allowBlank="1" showInputMessage="1" showErrorMessage="1" sqref="WVK983086:WVK983093 IY46:IY53 SU46:SU53 ACQ46:ACQ53 AMM46:AMM53 AWI46:AWI53 BGE46:BGE53 BQA46:BQA53 BZW46:BZW53 CJS46:CJS53 CTO46:CTO53 DDK46:DDK53 DNG46:DNG53 DXC46:DXC53 EGY46:EGY53 EQU46:EQU53 FAQ46:FAQ53 FKM46:FKM53 FUI46:FUI53 GEE46:GEE53 GOA46:GOA53 GXW46:GXW53 HHS46:HHS53 HRO46:HRO53 IBK46:IBK53 ILG46:ILG53 IVC46:IVC53 JEY46:JEY53 JOU46:JOU53 JYQ46:JYQ53 KIM46:KIM53 KSI46:KSI53 LCE46:LCE53 LMA46:LMA53 LVW46:LVW53 MFS46:MFS53 MPO46:MPO53 MZK46:MZK53 NJG46:NJG53 NTC46:NTC53 OCY46:OCY53 OMU46:OMU53 OWQ46:OWQ53 PGM46:PGM53 PQI46:PQI53 QAE46:QAE53 QKA46:QKA53 QTW46:QTW53 RDS46:RDS53 RNO46:RNO53 RXK46:RXK53 SHG46:SHG53 SRC46:SRC53 TAY46:TAY53 TKU46:TKU53 TUQ46:TUQ53 UEM46:UEM53 UOI46:UOI53 UYE46:UYE53 VIA46:VIA53 VRW46:VRW53 WBS46:WBS53 WLO46:WLO53 WVK46:WVK53 B65582:B65589 IY65582:IY65589 SU65582:SU65589 ACQ65582:ACQ65589 AMM65582:AMM65589 AWI65582:AWI65589 BGE65582:BGE65589 BQA65582:BQA65589 BZW65582:BZW65589 CJS65582:CJS65589 CTO65582:CTO65589 DDK65582:DDK65589 DNG65582:DNG65589 DXC65582:DXC65589 EGY65582:EGY65589 EQU65582:EQU65589 FAQ65582:FAQ65589 FKM65582:FKM65589 FUI65582:FUI65589 GEE65582:GEE65589 GOA65582:GOA65589 GXW65582:GXW65589 HHS65582:HHS65589 HRO65582:HRO65589 IBK65582:IBK65589 ILG65582:ILG65589 IVC65582:IVC65589 JEY65582:JEY65589 JOU65582:JOU65589 JYQ65582:JYQ65589 KIM65582:KIM65589 KSI65582:KSI65589 LCE65582:LCE65589 LMA65582:LMA65589 LVW65582:LVW65589 MFS65582:MFS65589 MPO65582:MPO65589 MZK65582:MZK65589 NJG65582:NJG65589 NTC65582:NTC65589 OCY65582:OCY65589 OMU65582:OMU65589 OWQ65582:OWQ65589 PGM65582:PGM65589 PQI65582:PQI65589 QAE65582:QAE65589 QKA65582:QKA65589 QTW65582:QTW65589 RDS65582:RDS65589 RNO65582:RNO65589 RXK65582:RXK65589 SHG65582:SHG65589 SRC65582:SRC65589 TAY65582:TAY65589 TKU65582:TKU65589 TUQ65582:TUQ65589 UEM65582:UEM65589 UOI65582:UOI65589 UYE65582:UYE65589 VIA65582:VIA65589 VRW65582:VRW65589 WBS65582:WBS65589 WLO65582:WLO65589 WVK65582:WVK65589 B131118:B131125 IY131118:IY131125 SU131118:SU131125 ACQ131118:ACQ131125 AMM131118:AMM131125 AWI131118:AWI131125 BGE131118:BGE131125 BQA131118:BQA131125 BZW131118:BZW131125 CJS131118:CJS131125 CTO131118:CTO131125 DDK131118:DDK131125 DNG131118:DNG131125 DXC131118:DXC131125 EGY131118:EGY131125 EQU131118:EQU131125 FAQ131118:FAQ131125 FKM131118:FKM131125 FUI131118:FUI131125 GEE131118:GEE131125 GOA131118:GOA131125 GXW131118:GXW131125 HHS131118:HHS131125 HRO131118:HRO131125 IBK131118:IBK131125 ILG131118:ILG131125 IVC131118:IVC131125 JEY131118:JEY131125 JOU131118:JOU131125 JYQ131118:JYQ131125 KIM131118:KIM131125 KSI131118:KSI131125 LCE131118:LCE131125 LMA131118:LMA131125 LVW131118:LVW131125 MFS131118:MFS131125 MPO131118:MPO131125 MZK131118:MZK131125 NJG131118:NJG131125 NTC131118:NTC131125 OCY131118:OCY131125 OMU131118:OMU131125 OWQ131118:OWQ131125 PGM131118:PGM131125 PQI131118:PQI131125 QAE131118:QAE131125 QKA131118:QKA131125 QTW131118:QTW131125 RDS131118:RDS131125 RNO131118:RNO131125 RXK131118:RXK131125 SHG131118:SHG131125 SRC131118:SRC131125 TAY131118:TAY131125 TKU131118:TKU131125 TUQ131118:TUQ131125 UEM131118:UEM131125 UOI131118:UOI131125 UYE131118:UYE131125 VIA131118:VIA131125 VRW131118:VRW131125 WBS131118:WBS131125 WLO131118:WLO131125 WVK131118:WVK131125 B196654:B196661 IY196654:IY196661 SU196654:SU196661 ACQ196654:ACQ196661 AMM196654:AMM196661 AWI196654:AWI196661 BGE196654:BGE196661 BQA196654:BQA196661 BZW196654:BZW196661 CJS196654:CJS196661 CTO196654:CTO196661 DDK196654:DDK196661 DNG196654:DNG196661 DXC196654:DXC196661 EGY196654:EGY196661 EQU196654:EQU196661 FAQ196654:FAQ196661 FKM196654:FKM196661 FUI196654:FUI196661 GEE196654:GEE196661 GOA196654:GOA196661 GXW196654:GXW196661 HHS196654:HHS196661 HRO196654:HRO196661 IBK196654:IBK196661 ILG196654:ILG196661 IVC196654:IVC196661 JEY196654:JEY196661 JOU196654:JOU196661 JYQ196654:JYQ196661 KIM196654:KIM196661 KSI196654:KSI196661 LCE196654:LCE196661 LMA196654:LMA196661 LVW196654:LVW196661 MFS196654:MFS196661 MPO196654:MPO196661 MZK196654:MZK196661 NJG196654:NJG196661 NTC196654:NTC196661 OCY196654:OCY196661 OMU196654:OMU196661 OWQ196654:OWQ196661 PGM196654:PGM196661 PQI196654:PQI196661 QAE196654:QAE196661 QKA196654:QKA196661 QTW196654:QTW196661 RDS196654:RDS196661 RNO196654:RNO196661 RXK196654:RXK196661 SHG196654:SHG196661 SRC196654:SRC196661 TAY196654:TAY196661 TKU196654:TKU196661 TUQ196654:TUQ196661 UEM196654:UEM196661 UOI196654:UOI196661 UYE196654:UYE196661 VIA196654:VIA196661 VRW196654:VRW196661 WBS196654:WBS196661 WLO196654:WLO196661 WVK196654:WVK196661 B262190:B262197 IY262190:IY262197 SU262190:SU262197 ACQ262190:ACQ262197 AMM262190:AMM262197 AWI262190:AWI262197 BGE262190:BGE262197 BQA262190:BQA262197 BZW262190:BZW262197 CJS262190:CJS262197 CTO262190:CTO262197 DDK262190:DDK262197 DNG262190:DNG262197 DXC262190:DXC262197 EGY262190:EGY262197 EQU262190:EQU262197 FAQ262190:FAQ262197 FKM262190:FKM262197 FUI262190:FUI262197 GEE262190:GEE262197 GOA262190:GOA262197 GXW262190:GXW262197 HHS262190:HHS262197 HRO262190:HRO262197 IBK262190:IBK262197 ILG262190:ILG262197 IVC262190:IVC262197 JEY262190:JEY262197 JOU262190:JOU262197 JYQ262190:JYQ262197 KIM262190:KIM262197 KSI262190:KSI262197 LCE262190:LCE262197 LMA262190:LMA262197 LVW262190:LVW262197 MFS262190:MFS262197 MPO262190:MPO262197 MZK262190:MZK262197 NJG262190:NJG262197 NTC262190:NTC262197 OCY262190:OCY262197 OMU262190:OMU262197 OWQ262190:OWQ262197 PGM262190:PGM262197 PQI262190:PQI262197 QAE262190:QAE262197 QKA262190:QKA262197 QTW262190:QTW262197 RDS262190:RDS262197 RNO262190:RNO262197 RXK262190:RXK262197 SHG262190:SHG262197 SRC262190:SRC262197 TAY262190:TAY262197 TKU262190:TKU262197 TUQ262190:TUQ262197 UEM262190:UEM262197 UOI262190:UOI262197 UYE262190:UYE262197 VIA262190:VIA262197 VRW262190:VRW262197 WBS262190:WBS262197 WLO262190:WLO262197 WVK262190:WVK262197 B327726:B327733 IY327726:IY327733 SU327726:SU327733 ACQ327726:ACQ327733 AMM327726:AMM327733 AWI327726:AWI327733 BGE327726:BGE327733 BQA327726:BQA327733 BZW327726:BZW327733 CJS327726:CJS327733 CTO327726:CTO327733 DDK327726:DDK327733 DNG327726:DNG327733 DXC327726:DXC327733 EGY327726:EGY327733 EQU327726:EQU327733 FAQ327726:FAQ327733 FKM327726:FKM327733 FUI327726:FUI327733 GEE327726:GEE327733 GOA327726:GOA327733 GXW327726:GXW327733 HHS327726:HHS327733 HRO327726:HRO327733 IBK327726:IBK327733 ILG327726:ILG327733 IVC327726:IVC327733 JEY327726:JEY327733 JOU327726:JOU327733 JYQ327726:JYQ327733 KIM327726:KIM327733 KSI327726:KSI327733 LCE327726:LCE327733 LMA327726:LMA327733 LVW327726:LVW327733 MFS327726:MFS327733 MPO327726:MPO327733 MZK327726:MZK327733 NJG327726:NJG327733 NTC327726:NTC327733 OCY327726:OCY327733 OMU327726:OMU327733 OWQ327726:OWQ327733 PGM327726:PGM327733 PQI327726:PQI327733 QAE327726:QAE327733 QKA327726:QKA327733 QTW327726:QTW327733 RDS327726:RDS327733 RNO327726:RNO327733 RXK327726:RXK327733 SHG327726:SHG327733 SRC327726:SRC327733 TAY327726:TAY327733 TKU327726:TKU327733 TUQ327726:TUQ327733 UEM327726:UEM327733 UOI327726:UOI327733 UYE327726:UYE327733 VIA327726:VIA327733 VRW327726:VRW327733 WBS327726:WBS327733 WLO327726:WLO327733 WVK327726:WVK327733 B393262:B393269 IY393262:IY393269 SU393262:SU393269 ACQ393262:ACQ393269 AMM393262:AMM393269 AWI393262:AWI393269 BGE393262:BGE393269 BQA393262:BQA393269 BZW393262:BZW393269 CJS393262:CJS393269 CTO393262:CTO393269 DDK393262:DDK393269 DNG393262:DNG393269 DXC393262:DXC393269 EGY393262:EGY393269 EQU393262:EQU393269 FAQ393262:FAQ393269 FKM393262:FKM393269 FUI393262:FUI393269 GEE393262:GEE393269 GOA393262:GOA393269 GXW393262:GXW393269 HHS393262:HHS393269 HRO393262:HRO393269 IBK393262:IBK393269 ILG393262:ILG393269 IVC393262:IVC393269 JEY393262:JEY393269 JOU393262:JOU393269 JYQ393262:JYQ393269 KIM393262:KIM393269 KSI393262:KSI393269 LCE393262:LCE393269 LMA393262:LMA393269 LVW393262:LVW393269 MFS393262:MFS393269 MPO393262:MPO393269 MZK393262:MZK393269 NJG393262:NJG393269 NTC393262:NTC393269 OCY393262:OCY393269 OMU393262:OMU393269 OWQ393262:OWQ393269 PGM393262:PGM393269 PQI393262:PQI393269 QAE393262:QAE393269 QKA393262:QKA393269 QTW393262:QTW393269 RDS393262:RDS393269 RNO393262:RNO393269 RXK393262:RXK393269 SHG393262:SHG393269 SRC393262:SRC393269 TAY393262:TAY393269 TKU393262:TKU393269 TUQ393262:TUQ393269 UEM393262:UEM393269 UOI393262:UOI393269 UYE393262:UYE393269 VIA393262:VIA393269 VRW393262:VRW393269 WBS393262:WBS393269 WLO393262:WLO393269 WVK393262:WVK393269 B458798:B458805 IY458798:IY458805 SU458798:SU458805 ACQ458798:ACQ458805 AMM458798:AMM458805 AWI458798:AWI458805 BGE458798:BGE458805 BQA458798:BQA458805 BZW458798:BZW458805 CJS458798:CJS458805 CTO458798:CTO458805 DDK458798:DDK458805 DNG458798:DNG458805 DXC458798:DXC458805 EGY458798:EGY458805 EQU458798:EQU458805 FAQ458798:FAQ458805 FKM458798:FKM458805 FUI458798:FUI458805 GEE458798:GEE458805 GOA458798:GOA458805 GXW458798:GXW458805 HHS458798:HHS458805 HRO458798:HRO458805 IBK458798:IBK458805 ILG458798:ILG458805 IVC458798:IVC458805 JEY458798:JEY458805 JOU458798:JOU458805 JYQ458798:JYQ458805 KIM458798:KIM458805 KSI458798:KSI458805 LCE458798:LCE458805 LMA458798:LMA458805 LVW458798:LVW458805 MFS458798:MFS458805 MPO458798:MPO458805 MZK458798:MZK458805 NJG458798:NJG458805 NTC458798:NTC458805 OCY458798:OCY458805 OMU458798:OMU458805 OWQ458798:OWQ458805 PGM458798:PGM458805 PQI458798:PQI458805 QAE458798:QAE458805 QKA458798:QKA458805 QTW458798:QTW458805 RDS458798:RDS458805 RNO458798:RNO458805 RXK458798:RXK458805 SHG458798:SHG458805 SRC458798:SRC458805 TAY458798:TAY458805 TKU458798:TKU458805 TUQ458798:TUQ458805 UEM458798:UEM458805 UOI458798:UOI458805 UYE458798:UYE458805 VIA458798:VIA458805 VRW458798:VRW458805 WBS458798:WBS458805 WLO458798:WLO458805 WVK458798:WVK458805 B524334:B524341 IY524334:IY524341 SU524334:SU524341 ACQ524334:ACQ524341 AMM524334:AMM524341 AWI524334:AWI524341 BGE524334:BGE524341 BQA524334:BQA524341 BZW524334:BZW524341 CJS524334:CJS524341 CTO524334:CTO524341 DDK524334:DDK524341 DNG524334:DNG524341 DXC524334:DXC524341 EGY524334:EGY524341 EQU524334:EQU524341 FAQ524334:FAQ524341 FKM524334:FKM524341 FUI524334:FUI524341 GEE524334:GEE524341 GOA524334:GOA524341 GXW524334:GXW524341 HHS524334:HHS524341 HRO524334:HRO524341 IBK524334:IBK524341 ILG524334:ILG524341 IVC524334:IVC524341 JEY524334:JEY524341 JOU524334:JOU524341 JYQ524334:JYQ524341 KIM524334:KIM524341 KSI524334:KSI524341 LCE524334:LCE524341 LMA524334:LMA524341 LVW524334:LVW524341 MFS524334:MFS524341 MPO524334:MPO524341 MZK524334:MZK524341 NJG524334:NJG524341 NTC524334:NTC524341 OCY524334:OCY524341 OMU524334:OMU524341 OWQ524334:OWQ524341 PGM524334:PGM524341 PQI524334:PQI524341 QAE524334:QAE524341 QKA524334:QKA524341 QTW524334:QTW524341 RDS524334:RDS524341 RNO524334:RNO524341 RXK524334:RXK524341 SHG524334:SHG524341 SRC524334:SRC524341 TAY524334:TAY524341 TKU524334:TKU524341 TUQ524334:TUQ524341 UEM524334:UEM524341 UOI524334:UOI524341 UYE524334:UYE524341 VIA524334:VIA524341 VRW524334:VRW524341 WBS524334:WBS524341 WLO524334:WLO524341 WVK524334:WVK524341 B589870:B589877 IY589870:IY589877 SU589870:SU589877 ACQ589870:ACQ589877 AMM589870:AMM589877 AWI589870:AWI589877 BGE589870:BGE589877 BQA589870:BQA589877 BZW589870:BZW589877 CJS589870:CJS589877 CTO589870:CTO589877 DDK589870:DDK589877 DNG589870:DNG589877 DXC589870:DXC589877 EGY589870:EGY589877 EQU589870:EQU589877 FAQ589870:FAQ589877 FKM589870:FKM589877 FUI589870:FUI589877 GEE589870:GEE589877 GOA589870:GOA589877 GXW589870:GXW589877 HHS589870:HHS589877 HRO589870:HRO589877 IBK589870:IBK589877 ILG589870:ILG589877 IVC589870:IVC589877 JEY589870:JEY589877 JOU589870:JOU589877 JYQ589870:JYQ589877 KIM589870:KIM589877 KSI589870:KSI589877 LCE589870:LCE589877 LMA589870:LMA589877 LVW589870:LVW589877 MFS589870:MFS589877 MPO589870:MPO589877 MZK589870:MZK589877 NJG589870:NJG589877 NTC589870:NTC589877 OCY589870:OCY589877 OMU589870:OMU589877 OWQ589870:OWQ589877 PGM589870:PGM589877 PQI589870:PQI589877 QAE589870:QAE589877 QKA589870:QKA589877 QTW589870:QTW589877 RDS589870:RDS589877 RNO589870:RNO589877 RXK589870:RXK589877 SHG589870:SHG589877 SRC589870:SRC589877 TAY589870:TAY589877 TKU589870:TKU589877 TUQ589870:TUQ589877 UEM589870:UEM589877 UOI589870:UOI589877 UYE589870:UYE589877 VIA589870:VIA589877 VRW589870:VRW589877 WBS589870:WBS589877 WLO589870:WLO589877 WVK589870:WVK589877 B655406:B655413 IY655406:IY655413 SU655406:SU655413 ACQ655406:ACQ655413 AMM655406:AMM655413 AWI655406:AWI655413 BGE655406:BGE655413 BQA655406:BQA655413 BZW655406:BZW655413 CJS655406:CJS655413 CTO655406:CTO655413 DDK655406:DDK655413 DNG655406:DNG655413 DXC655406:DXC655413 EGY655406:EGY655413 EQU655406:EQU655413 FAQ655406:FAQ655413 FKM655406:FKM655413 FUI655406:FUI655413 GEE655406:GEE655413 GOA655406:GOA655413 GXW655406:GXW655413 HHS655406:HHS655413 HRO655406:HRO655413 IBK655406:IBK655413 ILG655406:ILG655413 IVC655406:IVC655413 JEY655406:JEY655413 JOU655406:JOU655413 JYQ655406:JYQ655413 KIM655406:KIM655413 KSI655406:KSI655413 LCE655406:LCE655413 LMA655406:LMA655413 LVW655406:LVW655413 MFS655406:MFS655413 MPO655406:MPO655413 MZK655406:MZK655413 NJG655406:NJG655413 NTC655406:NTC655413 OCY655406:OCY655413 OMU655406:OMU655413 OWQ655406:OWQ655413 PGM655406:PGM655413 PQI655406:PQI655413 QAE655406:QAE655413 QKA655406:QKA655413 QTW655406:QTW655413 RDS655406:RDS655413 RNO655406:RNO655413 RXK655406:RXK655413 SHG655406:SHG655413 SRC655406:SRC655413 TAY655406:TAY655413 TKU655406:TKU655413 TUQ655406:TUQ655413 UEM655406:UEM655413 UOI655406:UOI655413 UYE655406:UYE655413 VIA655406:VIA655413 VRW655406:VRW655413 WBS655406:WBS655413 WLO655406:WLO655413 WVK655406:WVK655413 B720942:B720949 IY720942:IY720949 SU720942:SU720949 ACQ720942:ACQ720949 AMM720942:AMM720949 AWI720942:AWI720949 BGE720942:BGE720949 BQA720942:BQA720949 BZW720942:BZW720949 CJS720942:CJS720949 CTO720942:CTO720949 DDK720942:DDK720949 DNG720942:DNG720949 DXC720942:DXC720949 EGY720942:EGY720949 EQU720942:EQU720949 FAQ720942:FAQ720949 FKM720942:FKM720949 FUI720942:FUI720949 GEE720942:GEE720949 GOA720942:GOA720949 GXW720942:GXW720949 HHS720942:HHS720949 HRO720942:HRO720949 IBK720942:IBK720949 ILG720942:ILG720949 IVC720942:IVC720949 JEY720942:JEY720949 JOU720942:JOU720949 JYQ720942:JYQ720949 KIM720942:KIM720949 KSI720942:KSI720949 LCE720942:LCE720949 LMA720942:LMA720949 LVW720942:LVW720949 MFS720942:MFS720949 MPO720942:MPO720949 MZK720942:MZK720949 NJG720942:NJG720949 NTC720942:NTC720949 OCY720942:OCY720949 OMU720942:OMU720949 OWQ720942:OWQ720949 PGM720942:PGM720949 PQI720942:PQI720949 QAE720942:QAE720949 QKA720942:QKA720949 QTW720942:QTW720949 RDS720942:RDS720949 RNO720942:RNO720949 RXK720942:RXK720949 SHG720942:SHG720949 SRC720942:SRC720949 TAY720942:TAY720949 TKU720942:TKU720949 TUQ720942:TUQ720949 UEM720942:UEM720949 UOI720942:UOI720949 UYE720942:UYE720949 VIA720942:VIA720949 VRW720942:VRW720949 WBS720942:WBS720949 WLO720942:WLO720949 WVK720942:WVK720949 B786478:B786485 IY786478:IY786485 SU786478:SU786485 ACQ786478:ACQ786485 AMM786478:AMM786485 AWI786478:AWI786485 BGE786478:BGE786485 BQA786478:BQA786485 BZW786478:BZW786485 CJS786478:CJS786485 CTO786478:CTO786485 DDK786478:DDK786485 DNG786478:DNG786485 DXC786478:DXC786485 EGY786478:EGY786485 EQU786478:EQU786485 FAQ786478:FAQ786485 FKM786478:FKM786485 FUI786478:FUI786485 GEE786478:GEE786485 GOA786478:GOA786485 GXW786478:GXW786485 HHS786478:HHS786485 HRO786478:HRO786485 IBK786478:IBK786485 ILG786478:ILG786485 IVC786478:IVC786485 JEY786478:JEY786485 JOU786478:JOU786485 JYQ786478:JYQ786485 KIM786478:KIM786485 KSI786478:KSI786485 LCE786478:LCE786485 LMA786478:LMA786485 LVW786478:LVW786485 MFS786478:MFS786485 MPO786478:MPO786485 MZK786478:MZK786485 NJG786478:NJG786485 NTC786478:NTC786485 OCY786478:OCY786485 OMU786478:OMU786485 OWQ786478:OWQ786485 PGM786478:PGM786485 PQI786478:PQI786485 QAE786478:QAE786485 QKA786478:QKA786485 QTW786478:QTW786485 RDS786478:RDS786485 RNO786478:RNO786485 RXK786478:RXK786485 SHG786478:SHG786485 SRC786478:SRC786485 TAY786478:TAY786485 TKU786478:TKU786485 TUQ786478:TUQ786485 UEM786478:UEM786485 UOI786478:UOI786485 UYE786478:UYE786485 VIA786478:VIA786485 VRW786478:VRW786485 WBS786478:WBS786485 WLO786478:WLO786485 WVK786478:WVK786485 B852014:B852021 IY852014:IY852021 SU852014:SU852021 ACQ852014:ACQ852021 AMM852014:AMM852021 AWI852014:AWI852021 BGE852014:BGE852021 BQA852014:BQA852021 BZW852014:BZW852021 CJS852014:CJS852021 CTO852014:CTO852021 DDK852014:DDK852021 DNG852014:DNG852021 DXC852014:DXC852021 EGY852014:EGY852021 EQU852014:EQU852021 FAQ852014:FAQ852021 FKM852014:FKM852021 FUI852014:FUI852021 GEE852014:GEE852021 GOA852014:GOA852021 GXW852014:GXW852021 HHS852014:HHS852021 HRO852014:HRO852021 IBK852014:IBK852021 ILG852014:ILG852021 IVC852014:IVC852021 JEY852014:JEY852021 JOU852014:JOU852021 JYQ852014:JYQ852021 KIM852014:KIM852021 KSI852014:KSI852021 LCE852014:LCE852021 LMA852014:LMA852021 LVW852014:LVW852021 MFS852014:MFS852021 MPO852014:MPO852021 MZK852014:MZK852021 NJG852014:NJG852021 NTC852014:NTC852021 OCY852014:OCY852021 OMU852014:OMU852021 OWQ852014:OWQ852021 PGM852014:PGM852021 PQI852014:PQI852021 QAE852014:QAE852021 QKA852014:QKA852021 QTW852014:QTW852021 RDS852014:RDS852021 RNO852014:RNO852021 RXK852014:RXK852021 SHG852014:SHG852021 SRC852014:SRC852021 TAY852014:TAY852021 TKU852014:TKU852021 TUQ852014:TUQ852021 UEM852014:UEM852021 UOI852014:UOI852021 UYE852014:UYE852021 VIA852014:VIA852021 VRW852014:VRW852021 WBS852014:WBS852021 WLO852014:WLO852021 WVK852014:WVK852021 B917550:B917557 IY917550:IY917557 SU917550:SU917557 ACQ917550:ACQ917557 AMM917550:AMM917557 AWI917550:AWI917557 BGE917550:BGE917557 BQA917550:BQA917557 BZW917550:BZW917557 CJS917550:CJS917557 CTO917550:CTO917557 DDK917550:DDK917557 DNG917550:DNG917557 DXC917550:DXC917557 EGY917550:EGY917557 EQU917550:EQU917557 FAQ917550:FAQ917557 FKM917550:FKM917557 FUI917550:FUI917557 GEE917550:GEE917557 GOA917550:GOA917557 GXW917550:GXW917557 HHS917550:HHS917557 HRO917550:HRO917557 IBK917550:IBK917557 ILG917550:ILG917557 IVC917550:IVC917557 JEY917550:JEY917557 JOU917550:JOU917557 JYQ917550:JYQ917557 KIM917550:KIM917557 KSI917550:KSI917557 LCE917550:LCE917557 LMA917550:LMA917557 LVW917550:LVW917557 MFS917550:MFS917557 MPO917550:MPO917557 MZK917550:MZK917557 NJG917550:NJG917557 NTC917550:NTC917557 OCY917550:OCY917557 OMU917550:OMU917557 OWQ917550:OWQ917557 PGM917550:PGM917557 PQI917550:PQI917557 QAE917550:QAE917557 QKA917550:QKA917557 QTW917550:QTW917557 RDS917550:RDS917557 RNO917550:RNO917557 RXK917550:RXK917557 SHG917550:SHG917557 SRC917550:SRC917557 TAY917550:TAY917557 TKU917550:TKU917557 TUQ917550:TUQ917557 UEM917550:UEM917557 UOI917550:UOI917557 UYE917550:UYE917557 VIA917550:VIA917557 VRW917550:VRW917557 WBS917550:WBS917557 WLO917550:WLO917557 WVK917550:WVK917557 B983086:B983093 IY983086:IY983093 SU983086:SU983093 ACQ983086:ACQ983093 AMM983086:AMM983093 AWI983086:AWI983093 BGE983086:BGE983093 BQA983086:BQA983093 BZW983086:BZW983093 CJS983086:CJS983093 CTO983086:CTO983093 DDK983086:DDK983093 DNG983086:DNG983093 DXC983086:DXC983093 EGY983086:EGY983093 EQU983086:EQU983093 FAQ983086:FAQ983093 FKM983086:FKM983093 FUI983086:FUI983093 GEE983086:GEE983093 GOA983086:GOA983093 GXW983086:GXW983093 HHS983086:HHS983093 HRO983086:HRO983093 IBK983086:IBK983093 ILG983086:ILG983093 IVC983086:IVC983093 JEY983086:JEY983093 JOU983086:JOU983093 JYQ983086:JYQ983093 KIM983086:KIM983093 KSI983086:KSI983093 LCE983086:LCE983093 LMA983086:LMA983093 LVW983086:LVW983093 MFS983086:MFS983093 MPO983086:MPO983093 MZK983086:MZK983093 NJG983086:NJG983093 NTC983086:NTC983093 OCY983086:OCY983093 OMU983086:OMU983093 OWQ983086:OWQ983093 PGM983086:PGM983093 PQI983086:PQI983093 QAE983086:QAE983093 QKA983086:QKA983093 QTW983086:QTW983093 RDS983086:RDS983093 RNO983086:RNO983093 RXK983086:RXK983093 SHG983086:SHG983093 SRC983086:SRC983093 TAY983086:TAY983093 TKU983086:TKU983093 TUQ983086:TUQ983093 UEM983086:UEM983093 UOI983086:UOI983093 UYE983086:UYE983093 VIA983086:VIA983093 VRW983086:VRW983093 WBS983086:WBS983093 WLO983086:WLO983093 B46" xr:uid="{00000000-0002-0000-0800-000000000000}">
      <formula1>Valore</formula1>
    </dataValidation>
    <dataValidation type="list" allowBlank="1" showInputMessage="1" showErrorMessage="1" sqref="WVJ983086:WVJ983093 IX46:IX53 ST46:ST53 ACP46:ACP53 AML46:AML53 AWH46:AWH53 BGD46:BGD53 BPZ46:BPZ53 BZV46:BZV53 CJR46:CJR53 CTN46:CTN53 DDJ46:DDJ53 DNF46:DNF53 DXB46:DXB53 EGX46:EGX53 EQT46:EQT53 FAP46:FAP53 FKL46:FKL53 FUH46:FUH53 GED46:GED53 GNZ46:GNZ53 GXV46:GXV53 HHR46:HHR53 HRN46:HRN53 IBJ46:IBJ53 ILF46:ILF53 IVB46:IVB53 JEX46:JEX53 JOT46:JOT53 JYP46:JYP53 KIL46:KIL53 KSH46:KSH53 LCD46:LCD53 LLZ46:LLZ53 LVV46:LVV53 MFR46:MFR53 MPN46:MPN53 MZJ46:MZJ53 NJF46:NJF53 NTB46:NTB53 OCX46:OCX53 OMT46:OMT53 OWP46:OWP53 PGL46:PGL53 PQH46:PQH53 QAD46:QAD53 QJZ46:QJZ53 QTV46:QTV53 RDR46:RDR53 RNN46:RNN53 RXJ46:RXJ53 SHF46:SHF53 SRB46:SRB53 TAX46:TAX53 TKT46:TKT53 TUP46:TUP53 UEL46:UEL53 UOH46:UOH53 UYD46:UYD53 VHZ46:VHZ53 VRV46:VRV53 WBR46:WBR53 WLN46:WLN53 WVJ46:WVJ53 A65582:A65589 IX65582:IX65589 ST65582:ST65589 ACP65582:ACP65589 AML65582:AML65589 AWH65582:AWH65589 BGD65582:BGD65589 BPZ65582:BPZ65589 BZV65582:BZV65589 CJR65582:CJR65589 CTN65582:CTN65589 DDJ65582:DDJ65589 DNF65582:DNF65589 DXB65582:DXB65589 EGX65582:EGX65589 EQT65582:EQT65589 FAP65582:FAP65589 FKL65582:FKL65589 FUH65582:FUH65589 GED65582:GED65589 GNZ65582:GNZ65589 GXV65582:GXV65589 HHR65582:HHR65589 HRN65582:HRN65589 IBJ65582:IBJ65589 ILF65582:ILF65589 IVB65582:IVB65589 JEX65582:JEX65589 JOT65582:JOT65589 JYP65582:JYP65589 KIL65582:KIL65589 KSH65582:KSH65589 LCD65582:LCD65589 LLZ65582:LLZ65589 LVV65582:LVV65589 MFR65582:MFR65589 MPN65582:MPN65589 MZJ65582:MZJ65589 NJF65582:NJF65589 NTB65582:NTB65589 OCX65582:OCX65589 OMT65582:OMT65589 OWP65582:OWP65589 PGL65582:PGL65589 PQH65582:PQH65589 QAD65582:QAD65589 QJZ65582:QJZ65589 QTV65582:QTV65589 RDR65582:RDR65589 RNN65582:RNN65589 RXJ65582:RXJ65589 SHF65582:SHF65589 SRB65582:SRB65589 TAX65582:TAX65589 TKT65582:TKT65589 TUP65582:TUP65589 UEL65582:UEL65589 UOH65582:UOH65589 UYD65582:UYD65589 VHZ65582:VHZ65589 VRV65582:VRV65589 WBR65582:WBR65589 WLN65582:WLN65589 WVJ65582:WVJ65589 A131118:A131125 IX131118:IX131125 ST131118:ST131125 ACP131118:ACP131125 AML131118:AML131125 AWH131118:AWH131125 BGD131118:BGD131125 BPZ131118:BPZ131125 BZV131118:BZV131125 CJR131118:CJR131125 CTN131118:CTN131125 DDJ131118:DDJ131125 DNF131118:DNF131125 DXB131118:DXB131125 EGX131118:EGX131125 EQT131118:EQT131125 FAP131118:FAP131125 FKL131118:FKL131125 FUH131118:FUH131125 GED131118:GED131125 GNZ131118:GNZ131125 GXV131118:GXV131125 HHR131118:HHR131125 HRN131118:HRN131125 IBJ131118:IBJ131125 ILF131118:ILF131125 IVB131118:IVB131125 JEX131118:JEX131125 JOT131118:JOT131125 JYP131118:JYP131125 KIL131118:KIL131125 KSH131118:KSH131125 LCD131118:LCD131125 LLZ131118:LLZ131125 LVV131118:LVV131125 MFR131118:MFR131125 MPN131118:MPN131125 MZJ131118:MZJ131125 NJF131118:NJF131125 NTB131118:NTB131125 OCX131118:OCX131125 OMT131118:OMT131125 OWP131118:OWP131125 PGL131118:PGL131125 PQH131118:PQH131125 QAD131118:QAD131125 QJZ131118:QJZ131125 QTV131118:QTV131125 RDR131118:RDR131125 RNN131118:RNN131125 RXJ131118:RXJ131125 SHF131118:SHF131125 SRB131118:SRB131125 TAX131118:TAX131125 TKT131118:TKT131125 TUP131118:TUP131125 UEL131118:UEL131125 UOH131118:UOH131125 UYD131118:UYD131125 VHZ131118:VHZ131125 VRV131118:VRV131125 WBR131118:WBR131125 WLN131118:WLN131125 WVJ131118:WVJ131125 A196654:A196661 IX196654:IX196661 ST196654:ST196661 ACP196654:ACP196661 AML196654:AML196661 AWH196654:AWH196661 BGD196654:BGD196661 BPZ196654:BPZ196661 BZV196654:BZV196661 CJR196654:CJR196661 CTN196654:CTN196661 DDJ196654:DDJ196661 DNF196654:DNF196661 DXB196654:DXB196661 EGX196654:EGX196661 EQT196654:EQT196661 FAP196654:FAP196661 FKL196654:FKL196661 FUH196654:FUH196661 GED196654:GED196661 GNZ196654:GNZ196661 GXV196654:GXV196661 HHR196654:HHR196661 HRN196654:HRN196661 IBJ196654:IBJ196661 ILF196654:ILF196661 IVB196654:IVB196661 JEX196654:JEX196661 JOT196654:JOT196661 JYP196654:JYP196661 KIL196654:KIL196661 KSH196654:KSH196661 LCD196654:LCD196661 LLZ196654:LLZ196661 LVV196654:LVV196661 MFR196654:MFR196661 MPN196654:MPN196661 MZJ196654:MZJ196661 NJF196654:NJF196661 NTB196654:NTB196661 OCX196654:OCX196661 OMT196654:OMT196661 OWP196654:OWP196661 PGL196654:PGL196661 PQH196654:PQH196661 QAD196654:QAD196661 QJZ196654:QJZ196661 QTV196654:QTV196661 RDR196654:RDR196661 RNN196654:RNN196661 RXJ196654:RXJ196661 SHF196654:SHF196661 SRB196654:SRB196661 TAX196654:TAX196661 TKT196654:TKT196661 TUP196654:TUP196661 UEL196654:UEL196661 UOH196654:UOH196661 UYD196654:UYD196661 VHZ196654:VHZ196661 VRV196654:VRV196661 WBR196654:WBR196661 WLN196654:WLN196661 WVJ196654:WVJ196661 A262190:A262197 IX262190:IX262197 ST262190:ST262197 ACP262190:ACP262197 AML262190:AML262197 AWH262190:AWH262197 BGD262190:BGD262197 BPZ262190:BPZ262197 BZV262190:BZV262197 CJR262190:CJR262197 CTN262190:CTN262197 DDJ262190:DDJ262197 DNF262190:DNF262197 DXB262190:DXB262197 EGX262190:EGX262197 EQT262190:EQT262197 FAP262190:FAP262197 FKL262190:FKL262197 FUH262190:FUH262197 GED262190:GED262197 GNZ262190:GNZ262197 GXV262190:GXV262197 HHR262190:HHR262197 HRN262190:HRN262197 IBJ262190:IBJ262197 ILF262190:ILF262197 IVB262190:IVB262197 JEX262190:JEX262197 JOT262190:JOT262197 JYP262190:JYP262197 KIL262190:KIL262197 KSH262190:KSH262197 LCD262190:LCD262197 LLZ262190:LLZ262197 LVV262190:LVV262197 MFR262190:MFR262197 MPN262190:MPN262197 MZJ262190:MZJ262197 NJF262190:NJF262197 NTB262190:NTB262197 OCX262190:OCX262197 OMT262190:OMT262197 OWP262190:OWP262197 PGL262190:PGL262197 PQH262190:PQH262197 QAD262190:QAD262197 QJZ262190:QJZ262197 QTV262190:QTV262197 RDR262190:RDR262197 RNN262190:RNN262197 RXJ262190:RXJ262197 SHF262190:SHF262197 SRB262190:SRB262197 TAX262190:TAX262197 TKT262190:TKT262197 TUP262190:TUP262197 UEL262190:UEL262197 UOH262190:UOH262197 UYD262190:UYD262197 VHZ262190:VHZ262197 VRV262190:VRV262197 WBR262190:WBR262197 WLN262190:WLN262197 WVJ262190:WVJ262197 A327726:A327733 IX327726:IX327733 ST327726:ST327733 ACP327726:ACP327733 AML327726:AML327733 AWH327726:AWH327733 BGD327726:BGD327733 BPZ327726:BPZ327733 BZV327726:BZV327733 CJR327726:CJR327733 CTN327726:CTN327733 DDJ327726:DDJ327733 DNF327726:DNF327733 DXB327726:DXB327733 EGX327726:EGX327733 EQT327726:EQT327733 FAP327726:FAP327733 FKL327726:FKL327733 FUH327726:FUH327733 GED327726:GED327733 GNZ327726:GNZ327733 GXV327726:GXV327733 HHR327726:HHR327733 HRN327726:HRN327733 IBJ327726:IBJ327733 ILF327726:ILF327733 IVB327726:IVB327733 JEX327726:JEX327733 JOT327726:JOT327733 JYP327726:JYP327733 KIL327726:KIL327733 KSH327726:KSH327733 LCD327726:LCD327733 LLZ327726:LLZ327733 LVV327726:LVV327733 MFR327726:MFR327733 MPN327726:MPN327733 MZJ327726:MZJ327733 NJF327726:NJF327733 NTB327726:NTB327733 OCX327726:OCX327733 OMT327726:OMT327733 OWP327726:OWP327733 PGL327726:PGL327733 PQH327726:PQH327733 QAD327726:QAD327733 QJZ327726:QJZ327733 QTV327726:QTV327733 RDR327726:RDR327733 RNN327726:RNN327733 RXJ327726:RXJ327733 SHF327726:SHF327733 SRB327726:SRB327733 TAX327726:TAX327733 TKT327726:TKT327733 TUP327726:TUP327733 UEL327726:UEL327733 UOH327726:UOH327733 UYD327726:UYD327733 VHZ327726:VHZ327733 VRV327726:VRV327733 WBR327726:WBR327733 WLN327726:WLN327733 WVJ327726:WVJ327733 A393262:A393269 IX393262:IX393269 ST393262:ST393269 ACP393262:ACP393269 AML393262:AML393269 AWH393262:AWH393269 BGD393262:BGD393269 BPZ393262:BPZ393269 BZV393262:BZV393269 CJR393262:CJR393269 CTN393262:CTN393269 DDJ393262:DDJ393269 DNF393262:DNF393269 DXB393262:DXB393269 EGX393262:EGX393269 EQT393262:EQT393269 FAP393262:FAP393269 FKL393262:FKL393269 FUH393262:FUH393269 GED393262:GED393269 GNZ393262:GNZ393269 GXV393262:GXV393269 HHR393262:HHR393269 HRN393262:HRN393269 IBJ393262:IBJ393269 ILF393262:ILF393269 IVB393262:IVB393269 JEX393262:JEX393269 JOT393262:JOT393269 JYP393262:JYP393269 KIL393262:KIL393269 KSH393262:KSH393269 LCD393262:LCD393269 LLZ393262:LLZ393269 LVV393262:LVV393269 MFR393262:MFR393269 MPN393262:MPN393269 MZJ393262:MZJ393269 NJF393262:NJF393269 NTB393262:NTB393269 OCX393262:OCX393269 OMT393262:OMT393269 OWP393262:OWP393269 PGL393262:PGL393269 PQH393262:PQH393269 QAD393262:QAD393269 QJZ393262:QJZ393269 QTV393262:QTV393269 RDR393262:RDR393269 RNN393262:RNN393269 RXJ393262:RXJ393269 SHF393262:SHF393269 SRB393262:SRB393269 TAX393262:TAX393269 TKT393262:TKT393269 TUP393262:TUP393269 UEL393262:UEL393269 UOH393262:UOH393269 UYD393262:UYD393269 VHZ393262:VHZ393269 VRV393262:VRV393269 WBR393262:WBR393269 WLN393262:WLN393269 WVJ393262:WVJ393269 A458798:A458805 IX458798:IX458805 ST458798:ST458805 ACP458798:ACP458805 AML458798:AML458805 AWH458798:AWH458805 BGD458798:BGD458805 BPZ458798:BPZ458805 BZV458798:BZV458805 CJR458798:CJR458805 CTN458798:CTN458805 DDJ458798:DDJ458805 DNF458798:DNF458805 DXB458798:DXB458805 EGX458798:EGX458805 EQT458798:EQT458805 FAP458798:FAP458805 FKL458798:FKL458805 FUH458798:FUH458805 GED458798:GED458805 GNZ458798:GNZ458805 GXV458798:GXV458805 HHR458798:HHR458805 HRN458798:HRN458805 IBJ458798:IBJ458805 ILF458798:ILF458805 IVB458798:IVB458805 JEX458798:JEX458805 JOT458798:JOT458805 JYP458798:JYP458805 KIL458798:KIL458805 KSH458798:KSH458805 LCD458798:LCD458805 LLZ458798:LLZ458805 LVV458798:LVV458805 MFR458798:MFR458805 MPN458798:MPN458805 MZJ458798:MZJ458805 NJF458798:NJF458805 NTB458798:NTB458805 OCX458798:OCX458805 OMT458798:OMT458805 OWP458798:OWP458805 PGL458798:PGL458805 PQH458798:PQH458805 QAD458798:QAD458805 QJZ458798:QJZ458805 QTV458798:QTV458805 RDR458798:RDR458805 RNN458798:RNN458805 RXJ458798:RXJ458805 SHF458798:SHF458805 SRB458798:SRB458805 TAX458798:TAX458805 TKT458798:TKT458805 TUP458798:TUP458805 UEL458798:UEL458805 UOH458798:UOH458805 UYD458798:UYD458805 VHZ458798:VHZ458805 VRV458798:VRV458805 WBR458798:WBR458805 WLN458798:WLN458805 WVJ458798:WVJ458805 A524334:A524341 IX524334:IX524341 ST524334:ST524341 ACP524334:ACP524341 AML524334:AML524341 AWH524334:AWH524341 BGD524334:BGD524341 BPZ524334:BPZ524341 BZV524334:BZV524341 CJR524334:CJR524341 CTN524334:CTN524341 DDJ524334:DDJ524341 DNF524334:DNF524341 DXB524334:DXB524341 EGX524334:EGX524341 EQT524334:EQT524341 FAP524334:FAP524341 FKL524334:FKL524341 FUH524334:FUH524341 GED524334:GED524341 GNZ524334:GNZ524341 GXV524334:GXV524341 HHR524334:HHR524341 HRN524334:HRN524341 IBJ524334:IBJ524341 ILF524334:ILF524341 IVB524334:IVB524341 JEX524334:JEX524341 JOT524334:JOT524341 JYP524334:JYP524341 KIL524334:KIL524341 KSH524334:KSH524341 LCD524334:LCD524341 LLZ524334:LLZ524341 LVV524334:LVV524341 MFR524334:MFR524341 MPN524334:MPN524341 MZJ524334:MZJ524341 NJF524334:NJF524341 NTB524334:NTB524341 OCX524334:OCX524341 OMT524334:OMT524341 OWP524334:OWP524341 PGL524334:PGL524341 PQH524334:PQH524341 QAD524334:QAD524341 QJZ524334:QJZ524341 QTV524334:QTV524341 RDR524334:RDR524341 RNN524334:RNN524341 RXJ524334:RXJ524341 SHF524334:SHF524341 SRB524334:SRB524341 TAX524334:TAX524341 TKT524334:TKT524341 TUP524334:TUP524341 UEL524334:UEL524341 UOH524334:UOH524341 UYD524334:UYD524341 VHZ524334:VHZ524341 VRV524334:VRV524341 WBR524334:WBR524341 WLN524334:WLN524341 WVJ524334:WVJ524341 A589870:A589877 IX589870:IX589877 ST589870:ST589877 ACP589870:ACP589877 AML589870:AML589877 AWH589870:AWH589877 BGD589870:BGD589877 BPZ589870:BPZ589877 BZV589870:BZV589877 CJR589870:CJR589877 CTN589870:CTN589877 DDJ589870:DDJ589877 DNF589870:DNF589877 DXB589870:DXB589877 EGX589870:EGX589877 EQT589870:EQT589877 FAP589870:FAP589877 FKL589870:FKL589877 FUH589870:FUH589877 GED589870:GED589877 GNZ589870:GNZ589877 GXV589870:GXV589877 HHR589870:HHR589877 HRN589870:HRN589877 IBJ589870:IBJ589877 ILF589870:ILF589877 IVB589870:IVB589877 JEX589870:JEX589877 JOT589870:JOT589877 JYP589870:JYP589877 KIL589870:KIL589877 KSH589870:KSH589877 LCD589870:LCD589877 LLZ589870:LLZ589877 LVV589870:LVV589877 MFR589870:MFR589877 MPN589870:MPN589877 MZJ589870:MZJ589877 NJF589870:NJF589877 NTB589870:NTB589877 OCX589870:OCX589877 OMT589870:OMT589877 OWP589870:OWP589877 PGL589870:PGL589877 PQH589870:PQH589877 QAD589870:QAD589877 QJZ589870:QJZ589877 QTV589870:QTV589877 RDR589870:RDR589877 RNN589870:RNN589877 RXJ589870:RXJ589877 SHF589870:SHF589877 SRB589870:SRB589877 TAX589870:TAX589877 TKT589870:TKT589877 TUP589870:TUP589877 UEL589870:UEL589877 UOH589870:UOH589877 UYD589870:UYD589877 VHZ589870:VHZ589877 VRV589870:VRV589877 WBR589870:WBR589877 WLN589870:WLN589877 WVJ589870:WVJ589877 A655406:A655413 IX655406:IX655413 ST655406:ST655413 ACP655406:ACP655413 AML655406:AML655413 AWH655406:AWH655413 BGD655406:BGD655413 BPZ655406:BPZ655413 BZV655406:BZV655413 CJR655406:CJR655413 CTN655406:CTN655413 DDJ655406:DDJ655413 DNF655406:DNF655413 DXB655406:DXB655413 EGX655406:EGX655413 EQT655406:EQT655413 FAP655406:FAP655413 FKL655406:FKL655413 FUH655406:FUH655413 GED655406:GED655413 GNZ655406:GNZ655413 GXV655406:GXV655413 HHR655406:HHR655413 HRN655406:HRN655413 IBJ655406:IBJ655413 ILF655406:ILF655413 IVB655406:IVB655413 JEX655406:JEX655413 JOT655406:JOT655413 JYP655406:JYP655413 KIL655406:KIL655413 KSH655406:KSH655413 LCD655406:LCD655413 LLZ655406:LLZ655413 LVV655406:LVV655413 MFR655406:MFR655413 MPN655406:MPN655413 MZJ655406:MZJ655413 NJF655406:NJF655413 NTB655406:NTB655413 OCX655406:OCX655413 OMT655406:OMT655413 OWP655406:OWP655413 PGL655406:PGL655413 PQH655406:PQH655413 QAD655406:QAD655413 QJZ655406:QJZ655413 QTV655406:QTV655413 RDR655406:RDR655413 RNN655406:RNN655413 RXJ655406:RXJ655413 SHF655406:SHF655413 SRB655406:SRB655413 TAX655406:TAX655413 TKT655406:TKT655413 TUP655406:TUP655413 UEL655406:UEL655413 UOH655406:UOH655413 UYD655406:UYD655413 VHZ655406:VHZ655413 VRV655406:VRV655413 WBR655406:WBR655413 WLN655406:WLN655413 WVJ655406:WVJ655413 A720942:A720949 IX720942:IX720949 ST720942:ST720949 ACP720942:ACP720949 AML720942:AML720949 AWH720942:AWH720949 BGD720942:BGD720949 BPZ720942:BPZ720949 BZV720942:BZV720949 CJR720942:CJR720949 CTN720942:CTN720949 DDJ720942:DDJ720949 DNF720942:DNF720949 DXB720942:DXB720949 EGX720942:EGX720949 EQT720942:EQT720949 FAP720942:FAP720949 FKL720942:FKL720949 FUH720942:FUH720949 GED720942:GED720949 GNZ720942:GNZ720949 GXV720942:GXV720949 HHR720942:HHR720949 HRN720942:HRN720949 IBJ720942:IBJ720949 ILF720942:ILF720949 IVB720942:IVB720949 JEX720942:JEX720949 JOT720942:JOT720949 JYP720942:JYP720949 KIL720942:KIL720949 KSH720942:KSH720949 LCD720942:LCD720949 LLZ720942:LLZ720949 LVV720942:LVV720949 MFR720942:MFR720949 MPN720942:MPN720949 MZJ720942:MZJ720949 NJF720942:NJF720949 NTB720942:NTB720949 OCX720942:OCX720949 OMT720942:OMT720949 OWP720942:OWP720949 PGL720942:PGL720949 PQH720942:PQH720949 QAD720942:QAD720949 QJZ720942:QJZ720949 QTV720942:QTV720949 RDR720942:RDR720949 RNN720942:RNN720949 RXJ720942:RXJ720949 SHF720942:SHF720949 SRB720942:SRB720949 TAX720942:TAX720949 TKT720942:TKT720949 TUP720942:TUP720949 UEL720942:UEL720949 UOH720942:UOH720949 UYD720942:UYD720949 VHZ720942:VHZ720949 VRV720942:VRV720949 WBR720942:WBR720949 WLN720942:WLN720949 WVJ720942:WVJ720949 A786478:A786485 IX786478:IX786485 ST786478:ST786485 ACP786478:ACP786485 AML786478:AML786485 AWH786478:AWH786485 BGD786478:BGD786485 BPZ786478:BPZ786485 BZV786478:BZV786485 CJR786478:CJR786485 CTN786478:CTN786485 DDJ786478:DDJ786485 DNF786478:DNF786485 DXB786478:DXB786485 EGX786478:EGX786485 EQT786478:EQT786485 FAP786478:FAP786485 FKL786478:FKL786485 FUH786478:FUH786485 GED786478:GED786485 GNZ786478:GNZ786485 GXV786478:GXV786485 HHR786478:HHR786485 HRN786478:HRN786485 IBJ786478:IBJ786485 ILF786478:ILF786485 IVB786478:IVB786485 JEX786478:JEX786485 JOT786478:JOT786485 JYP786478:JYP786485 KIL786478:KIL786485 KSH786478:KSH786485 LCD786478:LCD786485 LLZ786478:LLZ786485 LVV786478:LVV786485 MFR786478:MFR786485 MPN786478:MPN786485 MZJ786478:MZJ786485 NJF786478:NJF786485 NTB786478:NTB786485 OCX786478:OCX786485 OMT786478:OMT786485 OWP786478:OWP786485 PGL786478:PGL786485 PQH786478:PQH786485 QAD786478:QAD786485 QJZ786478:QJZ786485 QTV786478:QTV786485 RDR786478:RDR786485 RNN786478:RNN786485 RXJ786478:RXJ786485 SHF786478:SHF786485 SRB786478:SRB786485 TAX786478:TAX786485 TKT786478:TKT786485 TUP786478:TUP786485 UEL786478:UEL786485 UOH786478:UOH786485 UYD786478:UYD786485 VHZ786478:VHZ786485 VRV786478:VRV786485 WBR786478:WBR786485 WLN786478:WLN786485 WVJ786478:WVJ786485 A852014:A852021 IX852014:IX852021 ST852014:ST852021 ACP852014:ACP852021 AML852014:AML852021 AWH852014:AWH852021 BGD852014:BGD852021 BPZ852014:BPZ852021 BZV852014:BZV852021 CJR852014:CJR852021 CTN852014:CTN852021 DDJ852014:DDJ852021 DNF852014:DNF852021 DXB852014:DXB852021 EGX852014:EGX852021 EQT852014:EQT852021 FAP852014:FAP852021 FKL852014:FKL852021 FUH852014:FUH852021 GED852014:GED852021 GNZ852014:GNZ852021 GXV852014:GXV852021 HHR852014:HHR852021 HRN852014:HRN852021 IBJ852014:IBJ852021 ILF852014:ILF852021 IVB852014:IVB852021 JEX852014:JEX852021 JOT852014:JOT852021 JYP852014:JYP852021 KIL852014:KIL852021 KSH852014:KSH852021 LCD852014:LCD852021 LLZ852014:LLZ852021 LVV852014:LVV852021 MFR852014:MFR852021 MPN852014:MPN852021 MZJ852014:MZJ852021 NJF852014:NJF852021 NTB852014:NTB852021 OCX852014:OCX852021 OMT852014:OMT852021 OWP852014:OWP852021 PGL852014:PGL852021 PQH852014:PQH852021 QAD852014:QAD852021 QJZ852014:QJZ852021 QTV852014:QTV852021 RDR852014:RDR852021 RNN852014:RNN852021 RXJ852014:RXJ852021 SHF852014:SHF852021 SRB852014:SRB852021 TAX852014:TAX852021 TKT852014:TKT852021 TUP852014:TUP852021 UEL852014:UEL852021 UOH852014:UOH852021 UYD852014:UYD852021 VHZ852014:VHZ852021 VRV852014:VRV852021 WBR852014:WBR852021 WLN852014:WLN852021 WVJ852014:WVJ852021 A917550:A917557 IX917550:IX917557 ST917550:ST917557 ACP917550:ACP917557 AML917550:AML917557 AWH917550:AWH917557 BGD917550:BGD917557 BPZ917550:BPZ917557 BZV917550:BZV917557 CJR917550:CJR917557 CTN917550:CTN917557 DDJ917550:DDJ917557 DNF917550:DNF917557 DXB917550:DXB917557 EGX917550:EGX917557 EQT917550:EQT917557 FAP917550:FAP917557 FKL917550:FKL917557 FUH917550:FUH917557 GED917550:GED917557 GNZ917550:GNZ917557 GXV917550:GXV917557 HHR917550:HHR917557 HRN917550:HRN917557 IBJ917550:IBJ917557 ILF917550:ILF917557 IVB917550:IVB917557 JEX917550:JEX917557 JOT917550:JOT917557 JYP917550:JYP917557 KIL917550:KIL917557 KSH917550:KSH917557 LCD917550:LCD917557 LLZ917550:LLZ917557 LVV917550:LVV917557 MFR917550:MFR917557 MPN917550:MPN917557 MZJ917550:MZJ917557 NJF917550:NJF917557 NTB917550:NTB917557 OCX917550:OCX917557 OMT917550:OMT917557 OWP917550:OWP917557 PGL917550:PGL917557 PQH917550:PQH917557 QAD917550:QAD917557 QJZ917550:QJZ917557 QTV917550:QTV917557 RDR917550:RDR917557 RNN917550:RNN917557 RXJ917550:RXJ917557 SHF917550:SHF917557 SRB917550:SRB917557 TAX917550:TAX917557 TKT917550:TKT917557 TUP917550:TUP917557 UEL917550:UEL917557 UOH917550:UOH917557 UYD917550:UYD917557 VHZ917550:VHZ917557 VRV917550:VRV917557 WBR917550:WBR917557 WLN917550:WLN917557 WVJ917550:WVJ917557 A983086:A983093 IX983086:IX983093 ST983086:ST983093 ACP983086:ACP983093 AML983086:AML983093 AWH983086:AWH983093 BGD983086:BGD983093 BPZ983086:BPZ983093 BZV983086:BZV983093 CJR983086:CJR983093 CTN983086:CTN983093 DDJ983086:DDJ983093 DNF983086:DNF983093 DXB983086:DXB983093 EGX983086:EGX983093 EQT983086:EQT983093 FAP983086:FAP983093 FKL983086:FKL983093 FUH983086:FUH983093 GED983086:GED983093 GNZ983086:GNZ983093 GXV983086:GXV983093 HHR983086:HHR983093 HRN983086:HRN983093 IBJ983086:IBJ983093 ILF983086:ILF983093 IVB983086:IVB983093 JEX983086:JEX983093 JOT983086:JOT983093 JYP983086:JYP983093 KIL983086:KIL983093 KSH983086:KSH983093 LCD983086:LCD983093 LLZ983086:LLZ983093 LVV983086:LVV983093 MFR983086:MFR983093 MPN983086:MPN983093 MZJ983086:MZJ983093 NJF983086:NJF983093 NTB983086:NTB983093 OCX983086:OCX983093 OMT983086:OMT983093 OWP983086:OWP983093 PGL983086:PGL983093 PQH983086:PQH983093 QAD983086:QAD983093 QJZ983086:QJZ983093 QTV983086:QTV983093 RDR983086:RDR983093 RNN983086:RNN983093 RXJ983086:RXJ983093 SHF983086:SHF983093 SRB983086:SRB983093 TAX983086:TAX983093 TKT983086:TKT983093 TUP983086:TUP983093 UEL983086:UEL983093 UOH983086:UOH983093 UYD983086:UYD983093 VHZ983086:VHZ983093 VRV983086:VRV983093 WBR983086:WBR983093 WLN983086:WLN983093 A46" xr:uid="{00000000-0002-0000-08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Foglio1!$A$2:$A$10</xm:f>
          </x14:formula1>
          <xm:sqref>A47:A53</xm:sqref>
        </x14:dataValidation>
        <x14:dataValidation type="list" allowBlank="1" showInputMessage="1" showErrorMessage="1" xr:uid="{00000000-0002-0000-0800-000003000000}">
          <x14:formula1>
            <xm:f>Foglio1!$B$2:$B$10</xm:f>
          </x14:formula1>
          <xm:sqref>B47:B53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22</vt:i4>
      </vt:variant>
      <vt:variant>
        <vt:lpstr>Intervalli denominati</vt:lpstr>
      </vt:variant>
      <vt:variant>
        <vt:i4>4</vt:i4>
      </vt:variant>
    </vt:vector>
  </HeadingPairs>
  <TitlesOfParts>
    <vt:vector size="26" baseType="lpstr">
      <vt:lpstr>Elenco P.I.</vt:lpstr>
      <vt:lpstr>Elenco P.O.</vt:lpstr>
      <vt:lpstr>8vuota</vt:lpstr>
      <vt:lpstr>9vuota</vt:lpstr>
      <vt:lpstr>10vuota</vt:lpstr>
      <vt:lpstr>Resp. 1</vt:lpstr>
      <vt:lpstr>Dip. </vt:lpstr>
      <vt:lpstr>Dip. 2</vt:lpstr>
      <vt:lpstr>Dip. 3</vt:lpstr>
      <vt:lpstr>Dip. 4</vt:lpstr>
      <vt:lpstr>Dip. 5</vt:lpstr>
      <vt:lpstr>Dip. 6</vt:lpstr>
      <vt:lpstr>Dip. 9</vt:lpstr>
      <vt:lpstr>Dip.10</vt:lpstr>
      <vt:lpstr>Report</vt:lpstr>
      <vt:lpstr>Grafici</vt:lpstr>
      <vt:lpstr>Foglio1</vt:lpstr>
      <vt:lpstr>Comp.</vt:lpstr>
      <vt:lpstr>Foglio2</vt:lpstr>
      <vt:lpstr>Foglio4</vt:lpstr>
      <vt:lpstr>Foglio3</vt:lpstr>
      <vt:lpstr>Foglio5</vt:lpstr>
      <vt:lpstr>'10vuota'!Area_stampa</vt:lpstr>
      <vt:lpstr>'8vuota'!Area_stampa</vt:lpstr>
      <vt:lpstr>'9vuota'!Area_stampa</vt:lpstr>
      <vt:lpstr>'Elenco P.O.'!Area_stampa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deidda</dc:creator>
  <cp:lastModifiedBy>Fabio Fais</cp:lastModifiedBy>
  <cp:lastPrinted>2022-07-12T15:41:25Z</cp:lastPrinted>
  <dcterms:created xsi:type="dcterms:W3CDTF">2018-10-31T16:31:49Z</dcterms:created>
  <dcterms:modified xsi:type="dcterms:W3CDTF">2023-03-28T15:00:00Z</dcterms:modified>
</cp:coreProperties>
</file>