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Fabio Fais\Desktop\ATTI\Pdo\2023\"/>
    </mc:Choice>
  </mc:AlternateContent>
  <xr:revisionPtr revIDLastSave="0" documentId="13_ncr:1_{98944AA3-D1C7-479C-9ECC-EEA49E19616C}" xr6:coauthVersionLast="47" xr6:coauthVersionMax="47" xr10:uidLastSave="{00000000-0000-0000-0000-000000000000}"/>
  <bookViews>
    <workbookView xWindow="-120" yWindow="-120" windowWidth="29040" windowHeight="15720" tabRatio="795" activeTab="7"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5" r:id="rId13"/>
    <sheet name="Dip. 8" sheetId="36" r:id="rId14"/>
    <sheet name="Dip. 9" sheetId="37" state="hidden" r:id="rId15"/>
    <sheet name="Dip.10" sheetId="38" state="hidden" r:id="rId16"/>
    <sheet name="Report" sheetId="12" state="hidden" r:id="rId17"/>
    <sheet name="Grafici" sheetId="30" state="hidden" r:id="rId18"/>
    <sheet name="Foglio1" sheetId="40" state="hidden" r:id="rId19"/>
    <sheet name="Comp." sheetId="42" state="hidden" r:id="rId20"/>
    <sheet name="Foglio2" sheetId="41" state="hidden" r:id="rId21"/>
    <sheet name="Foglio4" sheetId="44" state="hidden" r:id="rId22"/>
    <sheet name="Foglio3" sheetId="46" state="hidden" r:id="rId23"/>
    <sheet name="Foglio5" sheetId="47" state="hidden" r:id="rId24"/>
  </sheets>
  <externalReferences>
    <externalReference r:id="rId25"/>
    <externalReference r:id="rId26"/>
    <externalReference r:id="rId27"/>
    <externalReference r:id="rId28"/>
  </externalReferences>
  <definedNames>
    <definedName name="_xlnm._FilterDatabase" localSheetId="0" hidden="1">'Elenco P.I.'!$A$10:$WXB$32</definedName>
    <definedName name="_xlnm._FilterDatabase" localSheetId="1" hidden="1">'Elenco P.O.'!$M$1:$S$274</definedName>
    <definedName name="_xlnm._FilterDatabase" localSheetId="22"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workbook>
</file>

<file path=xl/calcChain.xml><?xml version="1.0" encoding="utf-8"?>
<calcChain xmlns="http://schemas.openxmlformats.org/spreadsheetml/2006/main">
  <c r="C52" i="35" l="1"/>
  <c r="D47" i="35" s="1"/>
  <c r="B52" i="35"/>
  <c r="K51" i="35"/>
  <c r="J51" i="35"/>
  <c r="I51" i="35"/>
  <c r="H51" i="35"/>
  <c r="G51" i="35"/>
  <c r="E51" i="35"/>
  <c r="K50" i="35"/>
  <c r="J50" i="35"/>
  <c r="I50" i="35"/>
  <c r="H50" i="35"/>
  <c r="G50" i="35"/>
  <c r="E50" i="35"/>
  <c r="K49" i="35"/>
  <c r="J49" i="35"/>
  <c r="I49" i="35"/>
  <c r="H49" i="35"/>
  <c r="G49" i="35"/>
  <c r="E49" i="35"/>
  <c r="K48" i="35"/>
  <c r="J48" i="35"/>
  <c r="I48" i="35"/>
  <c r="H48" i="35"/>
  <c r="G48" i="35"/>
  <c r="E48" i="35"/>
  <c r="D48" i="35"/>
  <c r="K47" i="35"/>
  <c r="J47" i="35"/>
  <c r="I47" i="35"/>
  <c r="H47" i="35"/>
  <c r="G47" i="35"/>
  <c r="E47" i="35"/>
  <c r="K46" i="35"/>
  <c r="J46" i="35"/>
  <c r="I46" i="35"/>
  <c r="H46" i="35"/>
  <c r="G46" i="35"/>
  <c r="E46" i="35"/>
  <c r="K45" i="35"/>
  <c r="J45" i="35"/>
  <c r="I45" i="35"/>
  <c r="H45" i="35"/>
  <c r="G45" i="35"/>
  <c r="E45" i="35"/>
  <c r="D45" i="35"/>
  <c r="K43" i="35"/>
  <c r="J43" i="35"/>
  <c r="I43" i="35"/>
  <c r="H43" i="35"/>
  <c r="G43" i="35"/>
  <c r="A43" i="35"/>
  <c r="K42" i="35"/>
  <c r="J42" i="35"/>
  <c r="I42" i="35"/>
  <c r="H42" i="35"/>
  <c r="G42" i="35"/>
  <c r="A42" i="35"/>
  <c r="K41" i="35"/>
  <c r="J41" i="35"/>
  <c r="I41" i="35"/>
  <c r="H41" i="35"/>
  <c r="G41" i="35"/>
  <c r="D41" i="35"/>
  <c r="A41" i="35"/>
  <c r="K40" i="35"/>
  <c r="J40" i="35"/>
  <c r="I40" i="35"/>
  <c r="H40" i="35"/>
  <c r="G40" i="35"/>
  <c r="A40" i="35"/>
  <c r="K39" i="35"/>
  <c r="J39" i="35"/>
  <c r="I39" i="35"/>
  <c r="H39" i="35"/>
  <c r="G39" i="35"/>
  <c r="K38" i="35"/>
  <c r="J38" i="35"/>
  <c r="I38" i="35"/>
  <c r="H38" i="35"/>
  <c r="G38" i="35"/>
  <c r="K37" i="35"/>
  <c r="J37" i="35"/>
  <c r="I37" i="35"/>
  <c r="H37" i="35"/>
  <c r="G37" i="35"/>
  <c r="K36" i="35"/>
  <c r="J36" i="35"/>
  <c r="I36" i="35"/>
  <c r="H36" i="35"/>
  <c r="G36" i="35"/>
  <c r="D36" i="35"/>
  <c r="K35" i="35"/>
  <c r="J35" i="35"/>
  <c r="I35" i="35"/>
  <c r="H35" i="35"/>
  <c r="G35" i="35"/>
  <c r="K34" i="35"/>
  <c r="J34" i="35"/>
  <c r="I34" i="35"/>
  <c r="H34" i="35"/>
  <c r="G34" i="35"/>
  <c r="K33" i="35"/>
  <c r="J33" i="35"/>
  <c r="I33" i="35"/>
  <c r="H33" i="35"/>
  <c r="G33" i="35"/>
  <c r="D33" i="35"/>
  <c r="K32" i="35"/>
  <c r="J32" i="35"/>
  <c r="I32" i="35"/>
  <c r="H32" i="35"/>
  <c r="G32" i="35"/>
  <c r="D32" i="35"/>
  <c r="K31" i="35"/>
  <c r="J31" i="35"/>
  <c r="I31" i="35"/>
  <c r="H31" i="35"/>
  <c r="G31" i="35"/>
  <c r="K30" i="35"/>
  <c r="J30" i="35"/>
  <c r="I30" i="35"/>
  <c r="H30" i="35"/>
  <c r="G30" i="35"/>
  <c r="E30" i="35"/>
  <c r="D30" i="35"/>
  <c r="K29" i="35"/>
  <c r="J29" i="35"/>
  <c r="I29" i="35"/>
  <c r="H29" i="35"/>
  <c r="G29" i="35"/>
  <c r="E29" i="35"/>
  <c r="K28" i="35"/>
  <c r="J28" i="35"/>
  <c r="I28" i="35"/>
  <c r="H28" i="35"/>
  <c r="G28" i="35"/>
  <c r="E28" i="35"/>
  <c r="D28" i="35"/>
  <c r="K27" i="35"/>
  <c r="J27" i="35"/>
  <c r="I27" i="35"/>
  <c r="H27" i="35"/>
  <c r="G27" i="35"/>
  <c r="E27" i="35"/>
  <c r="D27" i="35"/>
  <c r="K26" i="35"/>
  <c r="J26" i="35"/>
  <c r="I26" i="35"/>
  <c r="H26" i="35"/>
  <c r="G26" i="35"/>
  <c r="E26" i="35"/>
  <c r="K25" i="35"/>
  <c r="J25" i="35"/>
  <c r="I25" i="35"/>
  <c r="H25" i="35"/>
  <c r="G25" i="35"/>
  <c r="E25" i="35"/>
  <c r="K24" i="35"/>
  <c r="J24" i="35"/>
  <c r="I24" i="35"/>
  <c r="H24" i="35"/>
  <c r="G24" i="35"/>
  <c r="E24" i="35"/>
  <c r="C21" i="35"/>
  <c r="D19" i="35" s="1"/>
  <c r="K20" i="35"/>
  <c r="J20" i="35"/>
  <c r="I20" i="35"/>
  <c r="H20" i="35"/>
  <c r="G20" i="35"/>
  <c r="E20" i="35"/>
  <c r="K19" i="35"/>
  <c r="J19" i="35"/>
  <c r="I19" i="35"/>
  <c r="H19" i="35"/>
  <c r="G19" i="35"/>
  <c r="E19" i="35"/>
  <c r="K18" i="35"/>
  <c r="J18" i="35"/>
  <c r="I18" i="35"/>
  <c r="H18" i="35"/>
  <c r="G18" i="35"/>
  <c r="E18" i="35"/>
  <c r="K17" i="35"/>
  <c r="J17" i="35"/>
  <c r="I17" i="35"/>
  <c r="H17" i="35"/>
  <c r="G17" i="35"/>
  <c r="E17" i="35"/>
  <c r="K16" i="35"/>
  <c r="J16" i="35"/>
  <c r="I16" i="35"/>
  <c r="H16" i="35"/>
  <c r="G16" i="35"/>
  <c r="E16" i="35"/>
  <c r="K15" i="35"/>
  <c r="J15" i="35"/>
  <c r="I15" i="35"/>
  <c r="H15" i="35"/>
  <c r="G15" i="35"/>
  <c r="E15" i="35"/>
  <c r="K14" i="35"/>
  <c r="J14" i="35"/>
  <c r="I14" i="35"/>
  <c r="H14" i="35"/>
  <c r="G14" i="35"/>
  <c r="E14" i="35"/>
  <c r="K13" i="35"/>
  <c r="J13" i="35"/>
  <c r="I13" i="35"/>
  <c r="H13" i="35"/>
  <c r="G13" i="35"/>
  <c r="E13" i="35"/>
  <c r="K12" i="35"/>
  <c r="J12" i="35"/>
  <c r="I12" i="35"/>
  <c r="H12" i="35"/>
  <c r="G12" i="35"/>
  <c r="E12" i="35"/>
  <c r="K11" i="35"/>
  <c r="J11" i="35"/>
  <c r="I11" i="35"/>
  <c r="H11" i="35"/>
  <c r="G11" i="35"/>
  <c r="E11" i="35"/>
  <c r="B2" i="35"/>
  <c r="A1" i="35"/>
  <c r="C56" i="26"/>
  <c r="B56" i="26" s="1"/>
  <c r="K55" i="26"/>
  <c r="J55" i="26"/>
  <c r="I55" i="26"/>
  <c r="H55" i="26"/>
  <c r="G55" i="26"/>
  <c r="E55" i="26"/>
  <c r="K54" i="26"/>
  <c r="J54" i="26"/>
  <c r="I54" i="26"/>
  <c r="H54" i="26"/>
  <c r="G54" i="26"/>
  <c r="E54" i="26"/>
  <c r="K53" i="26"/>
  <c r="J53" i="26"/>
  <c r="I53" i="26"/>
  <c r="H53" i="26"/>
  <c r="G53" i="26"/>
  <c r="E53" i="26"/>
  <c r="K52" i="26"/>
  <c r="J52" i="26"/>
  <c r="I52" i="26"/>
  <c r="H52" i="26"/>
  <c r="G52" i="26"/>
  <c r="E52" i="26"/>
  <c r="K51" i="26"/>
  <c r="J51" i="26"/>
  <c r="I51" i="26"/>
  <c r="H51" i="26"/>
  <c r="G51" i="26"/>
  <c r="E51" i="26"/>
  <c r="K50" i="26"/>
  <c r="J50" i="26"/>
  <c r="I50" i="26"/>
  <c r="H50" i="26"/>
  <c r="G50" i="26"/>
  <c r="E50" i="26"/>
  <c r="K49" i="26"/>
  <c r="J49" i="26"/>
  <c r="I49" i="26"/>
  <c r="H49" i="26"/>
  <c r="G49" i="26"/>
  <c r="E49" i="26"/>
  <c r="K47" i="26"/>
  <c r="J47" i="26"/>
  <c r="I47" i="26"/>
  <c r="H47" i="26"/>
  <c r="G47" i="26"/>
  <c r="A47" i="26"/>
  <c r="K46" i="26"/>
  <c r="J46" i="26"/>
  <c r="I46" i="26"/>
  <c r="H46" i="26"/>
  <c r="G46" i="26"/>
  <c r="A46" i="26"/>
  <c r="K45" i="26"/>
  <c r="J45" i="26"/>
  <c r="I45" i="26"/>
  <c r="H45" i="26"/>
  <c r="G45" i="26"/>
  <c r="A45" i="26"/>
  <c r="K44" i="26"/>
  <c r="J44" i="26"/>
  <c r="I44" i="26"/>
  <c r="H44" i="26"/>
  <c r="G44" i="26"/>
  <c r="A44" i="26"/>
  <c r="K43" i="26"/>
  <c r="J43" i="26"/>
  <c r="I43" i="26"/>
  <c r="H43" i="26"/>
  <c r="G43" i="26"/>
  <c r="K42" i="26"/>
  <c r="J42" i="26"/>
  <c r="I42" i="26"/>
  <c r="H42" i="26"/>
  <c r="G42" i="26"/>
  <c r="K41" i="26"/>
  <c r="J41" i="26"/>
  <c r="I41" i="26"/>
  <c r="H41" i="26"/>
  <c r="G41" i="26"/>
  <c r="K40" i="26"/>
  <c r="J40" i="26"/>
  <c r="I40" i="26"/>
  <c r="H40" i="26"/>
  <c r="G40" i="26"/>
  <c r="K39" i="26"/>
  <c r="J39" i="26"/>
  <c r="I39" i="26"/>
  <c r="H39" i="26"/>
  <c r="G39" i="26"/>
  <c r="K38" i="26"/>
  <c r="J38" i="26"/>
  <c r="I38" i="26"/>
  <c r="H38" i="26"/>
  <c r="G38" i="26"/>
  <c r="K37" i="26"/>
  <c r="J37" i="26"/>
  <c r="I37" i="26"/>
  <c r="H37" i="26"/>
  <c r="G37" i="26"/>
  <c r="K36" i="26"/>
  <c r="J36" i="26"/>
  <c r="I36" i="26"/>
  <c r="H36" i="26"/>
  <c r="G36" i="26"/>
  <c r="K35" i="26"/>
  <c r="J35" i="26"/>
  <c r="I35" i="26"/>
  <c r="H35" i="26"/>
  <c r="G35" i="26"/>
  <c r="K34" i="26"/>
  <c r="J34" i="26"/>
  <c r="I34" i="26"/>
  <c r="H34" i="26"/>
  <c r="G34" i="26"/>
  <c r="K33" i="26"/>
  <c r="J33" i="26"/>
  <c r="I33" i="26"/>
  <c r="H33" i="26"/>
  <c r="G33" i="26"/>
  <c r="K32" i="26"/>
  <c r="J32" i="26"/>
  <c r="I32" i="26"/>
  <c r="H32" i="26"/>
  <c r="G32" i="26"/>
  <c r="K31" i="26"/>
  <c r="J31" i="26"/>
  <c r="I31" i="26"/>
  <c r="H31" i="26"/>
  <c r="G31" i="26"/>
  <c r="E31" i="26"/>
  <c r="K30" i="26"/>
  <c r="J30" i="26"/>
  <c r="I30" i="26"/>
  <c r="H30" i="26"/>
  <c r="G30" i="26"/>
  <c r="E30" i="26"/>
  <c r="K29" i="26"/>
  <c r="J29" i="26"/>
  <c r="I29" i="26"/>
  <c r="H29" i="26"/>
  <c r="G29" i="26"/>
  <c r="E29" i="26"/>
  <c r="K28" i="26"/>
  <c r="J28" i="26"/>
  <c r="I28" i="26"/>
  <c r="H28" i="26"/>
  <c r="G28" i="26"/>
  <c r="E28" i="26"/>
  <c r="K27" i="26"/>
  <c r="J27" i="26"/>
  <c r="I27" i="26"/>
  <c r="H27" i="26"/>
  <c r="G27" i="26"/>
  <c r="E27" i="26"/>
  <c r="K26" i="26"/>
  <c r="J26" i="26"/>
  <c r="I26" i="26"/>
  <c r="H26" i="26"/>
  <c r="G26" i="26"/>
  <c r="E26" i="26"/>
  <c r="K25" i="26"/>
  <c r="J25" i="26"/>
  <c r="I25" i="26"/>
  <c r="H25" i="26"/>
  <c r="G25" i="26"/>
  <c r="E25" i="26"/>
  <c r="K24" i="26"/>
  <c r="J24" i="26"/>
  <c r="I24" i="26"/>
  <c r="H24" i="26"/>
  <c r="G24" i="26"/>
  <c r="E24" i="26"/>
  <c r="C21" i="26"/>
  <c r="D19" i="26" s="1"/>
  <c r="K20" i="26"/>
  <c r="J20" i="26"/>
  <c r="I20" i="26"/>
  <c r="H20" i="26"/>
  <c r="G20" i="26"/>
  <c r="E20" i="26"/>
  <c r="D20" i="26"/>
  <c r="K19" i="26"/>
  <c r="J19" i="26"/>
  <c r="I19" i="26"/>
  <c r="H19" i="26"/>
  <c r="G19" i="26"/>
  <c r="E19" i="26"/>
  <c r="K18" i="26"/>
  <c r="J18" i="26"/>
  <c r="I18" i="26"/>
  <c r="H18" i="26"/>
  <c r="G18" i="26"/>
  <c r="E18" i="26"/>
  <c r="D18" i="26"/>
  <c r="K17" i="26"/>
  <c r="J17" i="26"/>
  <c r="I17" i="26"/>
  <c r="H17" i="26"/>
  <c r="G17" i="26"/>
  <c r="E17" i="26"/>
  <c r="K16" i="26"/>
  <c r="J16" i="26"/>
  <c r="I16" i="26"/>
  <c r="H16" i="26"/>
  <c r="G16" i="26"/>
  <c r="E16" i="26"/>
  <c r="K15" i="26"/>
  <c r="J15" i="26"/>
  <c r="I15" i="26"/>
  <c r="H15" i="26"/>
  <c r="G15" i="26"/>
  <c r="E15" i="26"/>
  <c r="K14" i="26"/>
  <c r="J14" i="26"/>
  <c r="I14" i="26"/>
  <c r="H14" i="26"/>
  <c r="G14" i="26"/>
  <c r="E14" i="26"/>
  <c r="K13" i="26"/>
  <c r="J13" i="26"/>
  <c r="I13" i="26"/>
  <c r="H13" i="26"/>
  <c r="G13" i="26"/>
  <c r="E13" i="26"/>
  <c r="K12" i="26"/>
  <c r="J12" i="26"/>
  <c r="I12" i="26"/>
  <c r="H12" i="26"/>
  <c r="G12" i="26"/>
  <c r="E12" i="26"/>
  <c r="K11" i="26"/>
  <c r="J11" i="26"/>
  <c r="J21" i="26" s="1"/>
  <c r="I11" i="26"/>
  <c r="H11" i="26"/>
  <c r="G11" i="26"/>
  <c r="E11" i="26"/>
  <c r="B2" i="26"/>
  <c r="A1" i="26"/>
  <c r="C52" i="25"/>
  <c r="D47" i="25" s="1"/>
  <c r="K51" i="25"/>
  <c r="J51" i="25"/>
  <c r="I51" i="25"/>
  <c r="H51" i="25"/>
  <c r="G51" i="25"/>
  <c r="E51" i="25"/>
  <c r="K50" i="25"/>
  <c r="J50" i="25"/>
  <c r="I50" i="25"/>
  <c r="H50" i="25"/>
  <c r="G50" i="25"/>
  <c r="E50" i="25"/>
  <c r="K49" i="25"/>
  <c r="J49" i="25"/>
  <c r="I49" i="25"/>
  <c r="H49" i="25"/>
  <c r="G49" i="25"/>
  <c r="E49" i="25"/>
  <c r="K48" i="25"/>
  <c r="J48" i="25"/>
  <c r="I48" i="25"/>
  <c r="H48" i="25"/>
  <c r="G48" i="25"/>
  <c r="E48" i="25"/>
  <c r="K47" i="25"/>
  <c r="J47" i="25"/>
  <c r="I47" i="25"/>
  <c r="H47" i="25"/>
  <c r="G47" i="25"/>
  <c r="E47" i="25"/>
  <c r="K46" i="25"/>
  <c r="J46" i="25"/>
  <c r="I46" i="25"/>
  <c r="H46" i="25"/>
  <c r="G46" i="25"/>
  <c r="E46" i="25"/>
  <c r="K45" i="25"/>
  <c r="J45" i="25"/>
  <c r="I45" i="25"/>
  <c r="H45" i="25"/>
  <c r="G45" i="25"/>
  <c r="E45" i="25"/>
  <c r="K43" i="25"/>
  <c r="J43" i="25"/>
  <c r="I43" i="25"/>
  <c r="H43" i="25"/>
  <c r="G43" i="25"/>
  <c r="A43" i="25"/>
  <c r="K42" i="25"/>
  <c r="J42" i="25"/>
  <c r="I42" i="25"/>
  <c r="H42" i="25"/>
  <c r="G42" i="25"/>
  <c r="A42" i="25"/>
  <c r="K41" i="25"/>
  <c r="J41" i="25"/>
  <c r="I41" i="25"/>
  <c r="H41" i="25"/>
  <c r="G41" i="25"/>
  <c r="A41" i="25"/>
  <c r="K40" i="25"/>
  <c r="J40" i="25"/>
  <c r="I40" i="25"/>
  <c r="H40" i="25"/>
  <c r="G40" i="25"/>
  <c r="A40" i="25"/>
  <c r="K39" i="25"/>
  <c r="J39" i="25"/>
  <c r="I39" i="25"/>
  <c r="H39" i="25"/>
  <c r="G39" i="25"/>
  <c r="K38" i="25"/>
  <c r="J38" i="25"/>
  <c r="I38" i="25"/>
  <c r="H38" i="25"/>
  <c r="G38" i="25"/>
  <c r="K37" i="25"/>
  <c r="J37" i="25"/>
  <c r="I37" i="25"/>
  <c r="H37" i="25"/>
  <c r="G37" i="25"/>
  <c r="K36" i="25"/>
  <c r="J36" i="25"/>
  <c r="I36" i="25"/>
  <c r="H36" i="25"/>
  <c r="G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K30" i="25"/>
  <c r="J30" i="25"/>
  <c r="I30" i="25"/>
  <c r="H30" i="25"/>
  <c r="G30" i="25"/>
  <c r="E30" i="25"/>
  <c r="K29" i="25"/>
  <c r="J29" i="25"/>
  <c r="I29" i="25"/>
  <c r="H29" i="25"/>
  <c r="G29" i="25"/>
  <c r="E29" i="25"/>
  <c r="K28" i="25"/>
  <c r="J28" i="25"/>
  <c r="I28" i="25"/>
  <c r="H28" i="25"/>
  <c r="G28" i="25"/>
  <c r="E28" i="25"/>
  <c r="K27" i="25"/>
  <c r="J27" i="25"/>
  <c r="I27" i="25"/>
  <c r="H27" i="25"/>
  <c r="G27" i="25"/>
  <c r="E27" i="25"/>
  <c r="K26" i="25"/>
  <c r="J26" i="25"/>
  <c r="I26" i="25"/>
  <c r="H26" i="25"/>
  <c r="G26" i="25"/>
  <c r="E26" i="25"/>
  <c r="K25" i="25"/>
  <c r="J25" i="25"/>
  <c r="I25" i="25"/>
  <c r="H25" i="25"/>
  <c r="G25" i="25"/>
  <c r="E25" i="25"/>
  <c r="K24" i="25"/>
  <c r="J24" i="25"/>
  <c r="I24" i="25"/>
  <c r="H24" i="25"/>
  <c r="G24" i="25"/>
  <c r="E24" i="25"/>
  <c r="C21" i="25"/>
  <c r="D18" i="25" s="1"/>
  <c r="K20" i="25"/>
  <c r="J20" i="25"/>
  <c r="I20" i="25"/>
  <c r="H20" i="25"/>
  <c r="G20" i="25"/>
  <c r="E20" i="25"/>
  <c r="D20" i="25"/>
  <c r="K19" i="25"/>
  <c r="J19" i="25"/>
  <c r="I19" i="25"/>
  <c r="H19" i="25"/>
  <c r="G19" i="25"/>
  <c r="E19" i="25"/>
  <c r="D19" i="25"/>
  <c r="K18" i="25"/>
  <c r="J18" i="25"/>
  <c r="I18" i="25"/>
  <c r="H18" i="25"/>
  <c r="G18" i="25"/>
  <c r="E18" i="25"/>
  <c r="K17" i="25"/>
  <c r="J17" i="25"/>
  <c r="I17" i="25"/>
  <c r="H17" i="25"/>
  <c r="G17" i="25"/>
  <c r="E17" i="25"/>
  <c r="D17" i="25"/>
  <c r="K16" i="25"/>
  <c r="J16" i="25"/>
  <c r="I16" i="25"/>
  <c r="H16" i="25"/>
  <c r="G16" i="25"/>
  <c r="E16" i="25"/>
  <c r="K15" i="25"/>
  <c r="J15" i="25"/>
  <c r="I15" i="25"/>
  <c r="H15" i="25"/>
  <c r="G15" i="25"/>
  <c r="E15" i="25"/>
  <c r="K14" i="25"/>
  <c r="J14" i="25"/>
  <c r="I14" i="25"/>
  <c r="H14" i="25"/>
  <c r="G14" i="25"/>
  <c r="E14" i="25"/>
  <c r="K13" i="25"/>
  <c r="J13" i="25"/>
  <c r="I13" i="25"/>
  <c r="H13" i="25"/>
  <c r="G13" i="25"/>
  <c r="E13" i="25"/>
  <c r="K12" i="25"/>
  <c r="J12" i="25"/>
  <c r="I12" i="25"/>
  <c r="H12" i="25"/>
  <c r="G12" i="25"/>
  <c r="E12" i="25"/>
  <c r="K11" i="25"/>
  <c r="J11" i="25"/>
  <c r="J21" i="25" s="1"/>
  <c r="I11" i="25"/>
  <c r="H11" i="25"/>
  <c r="G11" i="25"/>
  <c r="E11" i="25"/>
  <c r="B2" i="25"/>
  <c r="A1" i="25"/>
  <c r="C52" i="24"/>
  <c r="D45" i="24" s="1"/>
  <c r="K51" i="24"/>
  <c r="J51" i="24"/>
  <c r="I51" i="24"/>
  <c r="H51" i="24"/>
  <c r="G51" i="24"/>
  <c r="E51" i="24"/>
  <c r="K50" i="24"/>
  <c r="J50" i="24"/>
  <c r="I50" i="24"/>
  <c r="H50" i="24"/>
  <c r="G50" i="24"/>
  <c r="E50" i="24"/>
  <c r="K49" i="24"/>
  <c r="J49" i="24"/>
  <c r="I49" i="24"/>
  <c r="H49" i="24"/>
  <c r="G49" i="24"/>
  <c r="E49" i="24"/>
  <c r="K48" i="24"/>
  <c r="J48" i="24"/>
  <c r="I48" i="24"/>
  <c r="H48" i="24"/>
  <c r="G48" i="24"/>
  <c r="E48" i="24"/>
  <c r="K47" i="24"/>
  <c r="J47" i="24"/>
  <c r="I47" i="24"/>
  <c r="H47" i="24"/>
  <c r="G47" i="24"/>
  <c r="E47" i="24"/>
  <c r="K46" i="24"/>
  <c r="J46" i="24"/>
  <c r="I46" i="24"/>
  <c r="H46" i="24"/>
  <c r="G46" i="24"/>
  <c r="E46" i="24"/>
  <c r="K45" i="24"/>
  <c r="J45" i="24"/>
  <c r="I45" i="24"/>
  <c r="H45" i="24"/>
  <c r="G45" i="24"/>
  <c r="E45" i="24"/>
  <c r="K43" i="24"/>
  <c r="J43" i="24"/>
  <c r="I43" i="24"/>
  <c r="H43" i="24"/>
  <c r="G43" i="24"/>
  <c r="A43" i="24"/>
  <c r="K42" i="24"/>
  <c r="J42" i="24"/>
  <c r="I42" i="24"/>
  <c r="H42" i="24"/>
  <c r="G42" i="24"/>
  <c r="A42" i="24"/>
  <c r="K41" i="24"/>
  <c r="J41" i="24"/>
  <c r="I41" i="24"/>
  <c r="H41" i="24"/>
  <c r="G41" i="24"/>
  <c r="A41" i="24"/>
  <c r="K40" i="24"/>
  <c r="J40" i="24"/>
  <c r="I40" i="24"/>
  <c r="H40" i="24"/>
  <c r="G40" i="24"/>
  <c r="A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K30" i="24"/>
  <c r="J30" i="24"/>
  <c r="I30" i="24"/>
  <c r="H30" i="24"/>
  <c r="G30" i="24"/>
  <c r="E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G24" i="24"/>
  <c r="E24" i="24"/>
  <c r="C21" i="24"/>
  <c r="D17" i="24" s="1"/>
  <c r="K20" i="24"/>
  <c r="J20" i="24"/>
  <c r="I20" i="24"/>
  <c r="H20" i="24"/>
  <c r="G20" i="24"/>
  <c r="E20" i="24"/>
  <c r="K19" i="24"/>
  <c r="J19" i="24"/>
  <c r="I19" i="24"/>
  <c r="H19" i="24"/>
  <c r="G19" i="24"/>
  <c r="E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K13" i="24"/>
  <c r="J13" i="24"/>
  <c r="I13" i="24"/>
  <c r="H13" i="24"/>
  <c r="G13" i="24"/>
  <c r="E13" i="24"/>
  <c r="K12" i="24"/>
  <c r="J12" i="24"/>
  <c r="I12" i="24"/>
  <c r="H12" i="24"/>
  <c r="G12" i="24"/>
  <c r="E12" i="24"/>
  <c r="K11" i="24"/>
  <c r="J11" i="24"/>
  <c r="I11" i="24"/>
  <c r="I21" i="24" s="1"/>
  <c r="H11" i="24"/>
  <c r="G11" i="24"/>
  <c r="E11" i="24"/>
  <c r="B2" i="24"/>
  <c r="A1" i="24"/>
  <c r="C52" i="45"/>
  <c r="D46" i="45" s="1"/>
  <c r="K51" i="45"/>
  <c r="J51" i="45"/>
  <c r="I51" i="45"/>
  <c r="H51" i="45"/>
  <c r="G51" i="45"/>
  <c r="E51" i="45"/>
  <c r="K50" i="45"/>
  <c r="J50" i="45"/>
  <c r="I50" i="45"/>
  <c r="H50" i="45"/>
  <c r="G50" i="45"/>
  <c r="E50" i="45"/>
  <c r="K49" i="45"/>
  <c r="J49" i="45"/>
  <c r="I49" i="45"/>
  <c r="H49" i="45"/>
  <c r="G49" i="45"/>
  <c r="E49" i="45"/>
  <c r="K48" i="45"/>
  <c r="J48" i="45"/>
  <c r="I48" i="45"/>
  <c r="H48" i="45"/>
  <c r="G48" i="45"/>
  <c r="E48" i="45"/>
  <c r="K47" i="45"/>
  <c r="J47" i="45"/>
  <c r="I47" i="45"/>
  <c r="H47" i="45"/>
  <c r="G47" i="45"/>
  <c r="E47" i="45"/>
  <c r="K46" i="45"/>
  <c r="J46" i="45"/>
  <c r="I46" i="45"/>
  <c r="H46" i="45"/>
  <c r="G46" i="45"/>
  <c r="E46" i="45"/>
  <c r="K45" i="45"/>
  <c r="J45" i="45"/>
  <c r="I45" i="45"/>
  <c r="H45" i="45"/>
  <c r="G45" i="45"/>
  <c r="E45" i="45"/>
  <c r="K43" i="45"/>
  <c r="J43" i="45"/>
  <c r="I43" i="45"/>
  <c r="H43" i="45"/>
  <c r="G43" i="45"/>
  <c r="A43" i="45"/>
  <c r="K42" i="45"/>
  <c r="J42" i="45"/>
  <c r="I42" i="45"/>
  <c r="H42" i="45"/>
  <c r="G42" i="45"/>
  <c r="A42" i="45"/>
  <c r="K41" i="45"/>
  <c r="J41" i="45"/>
  <c r="I41" i="45"/>
  <c r="H41" i="45"/>
  <c r="G41" i="45"/>
  <c r="A41" i="45"/>
  <c r="K40" i="45"/>
  <c r="J40" i="45"/>
  <c r="I40" i="45"/>
  <c r="H40" i="45"/>
  <c r="G40" i="45"/>
  <c r="A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K34" i="45"/>
  <c r="J34" i="45"/>
  <c r="I34" i="45"/>
  <c r="H34" i="45"/>
  <c r="G34" i="45"/>
  <c r="K33" i="45"/>
  <c r="J33" i="45"/>
  <c r="I33" i="45"/>
  <c r="H33" i="45"/>
  <c r="G33" i="45"/>
  <c r="K32" i="45"/>
  <c r="J32" i="45"/>
  <c r="I32" i="45"/>
  <c r="H32" i="45"/>
  <c r="G32" i="45"/>
  <c r="K31" i="45"/>
  <c r="J31" i="45"/>
  <c r="I31" i="45"/>
  <c r="H31" i="45"/>
  <c r="G31" i="45"/>
  <c r="K30" i="45"/>
  <c r="J30" i="45"/>
  <c r="I30" i="45"/>
  <c r="H30" i="45"/>
  <c r="G30" i="45"/>
  <c r="E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H24" i="45"/>
  <c r="G24" i="45"/>
  <c r="E24"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H11" i="45"/>
  <c r="H21" i="45" s="1"/>
  <c r="G11" i="45"/>
  <c r="E11" i="45"/>
  <c r="B2" i="45"/>
  <c r="A1" i="45"/>
  <c r="C52" i="23"/>
  <c r="D50" i="23" s="1"/>
  <c r="K51" i="23"/>
  <c r="J51" i="23"/>
  <c r="I51" i="23"/>
  <c r="H51" i="23"/>
  <c r="G51" i="23"/>
  <c r="E51" i="23"/>
  <c r="K50" i="23"/>
  <c r="J50" i="23"/>
  <c r="I50" i="23"/>
  <c r="H50" i="23"/>
  <c r="G50" i="23"/>
  <c r="E50" i="23"/>
  <c r="K49" i="23"/>
  <c r="J49" i="23"/>
  <c r="I49" i="23"/>
  <c r="H49" i="23"/>
  <c r="G49" i="23"/>
  <c r="E49" i="23"/>
  <c r="K48" i="23"/>
  <c r="J48" i="23"/>
  <c r="I48" i="23"/>
  <c r="H48" i="23"/>
  <c r="G48" i="23"/>
  <c r="E48" i="23"/>
  <c r="K47" i="23"/>
  <c r="J47" i="23"/>
  <c r="I47" i="23"/>
  <c r="H47" i="23"/>
  <c r="G47" i="23"/>
  <c r="E47" i="23"/>
  <c r="K46" i="23"/>
  <c r="J46" i="23"/>
  <c r="I46" i="23"/>
  <c r="H46" i="23"/>
  <c r="G46" i="23"/>
  <c r="E46" i="23"/>
  <c r="K45" i="23"/>
  <c r="J45" i="23"/>
  <c r="I45" i="23"/>
  <c r="H45" i="23"/>
  <c r="G45" i="23"/>
  <c r="E45" i="23"/>
  <c r="K43" i="23"/>
  <c r="J43" i="23"/>
  <c r="I43" i="23"/>
  <c r="H43" i="23"/>
  <c r="G43" i="23"/>
  <c r="A43" i="23"/>
  <c r="K42" i="23"/>
  <c r="J42" i="23"/>
  <c r="I42" i="23"/>
  <c r="H42" i="23"/>
  <c r="G42" i="23"/>
  <c r="A42" i="23"/>
  <c r="K41" i="23"/>
  <c r="J41" i="23"/>
  <c r="I41" i="23"/>
  <c r="H41" i="23"/>
  <c r="G41" i="23"/>
  <c r="A41" i="23"/>
  <c r="K40" i="23"/>
  <c r="J40" i="23"/>
  <c r="I40" i="23"/>
  <c r="H40" i="23"/>
  <c r="G40" i="23"/>
  <c r="A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K30" i="23"/>
  <c r="J30" i="23"/>
  <c r="I30" i="23"/>
  <c r="H30" i="23"/>
  <c r="G30" i="23"/>
  <c r="E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8" i="23" s="1"/>
  <c r="K20" i="23"/>
  <c r="J20" i="23"/>
  <c r="I20" i="23"/>
  <c r="H20" i="23"/>
  <c r="G20" i="23"/>
  <c r="E20" i="23"/>
  <c r="K19" i="23"/>
  <c r="J19" i="23"/>
  <c r="I19" i="23"/>
  <c r="H19" i="23"/>
  <c r="G19" i="23"/>
  <c r="E19" i="23"/>
  <c r="D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I11" i="23"/>
  <c r="H11" i="23"/>
  <c r="G11" i="23"/>
  <c r="E11" i="23"/>
  <c r="B2" i="23"/>
  <c r="A1" i="23"/>
  <c r="C52" i="22"/>
  <c r="D46" i="22" s="1"/>
  <c r="K51" i="22"/>
  <c r="J51" i="22"/>
  <c r="I51" i="22"/>
  <c r="H51" i="22"/>
  <c r="G51" i="22"/>
  <c r="E51" i="22"/>
  <c r="K50" i="22"/>
  <c r="J50" i="22"/>
  <c r="I50" i="22"/>
  <c r="H50" i="22"/>
  <c r="G50" i="22"/>
  <c r="E50" i="22"/>
  <c r="K49" i="22"/>
  <c r="J49" i="22"/>
  <c r="I49" i="22"/>
  <c r="H49" i="22"/>
  <c r="G49" i="22"/>
  <c r="E49" i="22"/>
  <c r="K48" i="22"/>
  <c r="J48" i="22"/>
  <c r="I48" i="22"/>
  <c r="H48" i="22"/>
  <c r="G48" i="22"/>
  <c r="E48" i="22"/>
  <c r="K47" i="22"/>
  <c r="J47" i="22"/>
  <c r="I47" i="22"/>
  <c r="H47" i="22"/>
  <c r="G47" i="22"/>
  <c r="E47" i="22"/>
  <c r="K46" i="22"/>
  <c r="J46" i="22"/>
  <c r="I46" i="22"/>
  <c r="H46" i="22"/>
  <c r="G46" i="22"/>
  <c r="E46" i="22"/>
  <c r="K45" i="22"/>
  <c r="J45" i="22"/>
  <c r="I45" i="22"/>
  <c r="H45" i="22"/>
  <c r="G45" i="22"/>
  <c r="E45" i="22"/>
  <c r="K43" i="22"/>
  <c r="J43" i="22"/>
  <c r="I43" i="22"/>
  <c r="H43" i="22"/>
  <c r="G43" i="22"/>
  <c r="A43" i="22"/>
  <c r="K42" i="22"/>
  <c r="J42" i="22"/>
  <c r="I42" i="22"/>
  <c r="H42" i="22"/>
  <c r="G42" i="22"/>
  <c r="A42" i="22"/>
  <c r="K41" i="22"/>
  <c r="J41" i="22"/>
  <c r="I41" i="22"/>
  <c r="H41" i="22"/>
  <c r="G41" i="22"/>
  <c r="A41" i="22"/>
  <c r="K40" i="22"/>
  <c r="J40" i="22"/>
  <c r="I40" i="22"/>
  <c r="H40" i="22"/>
  <c r="G40" i="22"/>
  <c r="A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K32" i="22"/>
  <c r="J32" i="22"/>
  <c r="I32" i="22"/>
  <c r="H32" i="22"/>
  <c r="G32" i="22"/>
  <c r="K31" i="22"/>
  <c r="J31" i="22"/>
  <c r="I31" i="22"/>
  <c r="H31" i="22"/>
  <c r="G31" i="22"/>
  <c r="K30" i="22"/>
  <c r="J30" i="22"/>
  <c r="I30" i="22"/>
  <c r="H30" i="22"/>
  <c r="G30" i="22"/>
  <c r="E30" i="22"/>
  <c r="K29" i="22"/>
  <c r="J29" i="22"/>
  <c r="I29" i="22"/>
  <c r="H29" i="22"/>
  <c r="G29" i="22"/>
  <c r="E29" i="22"/>
  <c r="K28" i="22"/>
  <c r="J28" i="22"/>
  <c r="I28" i="22"/>
  <c r="H28" i="22"/>
  <c r="G28" i="22"/>
  <c r="E28" i="22"/>
  <c r="K27" i="22"/>
  <c r="J27" i="22"/>
  <c r="I27" i="22"/>
  <c r="H27" i="22"/>
  <c r="G27" i="22"/>
  <c r="E27" i="22"/>
  <c r="K26" i="22"/>
  <c r="J26" i="22"/>
  <c r="I26" i="22"/>
  <c r="H26" i="22"/>
  <c r="G26" i="22"/>
  <c r="E26" i="22"/>
  <c r="K25" i="22"/>
  <c r="J25" i="22"/>
  <c r="I25" i="22"/>
  <c r="H25" i="22"/>
  <c r="G25" i="22"/>
  <c r="E25" i="22"/>
  <c r="J24" i="22"/>
  <c r="I24" i="22"/>
  <c r="H24" i="22"/>
  <c r="G24" i="22"/>
  <c r="E24" i="22"/>
  <c r="C21" i="22"/>
  <c r="D14" i="22" s="1"/>
  <c r="K20" i="22"/>
  <c r="J20" i="22"/>
  <c r="I20" i="22"/>
  <c r="H20" i="22"/>
  <c r="G20" i="22"/>
  <c r="E20" i="22"/>
  <c r="K19" i="22"/>
  <c r="J19" i="22"/>
  <c r="I19" i="22"/>
  <c r="H19" i="22"/>
  <c r="G19" i="22"/>
  <c r="E19" i="22"/>
  <c r="K18" i="22"/>
  <c r="J18" i="22"/>
  <c r="I18" i="22"/>
  <c r="H18" i="22"/>
  <c r="G18" i="22"/>
  <c r="E18" i="22"/>
  <c r="K17" i="22"/>
  <c r="J17" i="22"/>
  <c r="I17" i="22"/>
  <c r="H17" i="22"/>
  <c r="G17" i="22"/>
  <c r="E17" i="22"/>
  <c r="K16" i="22"/>
  <c r="J16" i="22"/>
  <c r="I16" i="22"/>
  <c r="H16" i="22"/>
  <c r="G16" i="22"/>
  <c r="E16" i="22"/>
  <c r="K15" i="22"/>
  <c r="J15" i="22"/>
  <c r="I15" i="22"/>
  <c r="H15" i="22"/>
  <c r="G15" i="22"/>
  <c r="E15" i="22"/>
  <c r="K14" i="22"/>
  <c r="J14" i="22"/>
  <c r="I14" i="22"/>
  <c r="H14" i="22"/>
  <c r="G14" i="22"/>
  <c r="E14" i="22"/>
  <c r="K13" i="22"/>
  <c r="J13" i="22"/>
  <c r="I13" i="22"/>
  <c r="H13" i="22"/>
  <c r="G13" i="22"/>
  <c r="E13" i="22"/>
  <c r="K12" i="22"/>
  <c r="J12" i="22"/>
  <c r="I12" i="22"/>
  <c r="H12" i="22"/>
  <c r="G12" i="22"/>
  <c r="E12" i="22"/>
  <c r="K11" i="22"/>
  <c r="J11" i="22"/>
  <c r="I11" i="22"/>
  <c r="H11" i="22"/>
  <c r="G11" i="22"/>
  <c r="E11" i="22"/>
  <c r="B2" i="22"/>
  <c r="A1" i="22"/>
  <c r="D25" i="26" l="1"/>
  <c r="D28" i="26"/>
  <c r="D15" i="26"/>
  <c r="D17" i="26"/>
  <c r="D12" i="26"/>
  <c r="D11" i="26"/>
  <c r="D14" i="26"/>
  <c r="D32" i="25"/>
  <c r="I21" i="25"/>
  <c r="D16" i="25"/>
  <c r="D14" i="25"/>
  <c r="D12" i="24"/>
  <c r="D20" i="24"/>
  <c r="D13" i="24"/>
  <c r="D19" i="24"/>
  <c r="D14" i="24"/>
  <c r="I52" i="45"/>
  <c r="J21" i="23"/>
  <c r="H21" i="22"/>
  <c r="D19" i="22"/>
  <c r="D38" i="35"/>
  <c r="D40" i="35"/>
  <c r="D25" i="35"/>
  <c r="D29" i="35"/>
  <c r="D49" i="35"/>
  <c r="D24" i="35"/>
  <c r="K52" i="35" s="1"/>
  <c r="D35" i="35"/>
  <c r="D37" i="35"/>
  <c r="D51" i="35"/>
  <c r="D26" i="35"/>
  <c r="D43" i="35"/>
  <c r="D46" i="35"/>
  <c r="H21" i="35"/>
  <c r="D12" i="35"/>
  <c r="K21" i="35"/>
  <c r="D14" i="35"/>
  <c r="D18" i="35"/>
  <c r="D20" i="35"/>
  <c r="D11" i="35"/>
  <c r="D15" i="35"/>
  <c r="D17" i="35"/>
  <c r="D36" i="26"/>
  <c r="D31" i="26"/>
  <c r="D35" i="25"/>
  <c r="D27" i="25"/>
  <c r="D24" i="25"/>
  <c r="D51" i="25"/>
  <c r="D31" i="45"/>
  <c r="D30" i="45"/>
  <c r="D24" i="45"/>
  <c r="D51" i="45"/>
  <c r="D24" i="22"/>
  <c r="D28" i="22"/>
  <c r="D43" i="22"/>
  <c r="D45" i="22"/>
  <c r="K52" i="22" s="1"/>
  <c r="D30" i="22"/>
  <c r="D37" i="22"/>
  <c r="B52" i="22"/>
  <c r="D30" i="25"/>
  <c r="D37" i="25"/>
  <c r="D45" i="25"/>
  <c r="K52" i="25" s="1"/>
  <c r="D38" i="25"/>
  <c r="D49" i="25"/>
  <c r="H21" i="25"/>
  <c r="D11" i="25"/>
  <c r="D13" i="25"/>
  <c r="D25" i="24"/>
  <c r="B52" i="24"/>
  <c r="D24" i="24"/>
  <c r="K52" i="24" s="1"/>
  <c r="D26" i="24"/>
  <c r="D28" i="24"/>
  <c r="D36" i="24"/>
  <c r="D32" i="24"/>
  <c r="D49" i="24"/>
  <c r="D40" i="24"/>
  <c r="D30" i="24"/>
  <c r="D51" i="24"/>
  <c r="D27" i="24"/>
  <c r="D41" i="24"/>
  <c r="D35" i="24"/>
  <c r="D43" i="24"/>
  <c r="D48" i="24"/>
  <c r="D29" i="24"/>
  <c r="D33" i="24"/>
  <c r="H21" i="24"/>
  <c r="D18" i="24"/>
  <c r="D16" i="24"/>
  <c r="D11" i="24"/>
  <c r="K21" i="24" s="1"/>
  <c r="D15" i="24"/>
  <c r="D49" i="45"/>
  <c r="D39" i="45"/>
  <c r="D26" i="45"/>
  <c r="D40" i="45"/>
  <c r="D36" i="45"/>
  <c r="D47" i="45"/>
  <c r="D32" i="45"/>
  <c r="D43" i="45"/>
  <c r="D27" i="45"/>
  <c r="D35" i="45"/>
  <c r="D29" i="45"/>
  <c r="D48" i="45"/>
  <c r="D45" i="45"/>
  <c r="K52" i="45" s="1"/>
  <c r="D18" i="45"/>
  <c r="D15" i="45"/>
  <c r="D12" i="45"/>
  <c r="D46" i="23"/>
  <c r="D32" i="23"/>
  <c r="D28" i="23"/>
  <c r="D25" i="23"/>
  <c r="D38" i="23"/>
  <c r="I21" i="23"/>
  <c r="D16" i="23"/>
  <c r="D13" i="23"/>
  <c r="D48" i="22"/>
  <c r="D25" i="22"/>
  <c r="D36" i="22"/>
  <c r="D32" i="22"/>
  <c r="D27" i="22"/>
  <c r="I21" i="22"/>
  <c r="D20" i="22"/>
  <c r="D13" i="22"/>
  <c r="D16" i="22"/>
  <c r="D11" i="22"/>
  <c r="K21" i="22" s="1"/>
  <c r="D18" i="22"/>
  <c r="D15" i="22"/>
  <c r="D17" i="22"/>
  <c r="D12" i="22"/>
  <c r="J52" i="22"/>
  <c r="D31" i="23"/>
  <c r="D43" i="23"/>
  <c r="H52" i="45"/>
  <c r="D48" i="25"/>
  <c r="I21" i="26"/>
  <c r="D13" i="26"/>
  <c r="D16" i="26"/>
  <c r="D41" i="26"/>
  <c r="D49" i="26"/>
  <c r="D35" i="22"/>
  <c r="D51" i="22"/>
  <c r="D11" i="23"/>
  <c r="D14" i="23"/>
  <c r="D17" i="23"/>
  <c r="D20" i="23"/>
  <c r="H52" i="23"/>
  <c r="D33" i="23"/>
  <c r="D37" i="45"/>
  <c r="D40" i="25"/>
  <c r="K21" i="26"/>
  <c r="D43" i="26"/>
  <c r="D51" i="26"/>
  <c r="I21" i="35"/>
  <c r="D13" i="35"/>
  <c r="D16" i="35"/>
  <c r="I52" i="23"/>
  <c r="D26" i="23"/>
  <c r="D29" i="23"/>
  <c r="D19" i="45"/>
  <c r="D33" i="25"/>
  <c r="B52" i="25"/>
  <c r="D38" i="26"/>
  <c r="J21" i="35"/>
  <c r="I52" i="35"/>
  <c r="D40" i="23"/>
  <c r="D48" i="23"/>
  <c r="I21" i="45"/>
  <c r="D13" i="45"/>
  <c r="D16" i="45"/>
  <c r="J52" i="23"/>
  <c r="D35" i="23"/>
  <c r="J21" i="45"/>
  <c r="D33" i="26"/>
  <c r="D45" i="26"/>
  <c r="D53" i="26"/>
  <c r="J52" i="35"/>
  <c r="H52" i="22"/>
  <c r="H52" i="25"/>
  <c r="I52" i="22"/>
  <c r="D26" i="22"/>
  <c r="D29" i="22"/>
  <c r="H21" i="23"/>
  <c r="D42" i="23"/>
  <c r="D25" i="45"/>
  <c r="D28" i="45"/>
  <c r="J52" i="45"/>
  <c r="D41" i="45"/>
  <c r="H52" i="24"/>
  <c r="D26" i="25"/>
  <c r="D29" i="25"/>
  <c r="D24" i="26"/>
  <c r="D27" i="26"/>
  <c r="D30" i="26"/>
  <c r="D40" i="26"/>
  <c r="D37" i="23"/>
  <c r="D45" i="23"/>
  <c r="K52" i="23" s="1"/>
  <c r="B52" i="23"/>
  <c r="I52" i="24"/>
  <c r="D35" i="26"/>
  <c r="D47" i="26"/>
  <c r="D55" i="26"/>
  <c r="D42" i="26"/>
  <c r="D50" i="26"/>
  <c r="I52" i="25"/>
  <c r="H56" i="26"/>
  <c r="D37" i="26"/>
  <c r="J21" i="24"/>
  <c r="D25" i="25"/>
  <c r="D28" i="25"/>
  <c r="J52" i="25"/>
  <c r="D41" i="25"/>
  <c r="I56" i="26"/>
  <c r="D26" i="26"/>
  <c r="D29" i="26"/>
  <c r="D32" i="26"/>
  <c r="D44" i="26"/>
  <c r="D52" i="26"/>
  <c r="D39" i="23"/>
  <c r="D47" i="23"/>
  <c r="D15" i="23"/>
  <c r="D41" i="23"/>
  <c r="J52" i="24"/>
  <c r="D43" i="25"/>
  <c r="J56" i="26"/>
  <c r="D39" i="26"/>
  <c r="J21" i="22"/>
  <c r="D34" i="23"/>
  <c r="D12" i="23"/>
  <c r="D49" i="23"/>
  <c r="D40" i="22"/>
  <c r="D24" i="23"/>
  <c r="D27" i="23"/>
  <c r="D30" i="23"/>
  <c r="D36" i="23"/>
  <c r="D51" i="23"/>
  <c r="D11" i="45"/>
  <c r="K21" i="45" s="1"/>
  <c r="D14" i="45"/>
  <c r="D17" i="45"/>
  <c r="D33" i="45"/>
  <c r="B52" i="45"/>
  <c r="D12" i="25"/>
  <c r="K21" i="25" s="1"/>
  <c r="D15" i="25"/>
  <c r="D36" i="25"/>
  <c r="D46" i="25"/>
  <c r="H21" i="26"/>
  <c r="D34" i="26"/>
  <c r="D46" i="26"/>
  <c r="D54" i="26"/>
  <c r="H52" i="35"/>
  <c r="D34" i="35"/>
  <c r="D42" i="35"/>
  <c r="D50" i="35"/>
  <c r="D31" i="35"/>
  <c r="D39" i="35"/>
  <c r="D34" i="25"/>
  <c r="D42" i="25"/>
  <c r="D50" i="25"/>
  <c r="D31" i="25"/>
  <c r="D39" i="25"/>
  <c r="D34" i="24"/>
  <c r="D42" i="24"/>
  <c r="D50" i="24"/>
  <c r="D31" i="24"/>
  <c r="D39" i="24"/>
  <c r="D47" i="24"/>
  <c r="D38" i="24"/>
  <c r="D46" i="24"/>
  <c r="D37" i="24"/>
  <c r="D34" i="45"/>
  <c r="D42" i="45"/>
  <c r="D50" i="45"/>
  <c r="D38" i="45"/>
  <c r="D34" i="22"/>
  <c r="D42" i="22"/>
  <c r="D50" i="22"/>
  <c r="D33" i="22"/>
  <c r="D41" i="22"/>
  <c r="D49" i="22"/>
  <c r="D31" i="22"/>
  <c r="D39" i="22"/>
  <c r="D47" i="22"/>
  <c r="D38" i="22"/>
  <c r="C56" i="36"/>
  <c r="D40" i="36" s="1"/>
  <c r="K55" i="36"/>
  <c r="J55" i="36"/>
  <c r="I55" i="36"/>
  <c r="H55" i="36"/>
  <c r="G55" i="36"/>
  <c r="E55" i="36"/>
  <c r="K54" i="36"/>
  <c r="J54" i="36"/>
  <c r="I54" i="36"/>
  <c r="H54" i="36"/>
  <c r="G54" i="36"/>
  <c r="E54" i="36"/>
  <c r="K53" i="36"/>
  <c r="J53" i="36"/>
  <c r="I53" i="36"/>
  <c r="H53" i="36"/>
  <c r="G53" i="36"/>
  <c r="E53" i="36"/>
  <c r="K52" i="36"/>
  <c r="J52" i="36"/>
  <c r="I52" i="36"/>
  <c r="H52" i="36"/>
  <c r="G52" i="36"/>
  <c r="E52" i="36"/>
  <c r="K51" i="36"/>
  <c r="J51" i="36"/>
  <c r="I51" i="36"/>
  <c r="H51" i="36"/>
  <c r="G51" i="36"/>
  <c r="E51" i="36"/>
  <c r="K50" i="36"/>
  <c r="J50" i="36"/>
  <c r="I50" i="36"/>
  <c r="H50" i="36"/>
  <c r="G50" i="36"/>
  <c r="E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A45" i="36"/>
  <c r="K44" i="36"/>
  <c r="J44" i="36"/>
  <c r="I44" i="36"/>
  <c r="H44" i="36"/>
  <c r="G44" i="36"/>
  <c r="A44" i="36"/>
  <c r="K43" i="36"/>
  <c r="J43" i="36"/>
  <c r="I43" i="36"/>
  <c r="H43" i="36"/>
  <c r="G43" i="36"/>
  <c r="K42" i="36"/>
  <c r="J42" i="36"/>
  <c r="I42" i="36"/>
  <c r="H42" i="36"/>
  <c r="G42" i="36"/>
  <c r="K41" i="36"/>
  <c r="J41" i="36"/>
  <c r="I41" i="36"/>
  <c r="H41" i="36"/>
  <c r="G41" i="36"/>
  <c r="D41" i="36"/>
  <c r="K40" i="36"/>
  <c r="J40" i="36"/>
  <c r="I40" i="36"/>
  <c r="H40" i="36"/>
  <c r="G40" i="36"/>
  <c r="K39" i="36"/>
  <c r="J39" i="36"/>
  <c r="I39" i="36"/>
  <c r="H39" i="36"/>
  <c r="G39" i="36"/>
  <c r="D39" i="36"/>
  <c r="K38" i="36"/>
  <c r="J38" i="36"/>
  <c r="I38" i="36"/>
  <c r="H38" i="36"/>
  <c r="G38" i="36"/>
  <c r="K37" i="36"/>
  <c r="J37" i="36"/>
  <c r="I37" i="36"/>
  <c r="H37" i="36"/>
  <c r="G37" i="36"/>
  <c r="K36" i="36"/>
  <c r="J36" i="36"/>
  <c r="I36" i="36"/>
  <c r="H36" i="36"/>
  <c r="G36" i="36"/>
  <c r="K35" i="36"/>
  <c r="J35" i="36"/>
  <c r="I35" i="36"/>
  <c r="H35" i="36"/>
  <c r="G35" i="36"/>
  <c r="K34" i="36"/>
  <c r="J34" i="36"/>
  <c r="I34" i="36"/>
  <c r="H34" i="36"/>
  <c r="G34" i="36"/>
  <c r="K33" i="36"/>
  <c r="J33" i="36"/>
  <c r="I33" i="36"/>
  <c r="H33" i="36"/>
  <c r="G33" i="36"/>
  <c r="D33" i="36"/>
  <c r="K32" i="36"/>
  <c r="J32" i="36"/>
  <c r="I32" i="36"/>
  <c r="H32" i="36"/>
  <c r="G32" i="36"/>
  <c r="K31" i="36"/>
  <c r="J31" i="36"/>
  <c r="I31" i="36"/>
  <c r="H31" i="36"/>
  <c r="G31" i="36"/>
  <c r="E31" i="36"/>
  <c r="D31" i="36"/>
  <c r="K30" i="36"/>
  <c r="J30" i="36"/>
  <c r="I30" i="36"/>
  <c r="H30" i="36"/>
  <c r="G30" i="36"/>
  <c r="E30" i="36"/>
  <c r="D30" i="36"/>
  <c r="K29" i="36"/>
  <c r="J29" i="36"/>
  <c r="I29" i="36"/>
  <c r="H29" i="36"/>
  <c r="G29" i="36"/>
  <c r="E29" i="36"/>
  <c r="K28" i="36"/>
  <c r="J28" i="36"/>
  <c r="I28" i="36"/>
  <c r="H28" i="36"/>
  <c r="G28" i="36"/>
  <c r="E28" i="36"/>
  <c r="D28" i="36"/>
  <c r="K27" i="36"/>
  <c r="J27" i="36"/>
  <c r="I27" i="36"/>
  <c r="H27" i="36"/>
  <c r="G27" i="36"/>
  <c r="E27" i="36"/>
  <c r="D27" i="36"/>
  <c r="K26" i="36"/>
  <c r="J26" i="36"/>
  <c r="I26" i="36"/>
  <c r="H26" i="36"/>
  <c r="G26" i="36"/>
  <c r="E26" i="36"/>
  <c r="K25" i="36"/>
  <c r="J25" i="36"/>
  <c r="I25" i="36"/>
  <c r="H25" i="36"/>
  <c r="G25" i="36"/>
  <c r="E25" i="36"/>
  <c r="D25" i="36"/>
  <c r="K24" i="36"/>
  <c r="J24" i="36"/>
  <c r="I24" i="36"/>
  <c r="H24" i="36"/>
  <c r="G24" i="36"/>
  <c r="E24" i="36"/>
  <c r="D24" i="36"/>
  <c r="C21" i="36"/>
  <c r="D13"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K12" i="36"/>
  <c r="J12" i="36"/>
  <c r="I12" i="36"/>
  <c r="H12" i="36"/>
  <c r="G12" i="36"/>
  <c r="E12" i="36"/>
  <c r="K11" i="36"/>
  <c r="J11" i="36"/>
  <c r="I11" i="36"/>
  <c r="H11" i="36"/>
  <c r="G11" i="36"/>
  <c r="E11" i="36"/>
  <c r="B2" i="36"/>
  <c r="A1" i="36"/>
  <c r="K56" i="26" l="1"/>
  <c r="C60" i="26" s="1"/>
  <c r="C56" i="35"/>
  <c r="C54" i="35"/>
  <c r="C58" i="26"/>
  <c r="C56" i="25"/>
  <c r="C54" i="25"/>
  <c r="E54" i="25" s="1"/>
  <c r="C56" i="24"/>
  <c r="C54" i="24"/>
  <c r="C54" i="45"/>
  <c r="E54" i="45" s="1"/>
  <c r="C54" i="22"/>
  <c r="I21" i="36"/>
  <c r="I56" i="36"/>
  <c r="D26" i="36"/>
  <c r="D29" i="36"/>
  <c r="D32" i="36"/>
  <c r="B56" i="36"/>
  <c r="C56" i="23"/>
  <c r="K56" i="36"/>
  <c r="H56" i="36"/>
  <c r="K21" i="23"/>
  <c r="C54" i="23" s="1"/>
  <c r="C56" i="45"/>
  <c r="C56" i="22"/>
  <c r="J56" i="36"/>
  <c r="H21" i="36"/>
  <c r="J21" i="36"/>
  <c r="D11" i="36"/>
  <c r="D12" i="36"/>
  <c r="D14" i="36"/>
  <c r="D16" i="36"/>
  <c r="D18" i="36"/>
  <c r="D20" i="36"/>
  <c r="D55" i="36"/>
  <c r="D37" i="36"/>
  <c r="D45" i="36"/>
  <c r="D53" i="36"/>
  <c r="D36" i="36"/>
  <c r="D44" i="36"/>
  <c r="D52" i="36"/>
  <c r="D35" i="36"/>
  <c r="D43" i="36"/>
  <c r="D51" i="36"/>
  <c r="D34" i="36"/>
  <c r="D42" i="36"/>
  <c r="D50" i="36"/>
  <c r="D15" i="36"/>
  <c r="D17" i="36"/>
  <c r="D19" i="36"/>
  <c r="D38" i="36"/>
  <c r="D46" i="36"/>
  <c r="D54" i="36"/>
  <c r="C19" i="28"/>
  <c r="C18" i="28"/>
  <c r="C17" i="28"/>
  <c r="C16" i="28"/>
  <c r="I55" i="35" l="1"/>
  <c r="E54" i="35"/>
  <c r="I59" i="26"/>
  <c r="E58" i="26"/>
  <c r="I55" i="24"/>
  <c r="I55" i="25"/>
  <c r="E54" i="24"/>
  <c r="I55" i="45"/>
  <c r="I55" i="22"/>
  <c r="E54" i="22"/>
  <c r="A14" i="45"/>
  <c r="A14" i="35"/>
  <c r="A14" i="26"/>
  <c r="A14" i="24"/>
  <c r="A14" i="22"/>
  <c r="A14" i="25"/>
  <c r="A14" i="23"/>
  <c r="A14" i="36"/>
  <c r="I55" i="23"/>
  <c r="E54" i="23"/>
  <c r="A15" i="24"/>
  <c r="A15" i="22"/>
  <c r="A15" i="23"/>
  <c r="A15" i="25"/>
  <c r="A15" i="45"/>
  <c r="A15" i="35"/>
  <c r="A15" i="26"/>
  <c r="A15" i="36"/>
  <c r="A16" i="26"/>
  <c r="A16" i="24"/>
  <c r="A16" i="25"/>
  <c r="A16" i="23"/>
  <c r="A16" i="45"/>
  <c r="A16" i="35"/>
  <c r="A16" i="22"/>
  <c r="A16" i="36"/>
  <c r="A11" i="45"/>
  <c r="A11" i="35"/>
  <c r="A11" i="26"/>
  <c r="A11" i="22"/>
  <c r="A11" i="24"/>
  <c r="A11" i="23"/>
  <c r="A11" i="25"/>
  <c r="A11" i="36"/>
  <c r="K21" i="36"/>
  <c r="C58" i="36" s="1"/>
  <c r="E58" i="36" s="1"/>
  <c r="A12" i="24"/>
  <c r="A12" i="22"/>
  <c r="A12" i="23"/>
  <c r="A12" i="25"/>
  <c r="A12" i="45"/>
  <c r="A12" i="35"/>
  <c r="A12" i="26"/>
  <c r="A12" i="36"/>
  <c r="A13" i="26"/>
  <c r="A13" i="22"/>
  <c r="A13" i="24"/>
  <c r="A13" i="25"/>
  <c r="A13" i="23"/>
  <c r="A13" i="45"/>
  <c r="A13" i="35"/>
  <c r="A13" i="36"/>
  <c r="C60" i="36"/>
  <c r="B22" i="28"/>
  <c r="C22" i="28"/>
  <c r="B23" i="28"/>
  <c r="C23" i="28"/>
  <c r="B24" i="28"/>
  <c r="C24" i="28"/>
  <c r="B25" i="28"/>
  <c r="C25" i="28"/>
  <c r="A19" i="26" l="1"/>
  <c r="A19" i="24"/>
  <c r="A19" i="25"/>
  <c r="A19" i="23"/>
  <c r="A19" i="45"/>
  <c r="A19" i="35"/>
  <c r="A19" i="22"/>
  <c r="A19" i="36"/>
  <c r="A17" i="45"/>
  <c r="A17" i="35"/>
  <c r="A17" i="26"/>
  <c r="A17" i="24"/>
  <c r="A17" i="22"/>
  <c r="A17" i="25"/>
  <c r="A17" i="23"/>
  <c r="A17" i="36"/>
  <c r="A18" i="24"/>
  <c r="A18" i="22"/>
  <c r="A18" i="25"/>
  <c r="A18" i="23"/>
  <c r="A18" i="45"/>
  <c r="A18" i="35"/>
  <c r="A18" i="26"/>
  <c r="A18" i="36"/>
  <c r="I59" i="36"/>
  <c r="A20" i="45"/>
  <c r="A20" i="35"/>
  <c r="A20" i="26"/>
  <c r="A20" i="22"/>
  <c r="A20" i="24"/>
  <c r="A20" i="25"/>
  <c r="A20" i="23"/>
  <c r="A20" i="36"/>
  <c r="B16" i="47"/>
  <c r="B15" i="47"/>
  <c r="B14" i="47"/>
  <c r="C3" i="47"/>
  <c r="C2" i="47"/>
  <c r="D19" i="28" l="1"/>
  <c r="D17" i="28"/>
  <c r="D18" i="28"/>
  <c r="D16" i="28"/>
  <c r="S20" i="1"/>
  <c r="L20" i="1"/>
  <c r="T20" i="1" s="1"/>
  <c r="S19" i="1"/>
  <c r="L19" i="1"/>
  <c r="S18" i="1"/>
  <c r="L18" i="1"/>
  <c r="S17" i="1"/>
  <c r="L17" i="1"/>
  <c r="S16" i="1"/>
  <c r="L16" i="1"/>
  <c r="T16" i="1" s="1"/>
  <c r="S15" i="1"/>
  <c r="L15" i="1"/>
  <c r="S14" i="1"/>
  <c r="L14" i="1"/>
  <c r="S13" i="1"/>
  <c r="L13" i="1"/>
  <c r="S12" i="1"/>
  <c r="L12" i="1"/>
  <c r="S11" i="1"/>
  <c r="L11" i="1"/>
  <c r="D33" i="28"/>
  <c r="D34" i="28"/>
  <c r="D35" i="28"/>
  <c r="D36" i="28"/>
  <c r="D37" i="28"/>
  <c r="D38" i="28"/>
  <c r="D39" i="28"/>
  <c r="D40" i="28"/>
  <c r="D41" i="28"/>
  <c r="D42" i="28"/>
  <c r="D43" i="28"/>
  <c r="D44" i="28"/>
  <c r="D45" i="28"/>
  <c r="D46" i="28"/>
  <c r="D47" i="28"/>
  <c r="D32" i="28"/>
  <c r="C34" i="28"/>
  <c r="C35" i="28"/>
  <c r="C36" i="28"/>
  <c r="C37" i="28"/>
  <c r="C38" i="28"/>
  <c r="C39" i="28"/>
  <c r="C40" i="28"/>
  <c r="C41" i="28"/>
  <c r="C42" i="28"/>
  <c r="C43" i="28"/>
  <c r="C44" i="28"/>
  <c r="C45" i="28"/>
  <c r="C46" i="28"/>
  <c r="C47" i="28"/>
  <c r="C33" i="28"/>
  <c r="B36" i="28"/>
  <c r="B37" i="28"/>
  <c r="B41" i="28"/>
  <c r="B45" i="28"/>
  <c r="B33" i="28"/>
  <c r="B47" i="28"/>
  <c r="B46" i="28"/>
  <c r="B44" i="28"/>
  <c r="B43" i="28"/>
  <c r="B42" i="28"/>
  <c r="B40" i="28"/>
  <c r="B39" i="28"/>
  <c r="B38" i="28"/>
  <c r="B35" i="28"/>
  <c r="B34" i="28"/>
  <c r="A31" i="23" l="1"/>
  <c r="A31" i="35"/>
  <c r="A31" i="45"/>
  <c r="A35" i="26"/>
  <c r="A31" i="25"/>
  <c r="A31" i="24"/>
  <c r="A31" i="22"/>
  <c r="A35" i="36"/>
  <c r="A32" i="22"/>
  <c r="A32" i="25"/>
  <c r="A32" i="24"/>
  <c r="A32" i="23"/>
  <c r="A32" i="45"/>
  <c r="A32" i="35"/>
  <c r="A36" i="26"/>
  <c r="A36" i="36"/>
  <c r="A34" i="23"/>
  <c r="A34" i="25"/>
  <c r="A34" i="24"/>
  <c r="A34" i="45"/>
  <c r="A34" i="35"/>
  <c r="A38" i="26"/>
  <c r="A34" i="22"/>
  <c r="A38" i="36"/>
  <c r="A35" i="45"/>
  <c r="A35" i="22"/>
  <c r="A35" i="35"/>
  <c r="A39" i="26"/>
  <c r="A35" i="23"/>
  <c r="A35" i="25"/>
  <c r="A35" i="24"/>
  <c r="A39" i="36"/>
  <c r="A36" i="25"/>
  <c r="A36" i="23"/>
  <c r="A36" i="24"/>
  <c r="A36" i="45"/>
  <c r="A36" i="35"/>
  <c r="A40" i="26"/>
  <c r="A36" i="22"/>
  <c r="A40" i="36"/>
  <c r="A28" i="24"/>
  <c r="A28" i="25"/>
  <c r="A28" i="22"/>
  <c r="A28" i="23"/>
  <c r="A28" i="45"/>
  <c r="A28" i="35"/>
  <c r="A28" i="26"/>
  <c r="A28" i="36"/>
  <c r="A38" i="22"/>
  <c r="A38" i="24"/>
  <c r="A38" i="45"/>
  <c r="A38" i="35"/>
  <c r="A42" i="26"/>
  <c r="A38" i="25"/>
  <c r="A38" i="23"/>
  <c r="A42" i="36"/>
  <c r="A27" i="23"/>
  <c r="A27" i="45"/>
  <c r="A27" i="35"/>
  <c r="A27" i="26"/>
  <c r="A27" i="24"/>
  <c r="A27" i="25"/>
  <c r="A27" i="22"/>
  <c r="A27" i="36"/>
  <c r="A30" i="23"/>
  <c r="A30" i="45"/>
  <c r="A30" i="35"/>
  <c r="A30" i="26"/>
  <c r="A30" i="24"/>
  <c r="A30" i="25"/>
  <c r="A30" i="22"/>
  <c r="A30" i="36"/>
  <c r="A31" i="26"/>
  <c r="A31" i="36"/>
  <c r="A25" i="24"/>
  <c r="A25" i="25"/>
  <c r="A25" i="23"/>
  <c r="A25" i="45"/>
  <c r="A25" i="35"/>
  <c r="A25" i="26"/>
  <c r="A25" i="22"/>
  <c r="A25" i="36"/>
  <c r="A33" i="45"/>
  <c r="A33" i="35"/>
  <c r="A33" i="22"/>
  <c r="A37" i="26"/>
  <c r="A33" i="24"/>
  <c r="A33" i="23"/>
  <c r="A33" i="25"/>
  <c r="A37" i="36"/>
  <c r="A32" i="26"/>
  <c r="A32" i="36"/>
  <c r="A33" i="26"/>
  <c r="A33" i="36"/>
  <c r="A26" i="35"/>
  <c r="A26" i="26"/>
  <c r="A26" i="24"/>
  <c r="A26" i="25"/>
  <c r="A26" i="22"/>
  <c r="A26" i="23"/>
  <c r="A26" i="45"/>
  <c r="A26" i="36"/>
  <c r="A39" i="23"/>
  <c r="A39" i="25"/>
  <c r="A39" i="24"/>
  <c r="A39" i="22"/>
  <c r="A39" i="35"/>
  <c r="A39" i="45"/>
  <c r="A43" i="26"/>
  <c r="A43" i="36"/>
  <c r="A41" i="26"/>
  <c r="A37" i="25"/>
  <c r="A37" i="23"/>
  <c r="A37" i="24"/>
  <c r="A37" i="45"/>
  <c r="A37" i="22"/>
  <c r="A37" i="35"/>
  <c r="A41" i="36"/>
  <c r="A34" i="26"/>
  <c r="A34" i="36"/>
  <c r="A29" i="35"/>
  <c r="A29" i="26"/>
  <c r="A29" i="24"/>
  <c r="A29" i="25"/>
  <c r="A29" i="22"/>
  <c r="A29" i="23"/>
  <c r="A29" i="45"/>
  <c r="A29" i="36"/>
  <c r="T19" i="1"/>
  <c r="T18" i="1"/>
  <c r="T12" i="1"/>
  <c r="E17" i="28" s="1"/>
  <c r="T13" i="1"/>
  <c r="E18" i="28" s="1"/>
  <c r="T17" i="1"/>
  <c r="L21" i="1"/>
  <c r="S21" i="1"/>
  <c r="T15" i="1"/>
  <c r="T14" i="1"/>
  <c r="E19" i="28" s="1"/>
  <c r="T11" i="1"/>
  <c r="E16" i="28" s="1"/>
  <c r="B4" i="1" l="1"/>
  <c r="G39" i="28" l="1"/>
  <c r="K39" i="28" s="1"/>
  <c r="G40" i="28"/>
  <c r="J40" i="28" s="1"/>
  <c r="G41" i="28"/>
  <c r="I41" i="28" s="1"/>
  <c r="G42" i="28"/>
  <c r="L42" i="28" s="1"/>
  <c r="G43" i="28"/>
  <c r="K43" i="28" s="1"/>
  <c r="G44" i="28"/>
  <c r="J44" i="28" s="1"/>
  <c r="G45" i="28"/>
  <c r="M45" i="28" s="1"/>
  <c r="G46" i="28"/>
  <c r="L46" i="28" s="1"/>
  <c r="G47" i="28"/>
  <c r="K47" i="28" s="1"/>
  <c r="G48" i="28"/>
  <c r="J48" i="28" s="1"/>
  <c r="G49" i="28"/>
  <c r="I49" i="28" s="1"/>
  <c r="G50" i="28"/>
  <c r="L50" i="28" s="1"/>
  <c r="G51" i="28"/>
  <c r="K51" i="28" s="1"/>
  <c r="M51" i="28" l="1"/>
  <c r="J50" i="28"/>
  <c r="J43" i="28"/>
  <c r="I51" i="28"/>
  <c r="M50" i="28"/>
  <c r="K46" i="28"/>
  <c r="J46" i="28"/>
  <c r="L44" i="28"/>
  <c r="M39" i="28"/>
  <c r="M44" i="28"/>
  <c r="I48" i="28"/>
  <c r="I43" i="28"/>
  <c r="M47" i="28"/>
  <c r="I40" i="28"/>
  <c r="J51" i="28"/>
  <c r="I46" i="28"/>
  <c r="K50" i="28"/>
  <c r="M48" i="28"/>
  <c r="J47" i="28"/>
  <c r="L45" i="28"/>
  <c r="I44" i="28"/>
  <c r="K42" i="28"/>
  <c r="M40" i="28"/>
  <c r="J39" i="28"/>
  <c r="L48" i="28"/>
  <c r="I47" i="28"/>
  <c r="K45" i="28"/>
  <c r="M43" i="28"/>
  <c r="J42" i="28"/>
  <c r="L40" i="28"/>
  <c r="I39" i="28"/>
  <c r="L49" i="28"/>
  <c r="L41" i="28"/>
  <c r="K41" i="28"/>
  <c r="L51" i="28"/>
  <c r="I50" i="28"/>
  <c r="K48" i="28"/>
  <c r="M46" i="28"/>
  <c r="J45" i="28"/>
  <c r="L43" i="28"/>
  <c r="I42" i="28"/>
  <c r="K40" i="28"/>
  <c r="M49" i="28"/>
  <c r="I45" i="28"/>
  <c r="M41" i="28"/>
  <c r="K49" i="28"/>
  <c r="J49" i="28"/>
  <c r="L47" i="28"/>
  <c r="K44" i="28"/>
  <c r="M42" i="28"/>
  <c r="J41" i="28"/>
  <c r="L39" i="28"/>
  <c r="C19" i="12"/>
  <c r="C18" i="12"/>
  <c r="B66" i="28"/>
  <c r="C22" i="12"/>
  <c r="C23" i="12"/>
  <c r="C24" i="12"/>
  <c r="C25" i="12"/>
  <c r="C26" i="12"/>
  <c r="C27" i="12"/>
  <c r="C28" i="12"/>
  <c r="C29" i="12"/>
  <c r="C30" i="12"/>
  <c r="B22" i="12"/>
  <c r="B23" i="12"/>
  <c r="B30" i="12"/>
  <c r="C32" i="28"/>
  <c r="B32" i="28"/>
  <c r="A24" i="23" l="1"/>
  <c r="A24" i="35"/>
  <c r="A24" i="26"/>
  <c r="A24" i="24"/>
  <c r="A24" i="25"/>
  <c r="A24" i="22"/>
  <c r="A24" i="45"/>
  <c r="A24" i="36"/>
  <c r="B21" i="12"/>
  <c r="B27" i="12"/>
  <c r="B26" i="12"/>
  <c r="B25" i="12"/>
  <c r="B24" i="12"/>
  <c r="B29" i="12"/>
  <c r="B28" i="12"/>
  <c r="C59" i="28"/>
  <c r="C60" i="28"/>
  <c r="C61" i="28"/>
  <c r="C62" i="28"/>
  <c r="C63" i="28"/>
  <c r="C64" i="28"/>
  <c r="C65" i="28"/>
  <c r="C58" i="28"/>
  <c r="B59" i="28"/>
  <c r="B60" i="28"/>
  <c r="B61" i="28"/>
  <c r="B62" i="28"/>
  <c r="B63" i="28"/>
  <c r="B64" i="28"/>
  <c r="B65" i="28"/>
  <c r="B58"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I40" i="38" s="1"/>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H25" i="37"/>
  <c r="G25" i="37"/>
  <c r="F25" i="37"/>
  <c r="D25" i="37"/>
  <c r="J24" i="37"/>
  <c r="I24" i="37"/>
  <c r="H24" i="37"/>
  <c r="H40" i="37" s="1"/>
  <c r="G24" i="37"/>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H21" i="37" s="1"/>
  <c r="G11" i="37"/>
  <c r="G21" i="37" s="1"/>
  <c r="F11" i="37"/>
  <c r="D11" i="37"/>
  <c r="B2" i="37"/>
  <c r="A1" i="37"/>
  <c r="C6" i="28"/>
  <c r="C5" i="28"/>
  <c r="B2" i="1"/>
  <c r="I21" i="37" l="1"/>
  <c r="G21" i="38"/>
  <c r="G40" i="37"/>
  <c r="J21" i="38"/>
  <c r="I40" i="37"/>
  <c r="E40" i="37" s="1"/>
  <c r="H40" i="38"/>
  <c r="J40" i="37"/>
  <c r="J40" i="38"/>
  <c r="E40" i="38" s="1"/>
  <c r="J21" i="37"/>
  <c r="C42" i="37" s="1"/>
  <c r="I21" i="38"/>
  <c r="E21" i="38" s="1"/>
  <c r="B21" i="38"/>
  <c r="B40" i="38"/>
  <c r="C44" i="37"/>
  <c r="B40" i="37"/>
  <c r="C44" i="38" l="1"/>
  <c r="E21"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0" i="39"/>
  <c r="K30" i="39"/>
  <c r="R29" i="39"/>
  <c r="K29" i="39"/>
  <c r="R28" i="39"/>
  <c r="K28" i="39"/>
  <c r="S28" i="39" s="1"/>
  <c r="E49" i="28" s="1"/>
  <c r="R27" i="39"/>
  <c r="K27" i="39"/>
  <c r="R26" i="39"/>
  <c r="K26" i="39"/>
  <c r="R25" i="39"/>
  <c r="K25" i="39"/>
  <c r="R24" i="39"/>
  <c r="K24" i="39"/>
  <c r="R23" i="39"/>
  <c r="K23" i="39"/>
  <c r="R22" i="39"/>
  <c r="K22" i="39"/>
  <c r="S22" i="39" s="1"/>
  <c r="E43" i="28" s="1"/>
  <c r="R21" i="39"/>
  <c r="K21" i="39"/>
  <c r="R20" i="39"/>
  <c r="K20" i="39"/>
  <c r="S20" i="39" s="1"/>
  <c r="E41" i="28" s="1"/>
  <c r="R19" i="39"/>
  <c r="K19" i="39"/>
  <c r="R18" i="39"/>
  <c r="K18" i="39"/>
  <c r="R17" i="39"/>
  <c r="K17" i="39"/>
  <c r="R16" i="39"/>
  <c r="K16" i="39"/>
  <c r="R15" i="39"/>
  <c r="K15" i="39"/>
  <c r="R14" i="39"/>
  <c r="K14" i="39"/>
  <c r="R13" i="39"/>
  <c r="K13" i="39"/>
  <c r="R12" i="39"/>
  <c r="K12" i="39"/>
  <c r="R11" i="39"/>
  <c r="K11" i="39"/>
  <c r="S18" i="39" l="1"/>
  <c r="E39" i="28" s="1"/>
  <c r="S26" i="39"/>
  <c r="E47" i="28" s="1"/>
  <c r="S23" i="39"/>
  <c r="E44" i="28" s="1"/>
  <c r="S29" i="39"/>
  <c r="E50" i="28" s="1"/>
  <c r="S16" i="39"/>
  <c r="E37" i="28" s="1"/>
  <c r="S14" i="39"/>
  <c r="E35" i="28" s="1"/>
  <c r="S15" i="39"/>
  <c r="E36" i="28" s="1"/>
  <c r="S12" i="39"/>
  <c r="E33" i="28" s="1"/>
  <c r="S24" i="39"/>
  <c r="E45" i="28" s="1"/>
  <c r="S30" i="39"/>
  <c r="E51" i="28" s="1"/>
  <c r="S11" i="39"/>
  <c r="S17" i="39"/>
  <c r="E38" i="28" s="1"/>
  <c r="S19" i="39"/>
  <c r="E40" i="28" s="1"/>
  <c r="S25" i="39"/>
  <c r="E46" i="28" s="1"/>
  <c r="S13" i="39"/>
  <c r="E34" i="28" s="1"/>
  <c r="S21" i="39"/>
  <c r="E42" i="28" s="1"/>
  <c r="S27" i="39"/>
  <c r="E48" i="28" s="1"/>
  <c r="A26" i="37"/>
  <c r="A26" i="38"/>
  <c r="A31" i="38"/>
  <c r="A31" i="37"/>
  <c r="A29" i="37"/>
  <c r="A29" i="38"/>
  <c r="A28" i="38"/>
  <c r="A28" i="37"/>
  <c r="A30" i="38"/>
  <c r="A30" i="37"/>
  <c r="A27" i="37"/>
  <c r="A27" i="38"/>
  <c r="A25" i="38"/>
  <c r="A25" i="37"/>
  <c r="A24" i="37"/>
  <c r="A24" i="38"/>
  <c r="R31" i="39"/>
  <c r="K31" i="39"/>
  <c r="S31" i="39" l="1"/>
  <c r="E32" i="28"/>
  <c r="E53" i="28" s="1"/>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76" i="28" l="1"/>
  <c r="K76" i="28" s="1"/>
  <c r="G75" i="28"/>
  <c r="J75" i="28" s="1"/>
  <c r="G74" i="28"/>
  <c r="I74" i="28" s="1"/>
  <c r="G73" i="28"/>
  <c r="L73" i="28" s="1"/>
  <c r="G72" i="28"/>
  <c r="K72" i="28" s="1"/>
  <c r="G71" i="28"/>
  <c r="M71" i="28" s="1"/>
  <c r="G70" i="28"/>
  <c r="M70" i="28" s="1"/>
  <c r="G69" i="28"/>
  <c r="M69" i="28" s="1"/>
  <c r="G68" i="28"/>
  <c r="K68" i="28" s="1"/>
  <c r="G67" i="28"/>
  <c r="J67" i="28" s="1"/>
  <c r="G66" i="28"/>
  <c r="I66" i="28" s="1"/>
  <c r="G65" i="28"/>
  <c r="I65" i="28" s="1"/>
  <c r="G64" i="28"/>
  <c r="K64" i="28" s="1"/>
  <c r="G63" i="28"/>
  <c r="M63" i="28" s="1"/>
  <c r="G62" i="28"/>
  <c r="K62" i="28" s="1"/>
  <c r="G61" i="28"/>
  <c r="I61" i="28" s="1"/>
  <c r="G60" i="28"/>
  <c r="K60" i="28" s="1"/>
  <c r="G59" i="28"/>
  <c r="M59" i="28" s="1"/>
  <c r="G58" i="28"/>
  <c r="K58" i="28" s="1"/>
  <c r="G38" i="28"/>
  <c r="M38" i="28" s="1"/>
  <c r="G37" i="28"/>
  <c r="K37" i="28" s="1"/>
  <c r="G36" i="28"/>
  <c r="I36" i="28" s="1"/>
  <c r="G35" i="28"/>
  <c r="K35" i="28" s="1"/>
  <c r="G34" i="28"/>
  <c r="M34" i="28" s="1"/>
  <c r="G33" i="28"/>
  <c r="K33" i="28" s="1"/>
  <c r="G32" i="28"/>
  <c r="K32" i="28" s="1"/>
  <c r="N29" i="28"/>
  <c r="N55"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2" i="28"/>
  <c r="K34" i="28"/>
  <c r="L34" i="28"/>
  <c r="I32" i="28"/>
  <c r="L58" i="28"/>
  <c r="M33" i="28"/>
  <c r="K17" i="28"/>
  <c r="K38" i="28"/>
  <c r="J63" i="28"/>
  <c r="L59" i="28"/>
  <c r="K18" i="28"/>
  <c r="I68" i="28"/>
  <c r="L72" i="28"/>
  <c r="M72" i="28"/>
  <c r="J70" i="28"/>
  <c r="K70" i="28"/>
  <c r="M73" i="28"/>
  <c r="L70" i="28"/>
  <c r="L71" i="28"/>
  <c r="I69" i="28"/>
  <c r="J69" i="28"/>
  <c r="J73" i="28"/>
  <c r="K69" i="28"/>
  <c r="K66" i="28"/>
  <c r="L69" i="28"/>
  <c r="I72" i="28"/>
  <c r="K74" i="28"/>
  <c r="J72" i="28"/>
  <c r="K21" i="28"/>
  <c r="I24" i="28"/>
  <c r="L24" i="28"/>
  <c r="M24" i="28"/>
  <c r="J38" i="28"/>
  <c r="K61" i="28"/>
  <c r="I64" i="28"/>
  <c r="J62" i="28"/>
  <c r="I62" i="28"/>
  <c r="L62" i="28"/>
  <c r="K63" i="28"/>
  <c r="L63" i="28"/>
  <c r="I60" i="28"/>
  <c r="M60" i="28"/>
  <c r="J58" i="28"/>
  <c r="K59" i="28"/>
  <c r="M58" i="28"/>
  <c r="I58" i="28"/>
  <c r="J59" i="28"/>
  <c r="K65" i="28"/>
  <c r="M76" i="28"/>
  <c r="I76" i="28"/>
  <c r="I35" i="28"/>
  <c r="L38" i="28"/>
  <c r="K36" i="28"/>
  <c r="I37" i="28"/>
  <c r="J37" i="28"/>
  <c r="L37" i="28"/>
  <c r="M37" i="28"/>
  <c r="I33" i="28"/>
  <c r="L33" i="28"/>
  <c r="J33" i="28"/>
  <c r="J16" i="28"/>
  <c r="K16" i="28"/>
  <c r="L16" i="28"/>
  <c r="J22" i="28"/>
  <c r="K23" i="28"/>
  <c r="J25" i="28"/>
  <c r="I21" i="28"/>
  <c r="K22" i="28"/>
  <c r="L23" i="28"/>
  <c r="K25" i="28"/>
  <c r="J21" i="28"/>
  <c r="L22" i="28"/>
  <c r="M25" i="28"/>
  <c r="I22" i="28"/>
  <c r="L21" i="28"/>
  <c r="J24" i="28"/>
  <c r="F19" i="28"/>
  <c r="F18" i="28"/>
  <c r="F17" i="28"/>
  <c r="M23" i="28"/>
  <c r="J32" i="28"/>
  <c r="J60" i="28"/>
  <c r="M16" i="28"/>
  <c r="I17" i="28"/>
  <c r="J19" i="28"/>
  <c r="J17" i="28"/>
  <c r="J18" i="28"/>
  <c r="K19" i="28"/>
  <c r="L20" i="28"/>
  <c r="F23" i="28"/>
  <c r="I25" i="28"/>
  <c r="L32" i="28"/>
  <c r="L35" i="28"/>
  <c r="J36" i="28"/>
  <c r="L60" i="28"/>
  <c r="J61" i="28"/>
  <c r="L64" i="28"/>
  <c r="J65" i="28"/>
  <c r="J66" i="28"/>
  <c r="K67" i="28"/>
  <c r="L68" i="28"/>
  <c r="I73" i="28"/>
  <c r="J74" i="28"/>
  <c r="K75" i="28"/>
  <c r="L76" i="28"/>
  <c r="M20" i="28"/>
  <c r="M64" i="28"/>
  <c r="L67" i="28"/>
  <c r="M68" i="28"/>
  <c r="L75" i="28"/>
  <c r="I20" i="28"/>
  <c r="L19" i="28"/>
  <c r="L18" i="28"/>
  <c r="F21" i="28"/>
  <c r="F22" i="28"/>
  <c r="I23" i="28"/>
  <c r="L61" i="28"/>
  <c r="L65" i="28"/>
  <c r="L66" i="28"/>
  <c r="M67" i="28"/>
  <c r="I71" i="28"/>
  <c r="K73" i="28"/>
  <c r="L74" i="28"/>
  <c r="M75" i="28"/>
  <c r="E77" i="28"/>
  <c r="M32" i="28"/>
  <c r="M35" i="28"/>
  <c r="L17" i="28"/>
  <c r="M19" i="28"/>
  <c r="L36" i="28"/>
  <c r="M18" i="28"/>
  <c r="F20" i="28"/>
  <c r="I34" i="28"/>
  <c r="M36" i="28"/>
  <c r="I38" i="28"/>
  <c r="I59" i="28"/>
  <c r="M61" i="28"/>
  <c r="I63" i="28"/>
  <c r="M65" i="28"/>
  <c r="M66" i="28"/>
  <c r="I70" i="28"/>
  <c r="J71" i="28"/>
  <c r="M74" i="28"/>
  <c r="K71" i="28"/>
  <c r="J35" i="28"/>
  <c r="J64" i="28"/>
  <c r="I67" i="28"/>
  <c r="J68" i="28"/>
  <c r="I75" i="28"/>
  <c r="J76" i="28"/>
  <c r="J20" i="28"/>
  <c r="F25" i="28"/>
  <c r="K53" i="28" l="1"/>
  <c r="M53" i="28"/>
  <c r="J53" i="28"/>
  <c r="L53" i="28"/>
  <c r="M27" i="28"/>
  <c r="L27" i="28"/>
  <c r="K27" i="28"/>
  <c r="J27" i="28"/>
  <c r="E78" i="28"/>
  <c r="L78" i="28"/>
  <c r="K78" i="28"/>
  <c r="F27" i="28"/>
  <c r="J78" i="28"/>
  <c r="F32" i="28" l="1"/>
  <c r="F51" i="28"/>
  <c r="F37" i="28"/>
  <c r="F40" i="28"/>
  <c r="F34" i="28"/>
  <c r="F50" i="28"/>
  <c r="F36" i="28"/>
  <c r="F45" i="28"/>
  <c r="F38" i="28"/>
  <c r="F47" i="28"/>
  <c r="F43" i="28"/>
  <c r="F39" i="28"/>
  <c r="F33" i="28"/>
  <c r="F42" i="28"/>
  <c r="F35" i="28"/>
  <c r="F44" i="28"/>
  <c r="F49" i="28"/>
  <c r="F48" i="28"/>
  <c r="F41" i="28"/>
  <c r="F46" i="28"/>
  <c r="F65" i="28"/>
  <c r="F63" i="28"/>
  <c r="F70" i="28"/>
  <c r="F59" i="28"/>
  <c r="F76" i="28"/>
  <c r="F67" i="28"/>
  <c r="F71" i="28"/>
  <c r="F69" i="28"/>
  <c r="F66" i="28"/>
  <c r="F72" i="28"/>
  <c r="F61" i="28"/>
  <c r="F68" i="28"/>
  <c r="F58" i="28"/>
  <c r="F60" i="28"/>
  <c r="F74" i="28"/>
  <c r="F64" i="28"/>
  <c r="F73" i="28"/>
  <c r="F62" i="28"/>
  <c r="F75" i="28"/>
  <c r="N27" i="28"/>
  <c r="I81" i="28" s="1"/>
  <c r="I85" i="28" s="1"/>
  <c r="N53" i="28"/>
  <c r="I88" i="28" s="1"/>
  <c r="M78" i="28" l="1"/>
  <c r="N78" i="28" s="1"/>
  <c r="I90" i="28" s="1"/>
  <c r="K88" i="28" s="1"/>
  <c r="F53" i="28"/>
  <c r="F78" i="28" s="1"/>
  <c r="K81"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9" i="20"/>
  <c r="J51" i="19"/>
  <c r="J75" i="19"/>
  <c r="J99" i="19"/>
  <c r="J39" i="19"/>
  <c r="J63" i="19"/>
  <c r="J63" i="20" l="1"/>
  <c r="J87" i="20"/>
  <c r="J39" i="20"/>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B00-000001000000}">
      <text>
        <r>
          <rPr>
            <b/>
            <sz val="9"/>
            <color indexed="81"/>
            <rFont val="Tahoma"/>
            <family val="2"/>
          </rPr>
          <t>deidda:</t>
        </r>
        <r>
          <rPr>
            <sz val="9"/>
            <color indexed="81"/>
            <rFont val="Tahoma"/>
            <family val="2"/>
          </rPr>
          <t xml:space="preserve">
Qua va inserito il peso del contributo richiesto nella scheda di programmazione</t>
        </r>
      </text>
    </comment>
    <comment ref="F10" authorId="1" shapeId="0" xr:uid="{00000000-0006-0000-0B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B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B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B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B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B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B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B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B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B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B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D00-000001000000}">
      <text>
        <r>
          <rPr>
            <b/>
            <sz val="9"/>
            <color indexed="81"/>
            <rFont val="Tahoma"/>
            <family val="2"/>
          </rPr>
          <t>deidda:</t>
        </r>
        <r>
          <rPr>
            <sz val="9"/>
            <color indexed="81"/>
            <rFont val="Tahoma"/>
            <family val="2"/>
          </rPr>
          <t xml:space="preserve">
Qua va inserito il peso del contributo richiesto nella scheda di programmazione</t>
        </r>
      </text>
    </comment>
    <comment ref="F10" authorId="1" shapeId="0" xr:uid="{00000000-0006-0000-0D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D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D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D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D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D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D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D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D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D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D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E00-000001000000}">
      <text>
        <r>
          <rPr>
            <b/>
            <sz val="9"/>
            <color indexed="81"/>
            <rFont val="Tahoma"/>
            <family val="2"/>
          </rPr>
          <t>deidda:</t>
        </r>
        <r>
          <rPr>
            <sz val="9"/>
            <color indexed="81"/>
            <rFont val="Tahoma"/>
            <family val="2"/>
          </rPr>
          <t xml:space="preserve">
Qua va inserito il peso del contributo richiesto nella scheda di programmazione</t>
        </r>
      </text>
    </comment>
    <comment ref="F10" authorId="1" shapeId="0" xr:uid="{00000000-0006-0000-0E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E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E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E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E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E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E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E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E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E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E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2" authorId="1" shapeId="0" xr:uid="{00000000-0006-0000-0500-000002000000}">
      <text>
        <r>
          <rPr>
            <b/>
            <sz val="9"/>
            <color indexed="81"/>
            <rFont val="Tahoma"/>
            <family val="2"/>
          </rPr>
          <t>deidda:</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600-000001000000}">
      <text>
        <r>
          <rPr>
            <b/>
            <sz val="9"/>
            <color indexed="81"/>
            <rFont val="Tahoma"/>
            <family val="2"/>
          </rPr>
          <t>deidda:</t>
        </r>
        <r>
          <rPr>
            <sz val="9"/>
            <color indexed="81"/>
            <rFont val="Tahoma"/>
            <family val="2"/>
          </rPr>
          <t xml:space="preserve">
Qua va inserito il peso del contributo richiesto nella scheda di programmazione</t>
        </r>
      </text>
    </comment>
    <comment ref="F10" authorId="1" shapeId="0" xr:uid="{00000000-0006-0000-06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6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6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6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6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6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6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6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6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6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6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700-000001000000}">
      <text>
        <r>
          <rPr>
            <b/>
            <sz val="9"/>
            <color indexed="81"/>
            <rFont val="Tahoma"/>
            <family val="2"/>
          </rPr>
          <t>deidda:</t>
        </r>
        <r>
          <rPr>
            <sz val="9"/>
            <color indexed="81"/>
            <rFont val="Tahoma"/>
            <family val="2"/>
          </rPr>
          <t xml:space="preserve">
Qua va inserito il peso del contributo richiesto nella scheda di programmazione</t>
        </r>
      </text>
    </comment>
    <comment ref="F10" authorId="1" shapeId="0" xr:uid="{00000000-0006-0000-07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7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7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7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7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7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7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7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7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7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7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800-000001000000}">
      <text>
        <r>
          <rPr>
            <b/>
            <sz val="9"/>
            <color indexed="81"/>
            <rFont val="Tahoma"/>
            <family val="2"/>
          </rPr>
          <t>deidda:</t>
        </r>
        <r>
          <rPr>
            <sz val="9"/>
            <color indexed="81"/>
            <rFont val="Tahoma"/>
            <family val="2"/>
          </rPr>
          <t xml:space="preserve">
Qua va inserito il peso del contributo richiesto nella scheda di programmazione</t>
        </r>
      </text>
    </comment>
    <comment ref="F10" authorId="1" shapeId="0" xr:uid="{00000000-0006-0000-08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8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8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8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8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8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8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8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8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8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8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900-000001000000}">
      <text>
        <r>
          <rPr>
            <b/>
            <sz val="9"/>
            <color indexed="81"/>
            <rFont val="Tahoma"/>
            <family val="2"/>
          </rPr>
          <t>deidda:</t>
        </r>
        <r>
          <rPr>
            <sz val="9"/>
            <color indexed="81"/>
            <rFont val="Tahoma"/>
            <family val="2"/>
          </rPr>
          <t xml:space="preserve">
Qua va inserito il peso del contributo richiesto nella scheda di programmazione</t>
        </r>
      </text>
    </comment>
    <comment ref="F10" authorId="1" shapeId="0" xr:uid="{00000000-0006-0000-09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9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9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9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9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9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9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9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9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9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9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A00-000001000000}">
      <text>
        <r>
          <rPr>
            <b/>
            <sz val="9"/>
            <color indexed="81"/>
            <rFont val="Tahoma"/>
            <family val="2"/>
          </rPr>
          <t>deidda:</t>
        </r>
        <r>
          <rPr>
            <sz val="9"/>
            <color indexed="81"/>
            <rFont val="Tahoma"/>
            <family val="2"/>
          </rPr>
          <t xml:space="preserve">
Qua va inserito il peso del contributo richiesto nella scheda di programmazione</t>
        </r>
      </text>
    </comment>
    <comment ref="F10" authorId="1" shapeId="0" xr:uid="{00000000-0006-0000-0A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A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A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A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A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A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A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A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A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A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A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<sst xmlns="http://schemas.openxmlformats.org/spreadsheetml/2006/main" count="2223" uniqueCount="563">
  <si>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</si>
  <si>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</si>
  <si>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</si>
  <si>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</si>
  <si>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</si>
  <si>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</si>
  <si>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</si>
  <si>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</si>
  <si>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</si>
  <si>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</si>
  <si>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</si>
  <si>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</si>
  <si>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</si>
  <si>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</si>
  <si>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</si>
  <si>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</si>
  <si>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</si>
  <si>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</si>
  <si>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</si>
  <si>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</si>
  <si>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</si>
  <si>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</si>
  <si>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</si>
  <si>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</si>
  <si>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</si>
  <si>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</si>
  <si>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</si>
  <si>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</si>
  <si>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</si>
  <si>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</si>
  <si>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</si>
  <si>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</si>
  <si>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</si>
  <si>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</si>
  <si>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</si>
  <si>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</si>
  <si>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</si>
  <si>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</si>
  <si>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</si>
  <si>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</si>
  <si>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</si>
  <si>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</si>
  <si>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</si>
  <si>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</si>
  <si>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</si>
  <si>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</si>
  <si>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</si>
  <si>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</si>
  <si>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</si>
  <si>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</si>
  <si>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</si>
  <si>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</si>
  <si>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</si>
  <si>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</si>
  <si>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</si>
  <si>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</si>
  <si>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</si>
  <si>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</si>
  <si>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</si>
  <si>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</si>
  <si>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</si>
  <si>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</si>
  <si>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</si>
  <si>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</si>
  <si>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</si>
  <si>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</si>
  <si>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</si>
  <si>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</si>
  <si>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</si>
  <si>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</si>
  <si>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</si>
  <si>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</si>
  <si>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</si>
  <si>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</si>
  <si>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</si>
  <si>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</si>
  <si>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</si>
  <si>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</si>
  <si>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</si>
  <si>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</si>
  <si>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</si>
  <si>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</si>
  <si>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</si>
  <si>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</si>
  <si>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</si>
  <si>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</si>
  <si>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</si>
  <si>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</si>
  <si>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</si>
  <si>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</si>
  <si>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</si>
  <si>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</si>
  <si>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</si>
  <si>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</si>
  <si>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</si>
  <si>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</si>
  <si>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</si>
  <si>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</si>
  <si>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</si>
  <si>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</si>
  <si>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</si>
  <si>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</si>
  <si>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</si>
  <si>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</si>
  <si>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</si>
  <si>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</si>
  <si>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</si>
  <si>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</si>
  <si>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</si>
  <si>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</si>
  <si>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</si>
  <si>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</si>
  <si>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</si>
  <si>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</si>
  <si>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</si>
  <si>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</si>
  <si>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</si>
  <si>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</si>
  <si>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</si>
  <si>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</si>
  <si>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</si>
  <si>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</si>
  <si>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</si>
  <si>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</si>
  <si>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</si>
  <si>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</si>
  <si>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</si>
  <si>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</si>
  <si>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</si>
  <si>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</si>
  <si>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</si>
  <si>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</si>
  <si>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</si>
  <si>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</si>
  <si>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</si>
  <si>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</si>
  <si>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</si>
  <si>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</si>
  <si>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</si>
  <si>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</si>
  <si>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</si>
  <si>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</si>
  <si>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</si>
  <si>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</si>
  <si>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</si>
  <si>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</si>
  <si>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</si>
  <si>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</si>
  <si>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</si>
  <si>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</si>
  <si>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</si>
  <si>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</si>
  <si>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</si>
  <si>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</si>
  <si>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</si>
  <si>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</si>
  <si>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</si>
  <si>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</si>
  <si>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</si>
  <si>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</si>
  <si>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</si>
  <si>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</si>
  <si>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</si>
  <si>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</si>
  <si>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</si>
  <si>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</si>
  <si>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</si>
  <si>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</si>
  <si>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</si>
  <si>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</si>
  <si>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</si>
  <si>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</si>
  <si>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</si>
  <si>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</si>
  <si>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</si>
  <si>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</si>
  <si>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</si>
  <si>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</si>
  <si>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</si>
  <si>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</si>
  <si>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</si>
  <si>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</si>
  <si>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</si>
  <si>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</si>
  <si>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</si>
  <si>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</si>
  <si>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</si>
  <si>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</si>
  <si>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</si>
  <si>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</si>
  <si>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</si>
  <si>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</si>
  <si>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</si>
  <si>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</si>
  <si>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</si>
  <si>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</si>
  <si>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</si>
  <si>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</si>
  <si>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</si>
  <si>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</si>
  <si>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</si>
  <si>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</si>
  <si>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</si>
  <si>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</si>
  <si>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</si>
  <si>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</si>
  <si>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</si>
  <si>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</si>
  <si>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</si>
  <si>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</si>
  <si>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</si>
  <si>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</si>
  <si>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</si>
  <si>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</si>
  <si>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</si>
  <si>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</si>
  <si>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</si>
  <si>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</si>
  <si>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</si>
  <si>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</si>
  <si>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</si>
  <si>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</si>
  <si>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</si>
  <si>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</si>
  <si>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</si>
  <si>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</si>
  <si>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</si>
  <si>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</si>
  <si>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</si>
  <si>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</si>
  <si>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</si>
  <si>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</si>
  <si>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</si>
  <si>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</si>
  <si>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</si>
  <si>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</si>
  <si>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</si>
  <si>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</si>
  <si>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</si>
  <si>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</si>
  <si>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</si>
  <si>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</si>
  <si>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</si>
  <si>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</si>
  <si>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</si>
  <si>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</si>
  <si>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</si>
  <si>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</si>
  <si>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</si>
  <si>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</si>
  <si>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</si>
  <si>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</si>
  <si>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</si>
  <si>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</si>
  <si>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</si>
  <si>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</si>
  <si>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</si>
  <si>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</si>
  <si>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</si>
  <si>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</si>
  <si>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</si>
  <si>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</si>
  <si>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</si>
  <si>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</si>
  <si>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</si>
  <si>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</si>
  <si>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</si>
  <si>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</si>
  <si>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</si>
  <si>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</si>
  <si>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</si>
  <si>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</si>
  <si>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</si>
  <si>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</si>
  <si>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</si>
  <si>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</si>
  <si>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</si>
  <si>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</si>
  <si>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</si>
  <si>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</si>
  <si>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</si>
  <si>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</si>
  <si>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</si>
  <si>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</si>
  <si>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</si>
  <si>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</si>
  <si>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</si>
  <si>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</si>
  <si>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</si>
  <si>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</si>
  <si>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</si>
  <si>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</si>
  <si>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</si>
  <si>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</si>
  <si>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</si>
  <si>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</si>
  <si>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</si>
  <si>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</si>
  <si>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</si>
  <si>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</si>
  <si>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</si>
  <si>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</si>
  <si>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</si>
  <si>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</si>
  <si>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</si>
  <si>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</si>
  <si>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</si>
  <si>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</si>
  <si>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</si>
  <si>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</si>
  <si>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</si>
  <si>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</si>
  <si>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</si>
  <si>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</si>
  <si>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</si>
  <si>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</si>
  <si>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</si>
  <si>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</si>
  <si>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</si>
  <si>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</si>
  <si>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</si>
  <si>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</si>
  <si>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</si>
  <si>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</si>
  <si>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</si>
  <si>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</si>
  <si>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</si>
  <si>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</si>
  <si>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</si>
  <si>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</si>
  <si>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</si>
  <si>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</si>
  <si>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</si>
  <si>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</si>
  <si>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</si>
  <si>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</si>
  <si>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</si>
  <si>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</si>
  <si>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</si>
  <si>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</si>
  <si>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</si>
  <si>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</si>
  <si>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</si>
  <si>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</si>
  <si>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</si>
  <si>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</si>
  <si>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</si>
  <si>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</si>
  <si>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</si>
  <si>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</si>
  <si>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</si>
  <si>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</si>
  <si>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</si>
  <si>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</si>
  <si>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</si>
  <si>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</si>
  <si>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</si>
  <si>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</si>
  <si>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</si>
  <si>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</si>
  <si>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</si>
  <si>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</si>
  <si>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</si>
  <si>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</si>
  <si>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</si>
  <si>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</si>
  <si>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</si>
  <si>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</si>
  <si>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</si>
  <si>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</si>
  <si>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</si>
  <si>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</si>
  <si>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</si>
  <si>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</si>
  <si>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</si>
  <si>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</si>
  <si>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</si>
  <si>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</si>
  <si>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</si>
  <si>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</si>
  <si>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</si>
  <si>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</si>
  <si>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</si>
  <si>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</si>
  <si>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</si>
  <si>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</si>
  <si>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</si>
  <si>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</si>
  <si>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</si>
  <si>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</si>
  <si>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</si>
  <si>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</si>
  <si>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</si>
  <si>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</si>
  <si>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</si>
  <si>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</si>
  <si>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</si>
  <si>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</si>
  <si>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</si>
  <si>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</si>
  <si>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</si>
  <si>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</si>
  <si>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</si>
  <si>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</si>
  <si>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</si>
  <si>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</si>
  <si>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</si>
  <si>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</si>
  <si>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</si>
  <si>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</si>
  <si>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</si>
  <si>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</si>
  <si>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</si>
  <si>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</si>
  <si>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</si>
  <si>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</si>
  <si>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</si>
  <si>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</si>
  <si>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</si>
  <si>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</si>
  <si>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</si>
  <si>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</si>
  <si>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</si>
  <si>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</si>
  <si>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</si>
  <si>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</si>
  <si>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</si>
  <si>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</si>
  <si>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</si>
  <si>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</si>
  <si>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</si>
  <si>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</si>
  <si>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</si>
  <si>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</si>
  <si>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</si>
  <si>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</si>
  <si>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</si>
  <si>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</si>
  <si>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</si>
  <si>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</si>
  <si>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</si>
  <si>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</si>
  <si>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</si>
  <si>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</si>
  <si>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</si>
  <si>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</si>
  <si>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</si>
  <si>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</si>
  <si>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</si>
  <si>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</si>
  <si>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</si>
  <si>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</si>
  <si>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</si>
  <si>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</si>
  <si>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</si>
  <si>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</si>
  <si>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</si>
  <si>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</si>
  <si>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</si>
  <si>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</si>
  <si>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</si>
  <si>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</si>
  <si>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</si>
  <si>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</si>
  <si>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</si>
  <si>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</si>
  <si>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</si>
  <si>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</si>
  <si>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</si>
  <si>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</si>
  <si>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</si>
  <si>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</si>
  <si>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</si>
  <si>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</si>
  <si>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</si>
  <si>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</si>
  <si>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</si>
  <si>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</si>
  <si>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</si>
  <si>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</si>
  <si>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</si>
  <si>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</si>
  <si>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</si>
  <si>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</si>
  <si>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</si>
  <si>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</si>
  <si>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</si>
  <si>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</si>
  <si>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</si>
  <si>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</si>
  <si>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</si>
  <si>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</si>
  <si>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</si>
  <si>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</si>
  <si>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</si>
  <si>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</si>
  <si>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</si>
  <si>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</si>
  <si>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</si>
  <si>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</si>
  <si>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</si>
  <si>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</si>
  <si>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</si>
  <si>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</si>
  <si>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</si>
  <si>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</si>
  <si>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</si>
  <si>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</si>
  <si>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</si>
  <si>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</si>
  <si>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</si>
  <si>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</si>
  <si>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</si>
  <si>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</si>
  <si>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</si>
  <si>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</si>
  <si>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</si>
  <si>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</si>
  <si>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</si>
  <si>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</si>
  <si>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</si>
  <si>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</si>
  <si>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</si>
  <si>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ANTONIETTA COSSEDDU</t>
  </si>
  <si>
    <t>X</t>
  </si>
  <si>
    <t>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t>
  </si>
  <si>
    <t>Garantire agli utenti un servizio più celere nel rilascio delle certificazioni di matrimonio attraverso l'utilizzo del programma dello stato civile</t>
  </si>
  <si>
    <t xml:space="preserve">Con questo progetto vi è l'idea di trasmettere quante più informazioni possibili su varie tematiche specifiche a seconda della tipologia di età, al fine di far emergere le criticità causate dalla pademia e rassicurare le fasce interessate attraverso consigli da parte di esperti nel settore. </t>
  </si>
  <si>
    <t>Vedi scheda di programmazione</t>
  </si>
  <si>
    <t>Programmazione Performance Organizzativa 2022</t>
  </si>
  <si>
    <t>Comune di Golfo Aranci</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</si>
  <si>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</si>
  <si>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</si>
  <si>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</si>
  <si>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</si>
  <si>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Programmazione Performance  Obiettivi Specifici dell'Area LL.PP.</t>
  </si>
  <si>
    <t>Maria Chighine</t>
  </si>
  <si>
    <t>Francesco Chighini</t>
  </si>
  <si>
    <t>Simone Bertoletti</t>
  </si>
  <si>
    <t>Daniela Giannone</t>
  </si>
  <si>
    <t>Margherita Fois</t>
  </si>
  <si>
    <t>Cristina Filigheddu</t>
  </si>
  <si>
    <t>Gavino Francesco Spano</t>
  </si>
  <si>
    <t>Gara per riqualificazione area campi tennis</t>
  </si>
  <si>
    <t>Riqualificazione area campi da tennis anche tramite project financing con pubblicazione bando di gara entro 30.09.2023</t>
  </si>
  <si>
    <t>Abrogazione regolamenti desueti</t>
  </si>
  <si>
    <t>Ricognizione regolamenti datati o non più applicati/applicabili poiché superati dal punto di vista normativo e predisposizione deliberazione abrogazione entro 31.12</t>
  </si>
  <si>
    <t>banca dati contratti 2000-2015</t>
  </si>
  <si>
    <t>Implementazione archivio digitale dei contratti con scansione annualità 2000-2015. In tal modo l'Ente svilupperà il proprio archivio digitale di contratti favorendo un percorso di dematerializzazione</t>
  </si>
  <si>
    <t>Interventi pozzo sacro Milis</t>
  </si>
  <si>
    <t>Bando gara entro il 15.04 e aggiudicazione entro il 30.06 al fine di riqualificare e rendere fruibile l'area</t>
  </si>
  <si>
    <t>Condotta scolo acque meteoriche terza spiaggia</t>
  </si>
  <si>
    <t>Indagini, mappatura, video-ispezione, pulizia, stasamento, eliminazione di impedimenti trasversali per migliorare il funzionamento della condotta di scolo delle acque meteoriche “Terza spiaggia EST"</t>
  </si>
  <si>
    <t>Regolamento contributi ad associazioni</t>
  </si>
  <si>
    <t>Predisposizione regolamento e proposta deliberazione al fine di rivedere disciplina per l'erogazione di benefici e sussidi in favore delle associazioni per l'organizzazione di eventi</t>
  </si>
  <si>
    <t>Servizio idrico cimitero comunale</t>
  </si>
  <si>
    <t>Creazione almeno un punto acqua all'interno del cimitero comunale</t>
  </si>
  <si>
    <t>Daniela Mura (dal 01.03.2023)</t>
  </si>
  <si>
    <t>D</t>
  </si>
  <si>
    <t>C</t>
  </si>
  <si>
    <t>B</t>
  </si>
  <si>
    <t xml:space="preserve">Interventi Piazza Cossiga  </t>
  </si>
  <si>
    <t xml:space="preserve">Approvazione progetto demolizione opere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</si>
</sst>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1"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
      <sz val="11"/>
      <color rgb="FF00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589">
    <xf numFmtId="0" fontId="0" fillId="0" borderId="0" xfId="0"/>
    <xf numFmtId="0" fontId="4" fillId="0" borderId="0" xfId="0" applyFont="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0" fillId="0" borderId="0" xfId="0" applyAlignment="1">
      <alignment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7" xfId="0" applyFill="1" applyBorder="1" applyAlignment="1">
      <alignment horizontal="center" vertical="center" wrapText="1"/>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Alignment="1">
      <alignment vertical="center"/>
    </xf>
    <xf numFmtId="0" fontId="17" fillId="6" borderId="0" xfId="0" applyFont="1" applyFill="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lignment vertical="center" wrapText="1"/>
    </xf>
    <xf numFmtId="1" fontId="17" fillId="0" borderId="0" xfId="0" applyNumberFormat="1" applyFont="1" applyAlignment="1">
      <alignment vertical="center"/>
    </xf>
    <xf numFmtId="1" fontId="17" fillId="0" borderId="0" xfId="0" applyNumberFormat="1" applyFont="1" applyAlignment="1">
      <alignment horizontal="center" vertical="center"/>
    </xf>
    <xf numFmtId="166" fontId="17" fillId="0" borderId="0" xfId="0" applyNumberFormat="1" applyFont="1" applyAlignment="1">
      <alignment vertical="center"/>
    </xf>
    <xf numFmtId="0" fontId="8" fillId="2" borderId="2" xfId="0" applyFont="1" applyFill="1" applyBorder="1" applyAlignment="1">
      <alignment horizontal="left" vertical="center" wrapText="1"/>
    </xf>
    <xf numFmtId="0" fontId="17" fillId="0" borderId="0" xfId="0" applyFont="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Alignment="1">
      <alignment vertical="center"/>
    </xf>
    <xf numFmtId="0" fontId="24" fillId="8" borderId="0" xfId="0" applyFont="1" applyFill="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Border="1" applyAlignment="1">
      <alignment horizontal="center" vertical="center"/>
    </xf>
    <xf numFmtId="0" fontId="24" fillId="0" borderId="48" xfId="0" applyFont="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Border="1" applyAlignment="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1" fontId="29" fillId="9" borderId="54" xfId="0" applyNumberFormat="1" applyFont="1" applyFill="1" applyBorder="1" applyAlignment="1" applyProtection="1">
      <alignment horizontal="center" vertical="center" wrapText="1"/>
      <protection locked="0"/>
    </xf>
    <xf numFmtId="0" fontId="8" fillId="3" borderId="54" xfId="0" applyFont="1" applyFill="1" applyBorder="1" applyAlignment="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10" fontId="29" fillId="9" borderId="0" xfId="0" applyNumberFormat="1" applyFont="1" applyFill="1" applyAlignment="1">
      <alignment horizontal="center" vertical="center"/>
    </xf>
    <xf numFmtId="9" fontId="29" fillId="9" borderId="0" xfId="3" applyFont="1" applyFill="1" applyBorder="1" applyAlignment="1">
      <alignment horizontal="center" vertical="center"/>
    </xf>
    <xf numFmtId="0" fontId="8" fillId="9" borderId="0" xfId="0" applyFont="1" applyFill="1" applyAlignment="1">
      <alignment vertical="center"/>
    </xf>
    <xf numFmtId="0" fontId="8" fillId="9" borderId="49" xfId="0" applyFont="1" applyFill="1" applyBorder="1" applyAlignment="1">
      <alignment vertical="center"/>
    </xf>
    <xf numFmtId="0" fontId="29" fillId="9" borderId="47" xfId="0" applyFont="1" applyFill="1" applyBorder="1" applyAlignment="1">
      <alignment vertical="center"/>
    </xf>
    <xf numFmtId="0" fontId="31" fillId="9" borderId="0" xfId="0" applyFont="1" applyFill="1" applyAlignment="1">
      <alignment horizontal="center" vertical="center"/>
    </xf>
    <xf numFmtId="0" fontId="29" fillId="9" borderId="0" xfId="0" applyFont="1" applyFill="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Alignment="1">
      <alignment horizontal="justify" vertical="center"/>
    </xf>
    <xf numFmtId="0" fontId="20" fillId="6" borderId="0" xfId="0" applyFont="1" applyFill="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9" fontId="17" fillId="0" borderId="0" xfId="3" applyFont="1" applyFill="1" applyBorder="1" applyAlignment="1">
      <alignment vertical="center"/>
    </xf>
    <xf numFmtId="167" fontId="17" fillId="0" borderId="0" xfId="0" applyNumberFormat="1" applyFont="1" applyAlignment="1">
      <alignment vertical="center"/>
    </xf>
    <xf numFmtId="0" fontId="8" fillId="2" borderId="62" xfId="0" applyFont="1" applyFill="1" applyBorder="1" applyAlignment="1">
      <alignment vertical="center" wrapText="1"/>
    </xf>
    <xf numFmtId="0" fontId="8" fillId="2" borderId="43" xfId="0" applyFont="1" applyFill="1" applyBorder="1" applyAlignment="1">
      <alignment horizontal="left" vertical="center" wrapText="1"/>
    </xf>
    <xf numFmtId="0" fontId="17" fillId="0" borderId="54" xfId="0" applyFont="1" applyBorder="1" applyAlignment="1">
      <alignment vertical="center"/>
    </xf>
    <xf numFmtId="0" fontId="18" fillId="12" borderId="0" xfId="0" applyFont="1" applyFill="1" applyAlignment="1">
      <alignment vertical="center" wrapText="1"/>
    </xf>
    <xf numFmtId="0" fontId="17" fillId="12" borderId="0" xfId="0" applyFont="1" applyFill="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Border="1" applyAlignment="1">
      <alignment vertical="center" wrapText="1"/>
    </xf>
    <xf numFmtId="0" fontId="8" fillId="12" borderId="54" xfId="0" applyFont="1" applyFill="1" applyBorder="1" applyAlignment="1">
      <alignment vertical="center" wrapText="1"/>
    </xf>
    <xf numFmtId="0" fontId="8" fillId="12" borderId="54" xfId="0" applyFont="1" applyFill="1" applyBorder="1" applyAlignment="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Border="1" applyAlignment="1">
      <alignment horizontal="left" vertical="center" wrapText="1"/>
    </xf>
    <xf numFmtId="1" fontId="38" fillId="0" borderId="0" xfId="0" applyNumberFormat="1" applyFont="1" applyAlignment="1">
      <alignment vertical="center"/>
    </xf>
    <xf numFmtId="166" fontId="38" fillId="0" borderId="0" xfId="0" applyNumberFormat="1" applyFont="1" applyAlignment="1">
      <alignment vertical="center"/>
    </xf>
    <xf numFmtId="0" fontId="38" fillId="0" borderId="0" xfId="0" applyFont="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0" xfId="0" applyFont="1" applyBorder="1" applyAlignment="1">
      <alignment horizontal="justify" vertical="center" wrapText="1"/>
    </xf>
    <xf numFmtId="0" fontId="4" fillId="0" borderId="71" xfId="0" applyFont="1" applyBorder="1" applyAlignment="1">
      <alignment horizontal="justify" vertical="center" wrapText="1"/>
    </xf>
    <xf numFmtId="0" fontId="36" fillId="0" borderId="54" xfId="0" applyFont="1" applyBorder="1" applyAlignment="1">
      <alignment vertical="center" wrapText="1"/>
    </xf>
    <xf numFmtId="9" fontId="17" fillId="6" borderId="82" xfId="3" applyFont="1" applyFill="1" applyBorder="1" applyAlignment="1">
      <alignment vertical="center"/>
    </xf>
    <xf numFmtId="9" fontId="17" fillId="6" borderId="83" xfId="3" applyFont="1" applyFill="1" applyBorder="1" applyAlignment="1">
      <alignment vertical="center"/>
    </xf>
    <xf numFmtId="1" fontId="21" fillId="0" borderId="84" xfId="3" applyNumberFormat="1" applyFont="1" applyFill="1" applyBorder="1" applyAlignment="1">
      <alignment vertical="center"/>
    </xf>
    <xf numFmtId="9" fontId="17" fillId="6" borderId="85" xfId="3" applyFont="1" applyFill="1" applyBorder="1" applyAlignment="1">
      <alignment vertical="center"/>
    </xf>
    <xf numFmtId="0" fontId="17" fillId="6" borderId="85" xfId="0" applyFont="1" applyFill="1" applyBorder="1" applyAlignment="1">
      <alignment horizontal="center" vertical="center" textRotation="90" wrapText="1"/>
    </xf>
    <xf numFmtId="9" fontId="8" fillId="13" borderId="87" xfId="3" applyFont="1" applyFill="1" applyBorder="1" applyAlignment="1">
      <alignment horizontal="center" vertical="center"/>
    </xf>
    <xf numFmtId="9" fontId="8" fillId="13" borderId="86"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8" xfId="0" applyFont="1" applyFill="1" applyBorder="1" applyAlignment="1">
      <alignment vertical="center"/>
    </xf>
    <xf numFmtId="0" fontId="17" fillId="6" borderId="88" xfId="0" applyFont="1" applyFill="1" applyBorder="1" applyAlignment="1">
      <alignment horizontal="justify" vertical="center"/>
    </xf>
    <xf numFmtId="9" fontId="17" fillId="6" borderId="88" xfId="3" applyFont="1" applyFill="1" applyBorder="1" applyAlignment="1">
      <alignment vertical="center"/>
    </xf>
    <xf numFmtId="0" fontId="36" fillId="0" borderId="55" xfId="0" applyFont="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6"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Alignment="1">
      <alignment horizontal="left" vertical="center"/>
    </xf>
    <xf numFmtId="166" fontId="38" fillId="0" borderId="0" xfId="0" applyNumberFormat="1" applyFont="1" applyAlignment="1">
      <alignment horizontal="left" vertical="center"/>
    </xf>
    <xf numFmtId="0" fontId="38" fillId="0" borderId="0" xfId="0" applyFont="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Border="1" applyAlignment="1">
      <alignment horizontal="center" vertical="center" wrapText="1"/>
    </xf>
    <xf numFmtId="0" fontId="45" fillId="12" borderId="69" xfId="0" applyFont="1" applyFill="1" applyBorder="1" applyAlignment="1">
      <alignment horizontal="center" vertical="center" wrapText="1"/>
    </xf>
    <xf numFmtId="0" fontId="45" fillId="0" borderId="57" xfId="0" applyFont="1" applyBorder="1" applyAlignment="1">
      <alignment horizontal="center" vertical="center" wrapText="1"/>
    </xf>
    <xf numFmtId="0" fontId="45" fillId="12" borderId="57" xfId="0" applyFont="1" applyFill="1" applyBorder="1" applyAlignment="1">
      <alignment horizontal="center" vertical="center" wrapText="1"/>
    </xf>
    <xf numFmtId="0" fontId="45" fillId="0" borderId="69" xfId="0" applyFont="1" applyBorder="1" applyAlignment="1">
      <alignment horizontal="center" vertical="center" wrapText="1"/>
    </xf>
    <xf numFmtId="9" fontId="45" fillId="0" borderId="69" xfId="0" applyNumberFormat="1" applyFont="1" applyBorder="1" applyAlignment="1">
      <alignment horizontal="center" vertical="center" wrapText="1"/>
    </xf>
    <xf numFmtId="9" fontId="45" fillId="0" borderId="57" xfId="0" applyNumberFormat="1" applyFont="1" applyBorder="1" applyAlignment="1">
      <alignment horizontal="center" vertical="center" wrapText="1"/>
    </xf>
    <xf numFmtId="0" fontId="17" fillId="0" borderId="0" xfId="0" applyFont="1" applyAlignment="1">
      <alignment horizontal="center" vertical="center"/>
    </xf>
    <xf numFmtId="0" fontId="8" fillId="13" borderId="63" xfId="0" applyFont="1" applyFill="1" applyBorder="1" applyAlignment="1">
      <alignment horizontal="justify" vertical="center" wrapText="1"/>
    </xf>
    <xf numFmtId="0" fontId="36" fillId="0" borderId="54" xfId="0" applyFont="1" applyBorder="1" applyAlignment="1">
      <alignment wrapText="1"/>
    </xf>
    <xf numFmtId="1" fontId="34" fillId="0" borderId="0" xfId="0" applyNumberFormat="1" applyFont="1" applyAlignment="1">
      <alignment horizontal="center" vertical="center" wrapText="1"/>
    </xf>
    <xf numFmtId="0" fontId="54" fillId="0" borderId="0" xfId="0" applyFont="1" applyAlignment="1">
      <alignment vertical="center"/>
    </xf>
    <xf numFmtId="0" fontId="55" fillId="0" borderId="93" xfId="0" applyFont="1" applyBorder="1" applyAlignment="1">
      <alignment horizontal="center" vertical="center" wrapText="1"/>
    </xf>
    <xf numFmtId="0" fontId="55" fillId="0" borderId="94" xfId="0" applyFont="1" applyBorder="1" applyAlignment="1">
      <alignment horizontal="center" vertical="center" wrapText="1"/>
    </xf>
    <xf numFmtId="0" fontId="54" fillId="0" borderId="96" xfId="0" applyFont="1" applyBorder="1" applyAlignment="1">
      <alignment vertical="center" wrapText="1"/>
    </xf>
    <xf numFmtId="0" fontId="0" fillId="0" borderId="96" xfId="0" applyBorder="1" applyAlignment="1">
      <alignment vertical="center" wrapText="1"/>
    </xf>
    <xf numFmtId="0" fontId="0" fillId="0" borderId="95" xfId="0" applyBorder="1" applyAlignment="1">
      <alignment vertical="center" wrapText="1"/>
    </xf>
    <xf numFmtId="0" fontId="56" fillId="0" borderId="10" xfId="0" applyFont="1" applyBorder="1" applyAlignment="1">
      <alignment horizontal="justify" vertical="center" wrapText="1"/>
    </xf>
    <xf numFmtId="0" fontId="54"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5" fillId="0" borderId="17" xfId="0" applyFont="1" applyBorder="1" applyAlignment="1">
      <alignment horizontal="justify" vertical="center" wrapText="1"/>
    </xf>
    <xf numFmtId="0" fontId="57" fillId="0" borderId="17" xfId="0" applyFont="1" applyBorder="1" applyAlignment="1">
      <alignment vertical="center" wrapText="1"/>
    </xf>
    <xf numFmtId="0" fontId="57"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7" fillId="0" borderId="10" xfId="0" applyFont="1" applyBorder="1" applyAlignment="1">
      <alignment horizontal="justify" vertical="center" wrapText="1"/>
    </xf>
    <xf numFmtId="0" fontId="58" fillId="0" borderId="0" xfId="0" applyFont="1" applyAlignment="1">
      <alignment vertical="center"/>
    </xf>
    <xf numFmtId="0" fontId="55" fillId="0" borderId="97" xfId="0" applyFont="1" applyBorder="1" applyAlignment="1">
      <alignment vertical="center" wrapText="1"/>
    </xf>
    <xf numFmtId="0" fontId="55" fillId="0" borderId="96" xfId="0" applyFont="1" applyBorder="1" applyAlignment="1">
      <alignment vertical="center" wrapText="1"/>
    </xf>
    <xf numFmtId="0" fontId="55" fillId="0" borderId="95" xfId="0" applyFont="1" applyBorder="1" applyAlignment="1">
      <alignment vertical="center" wrapText="1"/>
    </xf>
    <xf numFmtId="0" fontId="54" fillId="18" borderId="17" xfId="0" applyFont="1" applyFill="1" applyBorder="1" applyAlignment="1">
      <alignment horizontal="justify" vertical="center" wrapText="1"/>
    </xf>
    <xf numFmtId="0" fontId="45" fillId="12" borderId="87" xfId="0" applyFont="1" applyFill="1" applyBorder="1" applyAlignment="1">
      <alignment horizontal="center" vertical="center" wrapText="1"/>
    </xf>
    <xf numFmtId="1" fontId="38" fillId="0" borderId="54" xfId="0" applyNumberFormat="1" applyFont="1" applyBorder="1" applyAlignment="1">
      <alignment horizontal="left" vertical="center"/>
    </xf>
    <xf numFmtId="0" fontId="10" fillId="12" borderId="57" xfId="0" applyFont="1" applyFill="1" applyBorder="1" applyAlignment="1">
      <alignment horizontal="justify" vertical="center" wrapText="1"/>
    </xf>
    <xf numFmtId="1" fontId="29" fillId="9" borderId="0" xfId="0" applyNumberFormat="1" applyFont="1" applyFill="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7" xfId="0" applyFont="1" applyFill="1" applyBorder="1" applyAlignment="1">
      <alignment horizontal="center" vertical="center" wrapText="1"/>
    </xf>
    <xf numFmtId="0" fontId="17" fillId="0" borderId="1" xfId="0" applyFont="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lignment vertical="center" wrapText="1"/>
    </xf>
    <xf numFmtId="0" fontId="8" fillId="13" borderId="2" xfId="0" applyFont="1" applyFill="1" applyBorder="1" applyAlignment="1">
      <alignment horizontal="left" vertical="center" wrapText="1"/>
    </xf>
    <xf numFmtId="9" fontId="18" fillId="6" borderId="0" xfId="3" applyFont="1" applyFill="1" applyBorder="1" applyAlignment="1">
      <alignment horizontal="left" vertical="center"/>
    </xf>
    <xf numFmtId="9" fontId="17" fillId="14" borderId="72" xfId="3" applyFont="1" applyFill="1" applyBorder="1" applyAlignment="1">
      <alignment horizontal="left" vertical="center"/>
    </xf>
    <xf numFmtId="9" fontId="17" fillId="14" borderId="73"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6" xfId="0" applyFont="1" applyFill="1" applyBorder="1" applyAlignment="1">
      <alignment horizontal="center" vertical="center" wrapText="1"/>
    </xf>
    <xf numFmtId="0" fontId="17" fillId="12" borderId="77" xfId="0" applyFont="1" applyFill="1" applyBorder="1" applyAlignment="1">
      <alignment horizontal="center" vertical="center" wrapText="1"/>
    </xf>
    <xf numFmtId="0" fontId="17" fillId="12" borderId="63"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6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54" xfId="0" applyNumberFormat="1" applyFont="1" applyBorder="1" applyAlignment="1">
      <alignment horizontal="center" vertical="center"/>
    </xf>
    <xf numFmtId="0" fontId="17" fillId="0" borderId="54" xfId="0" applyFont="1" applyBorder="1" applyAlignment="1">
      <alignment horizontal="center" vertical="center"/>
    </xf>
    <xf numFmtId="0" fontId="39" fillId="12" borderId="75"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Alignment="1">
      <alignment horizontal="center" vertical="center"/>
    </xf>
    <xf numFmtId="0" fontId="40" fillId="0" borderId="75" xfId="0" applyFont="1" applyBorder="1" applyAlignment="1">
      <alignment horizontal="center" vertical="center"/>
    </xf>
    <xf numFmtId="0" fontId="40" fillId="0" borderId="50" xfId="0" applyFont="1" applyBorder="1" applyAlignment="1">
      <alignment horizontal="center" vertical="center"/>
    </xf>
    <xf numFmtId="0" fontId="40" fillId="0" borderId="56" xfId="0" applyFont="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5" xfId="0" applyFont="1" applyFill="1" applyBorder="1" applyAlignment="1">
      <alignment horizontal="center" vertical="center" wrapText="1"/>
    </xf>
    <xf numFmtId="0" fontId="42" fillId="12" borderId="75"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2" xfId="0" applyFont="1" applyFill="1" applyBorder="1" applyAlignment="1">
      <alignment horizontal="center" vertical="center"/>
    </xf>
    <xf numFmtId="0" fontId="39" fillId="8" borderId="74"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0" fillId="2" borderId="29"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wrapText="1"/>
    </xf>
    <xf numFmtId="0" fontId="3" fillId="0" borderId="0" xfId="0" applyFont="1" applyAlignment="1">
      <alignment horizontal="center" vertical="center"/>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9" fontId="17" fillId="12" borderId="89" xfId="3" applyFont="1" applyFill="1" applyBorder="1" applyAlignment="1">
      <alignment horizontal="center" vertical="center"/>
    </xf>
    <xf numFmtId="9" fontId="17" fillId="12" borderId="57" xfId="3" applyFont="1" applyFill="1" applyBorder="1" applyAlignment="1">
      <alignment horizontal="center" vertical="center"/>
    </xf>
    <xf numFmtId="9" fontId="17" fillId="12" borderId="90"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8" xfId="0" applyFont="1" applyFill="1" applyBorder="1" applyAlignment="1" applyProtection="1">
      <alignment horizontal="center" vertical="center" wrapText="1"/>
      <protection locked="0"/>
    </xf>
    <xf numFmtId="0" fontId="20" fillId="12" borderId="77" xfId="0" applyFont="1" applyFill="1" applyBorder="1" applyAlignment="1" applyProtection="1">
      <alignment horizontal="center" vertical="center" wrapText="1"/>
      <protection locked="0"/>
    </xf>
    <xf numFmtId="0" fontId="20" fillId="12" borderId="63" xfId="0" applyFont="1" applyFill="1" applyBorder="1" applyAlignment="1" applyProtection="1">
      <alignment horizontal="center" vertical="center" wrapText="1"/>
      <protection locked="0"/>
    </xf>
    <xf numFmtId="0" fontId="20" fillId="12" borderId="91" xfId="0" applyFont="1" applyFill="1" applyBorder="1" applyAlignment="1" applyProtection="1">
      <alignment horizontal="center" vertical="center" wrapText="1"/>
      <protection locked="0"/>
    </xf>
    <xf numFmtId="0" fontId="20" fillId="12" borderId="0" xfId="0" applyFont="1" applyFill="1" applyAlignment="1" applyProtection="1">
      <alignment horizontal="center" vertical="center" wrapText="1"/>
      <protection locked="0"/>
    </xf>
    <xf numFmtId="0" fontId="20" fillId="12" borderId="65"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80" xfId="0" applyFont="1" applyFill="1" applyBorder="1" applyAlignment="1" applyProtection="1">
      <alignment horizontal="center" vertical="center" wrapText="1"/>
      <protection locked="0"/>
    </xf>
    <xf numFmtId="0" fontId="20" fillId="12" borderId="67" xfId="0" applyFont="1" applyFill="1" applyBorder="1" applyAlignment="1" applyProtection="1">
      <alignment horizontal="center" vertical="center" wrapText="1"/>
      <protection locked="0"/>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0" fontId="20" fillId="12" borderId="78" xfId="0" applyFont="1" applyFill="1" applyBorder="1" applyAlignment="1">
      <alignment horizontal="center" vertical="center" wrapText="1"/>
    </xf>
    <xf numFmtId="0" fontId="20" fillId="12" borderId="77" xfId="0" applyFont="1" applyFill="1" applyBorder="1" applyAlignment="1">
      <alignment horizontal="center" vertical="center" wrapText="1"/>
    </xf>
    <xf numFmtId="0" fontId="20" fillId="12" borderId="63"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80"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66"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29" fillId="12" borderId="87" xfId="0" applyFont="1" applyFill="1" applyBorder="1" applyAlignment="1">
      <alignment horizontal="center" vertical="center" wrapText="1"/>
    </xf>
    <xf numFmtId="0" fontId="29" fillId="12" borderId="98" xfId="0" applyFont="1" applyFill="1" applyBorder="1" applyAlignment="1">
      <alignment horizontal="center" vertical="center" wrapText="1"/>
    </xf>
    <xf numFmtId="0" fontId="29" fillId="12" borderId="69" xfId="0" applyFont="1" applyFill="1" applyBorder="1" applyAlignment="1">
      <alignment horizontal="center" vertical="center" wrapText="1"/>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4" fillId="0" borderId="97" xfId="0" applyFont="1" applyBorder="1" applyAlignment="1">
      <alignment vertical="center" wrapText="1"/>
    </xf>
    <xf numFmtId="0" fontId="54" fillId="0" borderId="96" xfId="0" applyFont="1" applyBorder="1" applyAlignment="1">
      <alignment vertical="center" wrapText="1"/>
    </xf>
    <xf numFmtId="0" fontId="54" fillId="0" borderId="95" xfId="0" applyFont="1" applyBorder="1" applyAlignment="1">
      <alignment vertical="center" wrapText="1"/>
    </xf>
    <xf numFmtId="0" fontId="56" fillId="0" borderId="97" xfId="0" applyFont="1" applyBorder="1" applyAlignment="1">
      <alignment horizontal="justify" vertical="center" wrapText="1"/>
    </xf>
    <xf numFmtId="0" fontId="56" fillId="0" borderId="96" xfId="0" applyFont="1" applyBorder="1" applyAlignment="1">
      <alignment horizontal="justify" vertical="center" wrapText="1"/>
    </xf>
    <xf numFmtId="0" fontId="56" fillId="0" borderId="95" xfId="0" applyFont="1" applyBorder="1" applyAlignment="1">
      <alignment horizontal="justify"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6" fillId="0" borderId="95" xfId="0" applyFont="1" applyBorder="1" applyAlignment="1">
      <alignment vertical="center" wrapText="1"/>
    </xf>
    <xf numFmtId="0" fontId="55" fillId="0" borderId="97" xfId="0" applyFont="1" applyBorder="1" applyAlignment="1">
      <alignment horizontal="justify" vertical="center" wrapText="1"/>
    </xf>
    <xf numFmtId="0" fontId="55" fillId="0" borderId="96" xfId="0" applyFont="1" applyBorder="1" applyAlignment="1">
      <alignment horizontal="justify" vertical="center" wrapText="1"/>
    </xf>
    <xf numFmtId="0" fontId="55" fillId="0" borderId="95" xfId="0" applyFont="1" applyBorder="1" applyAlignment="1">
      <alignment horizontal="justify" vertical="center" wrapText="1"/>
    </xf>
    <xf numFmtId="0" fontId="10" fillId="13" borderId="2" xfId="0" applyFont="1" applyFill="1" applyBorder="1" applyAlignment="1" applyProtection="1">
      <alignment horizontal="center" vertical="center"/>
      <protection locked="0"/>
    </xf>
    <xf numFmtId="0" fontId="18" fillId="20" borderId="99" xfId="0" applyFont="1" applyFill="1" applyBorder="1" applyAlignment="1">
      <alignment horizontal="center" vertical="center" wrapText="1"/>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xf numFmtId="0" fontId="60" fillId="0" borderId="0" xfId="0" applyFont="1"/>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292">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Maria Chighine</c:v>
                </c:pt>
                <c:pt idx="1">
                  <c:v>0</c:v>
                </c:pt>
                <c:pt idx="2">
                  <c:v>0</c:v>
                </c:pt>
                <c:pt idx="3">
                  <c:v>0</c:v>
                </c:pt>
                <c:pt idx="4">
                  <c:v>0</c:v>
                </c:pt>
                <c:pt idx="5">
                  <c:v>#RIF!</c:v>
                </c:pt>
                <c:pt idx="6">
                  <c:v>0</c:v>
                </c:pt>
                <c:pt idx="7">
                  <c:v>0</c:v>
                </c:pt>
                <c:pt idx="8">
                  <c:v>0</c:v>
                </c:pt>
                <c:pt idx="9">
                  <c:v>0</c:v>
                </c:pt>
              </c:strCache>
            </c:str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759-4F3E-8DFF-F1CADBD388D2}"/>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Maria Chighine</c:v>
                </c:pt>
                <c:pt idx="1">
                  <c:v>0</c:v>
                </c:pt>
                <c:pt idx="2">
                  <c:v>0</c:v>
                </c:pt>
                <c:pt idx="3">
                  <c:v>0</c:v>
                </c:pt>
                <c:pt idx="4">
                  <c:v>0</c:v>
                </c:pt>
                <c:pt idx="5">
                  <c:v>#RIF!</c:v>
                </c:pt>
                <c:pt idx="6">
                  <c:v>0</c:v>
                </c:pt>
                <c:pt idx="7">
                  <c:v>0</c:v>
                </c:pt>
                <c:pt idx="8">
                  <c:v>0</c:v>
                </c:pt>
                <c:pt idx="9">
                  <c:v>0</c:v>
                </c:pt>
              </c:strCache>
            </c:str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759-4F3E-8DFF-F1CADBD388D2}"/>
            </c:ext>
          </c:extLst>
        </c:ser>
        <c:dLbls>
          <c:showLegendKey val="0"/>
          <c:showVal val="1"/>
          <c:showCatName val="0"/>
          <c:showSerName val="0"/>
          <c:showPercent val="0"/>
          <c:showBubbleSize val="0"/>
        </c:dLbls>
        <c:gapWidth val="95"/>
        <c:gapDepth val="95"/>
        <c:shape val="box"/>
        <c:axId val="207579008"/>
        <c:axId val="207580544"/>
        <c:axId val="0"/>
      </c:bar3DChart>
      <c:catAx>
        <c:axId val="207579008"/>
        <c:scaling>
          <c:orientation val="minMax"/>
        </c:scaling>
        <c:delete val="0"/>
        <c:axPos val="b"/>
        <c:numFmt formatCode="General" sourceLinked="1"/>
        <c:majorTickMark val="none"/>
        <c:minorTickMark val="none"/>
        <c:tickLblPos val="nextTo"/>
        <c:crossAx val="207580544"/>
        <c:crosses val="autoZero"/>
        <c:auto val="1"/>
        <c:lblAlgn val="ctr"/>
        <c:lblOffset val="100"/>
        <c:noMultiLvlLbl val="0"/>
      </c:catAx>
      <c:valAx>
        <c:axId val="207580544"/>
        <c:scaling>
          <c:orientation val="minMax"/>
        </c:scaling>
        <c:delete val="1"/>
        <c:axPos val="l"/>
        <c:numFmt formatCode="General" sourceLinked="1"/>
        <c:majorTickMark val="none"/>
        <c:minorTickMark val="none"/>
        <c:tickLblPos val="nextTo"/>
        <c:crossAx val="207579008"/>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1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d"/>
      <sheetName val="e"/>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1</v>
          </cell>
        </row>
        <row r="3">
          <cell r="D3" t="str">
            <v>Inserimento nel programma di Stato Civile degli Atti di Matrimonio dall'anno 1948 al 1958</v>
          </cell>
        </row>
        <row r="4">
          <cell r="D4" t="str">
            <v>Avviare un progetto intergenerazionale, con incontri da parte di figure specifiche mirati a tutte le età: informazioni alle famiglie e ai minori sull'impatto Covid-19 riferito alla DAD e alla quotidianità familiare, informazioni di carattere sanitario rivolte alla terza età , informazioni ai giovani/adulti sulle malattie sociali.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36"/>
  <sheetViews>
    <sheetView topLeftCell="A14" zoomScale="90" zoomScaleNormal="90" workbookViewId="0">
      <selection activeCell="B18" sqref="B18"/>
    </sheetView>
  </sheetViews>
  <sheetFormatPr defaultRowHeight="15.75" x14ac:dyDescent="0.25"/>
  <cols>
    <col min="1" max="1" width="1.28515625" style="274" customWidth="1"/>
    <col min="2" max="2" width="53.5703125" style="274" customWidth="1"/>
    <col min="3" max="3" width="57.42578125" style="274" customWidth="1"/>
    <col min="4" max="4" width="68.28515625" style="274" hidden="1" customWidth="1"/>
    <col min="5" max="18" width="6.28515625" style="308" customWidth="1"/>
    <col min="19" max="44" width="9.140625" style="274" customWidth="1"/>
    <col min="45" max="45" width="64" style="298" customWidth="1"/>
    <col min="46" max="46" width="97.85546875" style="298" customWidth="1"/>
    <col min="47" max="49" width="9.140625" style="274" customWidth="1"/>
    <col min="50" max="240" width="9.140625" style="274"/>
    <col min="241" max="241" width="1.28515625" style="274" customWidth="1"/>
    <col min="242" max="242" width="44.85546875" style="274" customWidth="1"/>
    <col min="243" max="243" width="47.28515625" style="274" customWidth="1"/>
    <col min="244" max="244" width="8.140625" style="274" customWidth="1"/>
    <col min="245" max="245" width="8.28515625" style="274" customWidth="1"/>
    <col min="246" max="246" width="5.42578125" style="274" customWidth="1"/>
    <col min="247" max="247" width="8.5703125" style="274" customWidth="1"/>
    <col min="248" max="248" width="13.7109375" style="274" customWidth="1"/>
    <col min="249" max="249" width="15.7109375" style="274" customWidth="1"/>
    <col min="250" max="250" width="14.7109375" style="274" customWidth="1"/>
    <col min="251" max="251" width="15" style="274" customWidth="1"/>
    <col min="252" max="253" width="14.28515625" style="274" customWidth="1"/>
    <col min="254" max="254" width="0" style="274" hidden="1" customWidth="1"/>
    <col min="255" max="255" width="18.85546875" style="274" customWidth="1"/>
    <col min="256" max="268" width="8" style="274" customWidth="1"/>
    <col min="269" max="272" width="9.28515625" style="274" customWidth="1"/>
    <col min="273" max="300" width="9.140625" style="274"/>
    <col min="301" max="301" width="64" style="274" customWidth="1"/>
    <col min="302" max="302" width="97.85546875" style="274" customWidth="1"/>
    <col min="303" max="496" width="9.140625" style="274"/>
    <col min="497" max="497" width="1.28515625" style="274" customWidth="1"/>
    <col min="498" max="498" width="44.85546875" style="274" customWidth="1"/>
    <col min="499" max="499" width="47.28515625" style="274" customWidth="1"/>
    <col min="500" max="500" width="8.140625" style="274" customWidth="1"/>
    <col min="501" max="501" width="8.28515625" style="274" customWidth="1"/>
    <col min="502" max="502" width="5.42578125" style="274" customWidth="1"/>
    <col min="503" max="503" width="8.5703125" style="274" customWidth="1"/>
    <col min="504" max="504" width="13.7109375" style="274" customWidth="1"/>
    <col min="505" max="505" width="15.7109375" style="274" customWidth="1"/>
    <col min="506" max="506" width="14.7109375" style="274" customWidth="1"/>
    <col min="507" max="507" width="15" style="274" customWidth="1"/>
    <col min="508" max="509" width="14.28515625" style="274" customWidth="1"/>
    <col min="510" max="510" width="0" style="274" hidden="1" customWidth="1"/>
    <col min="511" max="511" width="18.85546875" style="274" customWidth="1"/>
    <col min="512" max="524" width="8" style="274" customWidth="1"/>
    <col min="525" max="528" width="9.28515625" style="274" customWidth="1"/>
    <col min="529" max="556" width="9.140625" style="274"/>
    <col min="557" max="557" width="64" style="274" customWidth="1"/>
    <col min="558" max="558" width="97.85546875" style="274" customWidth="1"/>
    <col min="559" max="752" width="9.140625" style="274"/>
    <col min="753" max="753" width="1.28515625" style="274" customWidth="1"/>
    <col min="754" max="754" width="44.85546875" style="274" customWidth="1"/>
    <col min="755" max="755" width="47.28515625" style="274" customWidth="1"/>
    <col min="756" max="756" width="8.140625" style="274" customWidth="1"/>
    <col min="757" max="757" width="8.28515625" style="274" customWidth="1"/>
    <col min="758" max="758" width="5.42578125" style="274" customWidth="1"/>
    <col min="759" max="759" width="8.5703125" style="274" customWidth="1"/>
    <col min="760" max="760" width="13.7109375" style="274" customWidth="1"/>
    <col min="761" max="761" width="15.7109375" style="274" customWidth="1"/>
    <col min="762" max="762" width="14.7109375" style="274" customWidth="1"/>
    <col min="763" max="763" width="15" style="274" customWidth="1"/>
    <col min="764" max="765" width="14.28515625" style="274" customWidth="1"/>
    <col min="766" max="766" width="0" style="274" hidden="1" customWidth="1"/>
    <col min="767" max="767" width="18.85546875" style="274" customWidth="1"/>
    <col min="768" max="780" width="8" style="274" customWidth="1"/>
    <col min="781" max="784" width="9.28515625" style="274" customWidth="1"/>
    <col min="785" max="812" width="9.140625" style="274"/>
    <col min="813" max="813" width="64" style="274" customWidth="1"/>
    <col min="814" max="814" width="97.85546875" style="274" customWidth="1"/>
    <col min="815" max="1008" width="9.140625" style="274"/>
    <col min="1009" max="1009" width="1.28515625" style="274" customWidth="1"/>
    <col min="1010" max="1010" width="44.85546875" style="274" customWidth="1"/>
    <col min="1011" max="1011" width="47.28515625" style="274" customWidth="1"/>
    <col min="1012" max="1012" width="8.140625" style="274" customWidth="1"/>
    <col min="1013" max="1013" width="8.28515625" style="274" customWidth="1"/>
    <col min="1014" max="1014" width="5.42578125" style="274" customWidth="1"/>
    <col min="1015" max="1015" width="8.5703125" style="274" customWidth="1"/>
    <col min="1016" max="1016" width="13.7109375" style="274" customWidth="1"/>
    <col min="1017" max="1017" width="15.7109375" style="274" customWidth="1"/>
    <col min="1018" max="1018" width="14.7109375" style="274" customWidth="1"/>
    <col min="1019" max="1019" width="15" style="274" customWidth="1"/>
    <col min="1020" max="1021" width="14.28515625" style="274" customWidth="1"/>
    <col min="1022" max="1022" width="0" style="274" hidden="1" customWidth="1"/>
    <col min="1023" max="1023" width="18.85546875" style="274" customWidth="1"/>
    <col min="1024" max="1036" width="8" style="274" customWidth="1"/>
    <col min="1037" max="1040" width="9.28515625" style="274" customWidth="1"/>
    <col min="1041" max="1068" width="9.140625" style="274"/>
    <col min="1069" max="1069" width="64" style="274" customWidth="1"/>
    <col min="1070" max="1070" width="97.85546875" style="274" customWidth="1"/>
    <col min="1071" max="1264" width="9.140625" style="274"/>
    <col min="1265" max="1265" width="1.28515625" style="274" customWidth="1"/>
    <col min="1266" max="1266" width="44.85546875" style="274" customWidth="1"/>
    <col min="1267" max="1267" width="47.28515625" style="274" customWidth="1"/>
    <col min="1268" max="1268" width="8.140625" style="274" customWidth="1"/>
    <col min="1269" max="1269" width="8.28515625" style="274" customWidth="1"/>
    <col min="1270" max="1270" width="5.42578125" style="274" customWidth="1"/>
    <col min="1271" max="1271" width="8.5703125" style="274" customWidth="1"/>
    <col min="1272" max="1272" width="13.7109375" style="274" customWidth="1"/>
    <col min="1273" max="1273" width="15.7109375" style="274" customWidth="1"/>
    <col min="1274" max="1274" width="14.7109375" style="274" customWidth="1"/>
    <col min="1275" max="1275" width="15" style="274" customWidth="1"/>
    <col min="1276" max="1277" width="14.28515625" style="274" customWidth="1"/>
    <col min="1278" max="1278" width="0" style="274" hidden="1" customWidth="1"/>
    <col min="1279" max="1279" width="18.85546875" style="274" customWidth="1"/>
    <col min="1280" max="1292" width="8" style="274" customWidth="1"/>
    <col min="1293" max="1296" width="9.28515625" style="274" customWidth="1"/>
    <col min="1297" max="1324" width="9.140625" style="274"/>
    <col min="1325" max="1325" width="64" style="274" customWidth="1"/>
    <col min="1326" max="1326" width="97.85546875" style="274" customWidth="1"/>
    <col min="1327" max="1520" width="9.140625" style="274"/>
    <col min="1521" max="1521" width="1.28515625" style="274" customWidth="1"/>
    <col min="1522" max="1522" width="44.85546875" style="274" customWidth="1"/>
    <col min="1523" max="1523" width="47.28515625" style="274" customWidth="1"/>
    <col min="1524" max="1524" width="8.140625" style="274" customWidth="1"/>
    <col min="1525" max="1525" width="8.28515625" style="274" customWidth="1"/>
    <col min="1526" max="1526" width="5.42578125" style="274" customWidth="1"/>
    <col min="1527" max="1527" width="8.5703125" style="274" customWidth="1"/>
    <col min="1528" max="1528" width="13.7109375" style="274" customWidth="1"/>
    <col min="1529" max="1529" width="15.7109375" style="274" customWidth="1"/>
    <col min="1530" max="1530" width="14.7109375" style="274" customWidth="1"/>
    <col min="1531" max="1531" width="15" style="274" customWidth="1"/>
    <col min="1532" max="1533" width="14.28515625" style="274" customWidth="1"/>
    <col min="1534" max="1534" width="0" style="274" hidden="1" customWidth="1"/>
    <col min="1535" max="1535" width="18.85546875" style="274" customWidth="1"/>
    <col min="1536" max="1548" width="8" style="274" customWidth="1"/>
    <col min="1549" max="1552" width="9.28515625" style="274" customWidth="1"/>
    <col min="1553" max="1580" width="9.140625" style="274"/>
    <col min="1581" max="1581" width="64" style="274" customWidth="1"/>
    <col min="1582" max="1582" width="97.85546875" style="274" customWidth="1"/>
    <col min="1583" max="1776" width="9.140625" style="274"/>
    <col min="1777" max="1777" width="1.28515625" style="274" customWidth="1"/>
    <col min="1778" max="1778" width="44.85546875" style="274" customWidth="1"/>
    <col min="1779" max="1779" width="47.28515625" style="274" customWidth="1"/>
    <col min="1780" max="1780" width="8.140625" style="274" customWidth="1"/>
    <col min="1781" max="1781" width="8.28515625" style="274" customWidth="1"/>
    <col min="1782" max="1782" width="5.42578125" style="274" customWidth="1"/>
    <col min="1783" max="1783" width="8.5703125" style="274" customWidth="1"/>
    <col min="1784" max="1784" width="13.7109375" style="274" customWidth="1"/>
    <col min="1785" max="1785" width="15.7109375" style="274" customWidth="1"/>
    <col min="1786" max="1786" width="14.7109375" style="274" customWidth="1"/>
    <col min="1787" max="1787" width="15" style="274" customWidth="1"/>
    <col min="1788" max="1789" width="14.28515625" style="274" customWidth="1"/>
    <col min="1790" max="1790" width="0" style="274" hidden="1" customWidth="1"/>
    <col min="1791" max="1791" width="18.85546875" style="274" customWidth="1"/>
    <col min="1792" max="1804" width="8" style="274" customWidth="1"/>
    <col min="1805" max="1808" width="9.28515625" style="274" customWidth="1"/>
    <col min="1809" max="1836" width="9.140625" style="274"/>
    <col min="1837" max="1837" width="64" style="274" customWidth="1"/>
    <col min="1838" max="1838" width="97.85546875" style="274" customWidth="1"/>
    <col min="1839" max="2032" width="9.140625" style="274"/>
    <col min="2033" max="2033" width="1.28515625" style="274" customWidth="1"/>
    <col min="2034" max="2034" width="44.85546875" style="274" customWidth="1"/>
    <col min="2035" max="2035" width="47.28515625" style="274" customWidth="1"/>
    <col min="2036" max="2036" width="8.140625" style="274" customWidth="1"/>
    <col min="2037" max="2037" width="8.28515625" style="274" customWidth="1"/>
    <col min="2038" max="2038" width="5.42578125" style="274" customWidth="1"/>
    <col min="2039" max="2039" width="8.5703125" style="274" customWidth="1"/>
    <col min="2040" max="2040" width="13.7109375" style="274" customWidth="1"/>
    <col min="2041" max="2041" width="15.7109375" style="274" customWidth="1"/>
    <col min="2042" max="2042" width="14.7109375" style="274" customWidth="1"/>
    <col min="2043" max="2043" width="15" style="274" customWidth="1"/>
    <col min="2044" max="2045" width="14.28515625" style="274" customWidth="1"/>
    <col min="2046" max="2046" width="0" style="274" hidden="1" customWidth="1"/>
    <col min="2047" max="2047" width="18.85546875" style="274" customWidth="1"/>
    <col min="2048" max="2060" width="8" style="274" customWidth="1"/>
    <col min="2061" max="2064" width="9.28515625" style="274" customWidth="1"/>
    <col min="2065" max="2092" width="9.140625" style="274"/>
    <col min="2093" max="2093" width="64" style="274" customWidth="1"/>
    <col min="2094" max="2094" width="97.85546875" style="274" customWidth="1"/>
    <col min="2095" max="2288" width="9.140625" style="274"/>
    <col min="2289" max="2289" width="1.28515625" style="274" customWidth="1"/>
    <col min="2290" max="2290" width="44.85546875" style="274" customWidth="1"/>
    <col min="2291" max="2291" width="47.28515625" style="274" customWidth="1"/>
    <col min="2292" max="2292" width="8.140625" style="274" customWidth="1"/>
    <col min="2293" max="2293" width="8.28515625" style="274" customWidth="1"/>
    <col min="2294" max="2294" width="5.42578125" style="274" customWidth="1"/>
    <col min="2295" max="2295" width="8.5703125" style="274" customWidth="1"/>
    <col min="2296" max="2296" width="13.7109375" style="274" customWidth="1"/>
    <col min="2297" max="2297" width="15.7109375" style="274" customWidth="1"/>
    <col min="2298" max="2298" width="14.7109375" style="274" customWidth="1"/>
    <col min="2299" max="2299" width="15" style="274" customWidth="1"/>
    <col min="2300" max="2301" width="14.28515625" style="274" customWidth="1"/>
    <col min="2302" max="2302" width="0" style="274" hidden="1" customWidth="1"/>
    <col min="2303" max="2303" width="18.85546875" style="274" customWidth="1"/>
    <col min="2304" max="2316" width="8" style="274" customWidth="1"/>
    <col min="2317" max="2320" width="9.28515625" style="274" customWidth="1"/>
    <col min="2321" max="2348" width="9.140625" style="274"/>
    <col min="2349" max="2349" width="64" style="274" customWidth="1"/>
    <col min="2350" max="2350" width="97.85546875" style="274" customWidth="1"/>
    <col min="2351" max="2544" width="9.140625" style="274"/>
    <col min="2545" max="2545" width="1.28515625" style="274" customWidth="1"/>
    <col min="2546" max="2546" width="44.85546875" style="274" customWidth="1"/>
    <col min="2547" max="2547" width="47.28515625" style="274" customWidth="1"/>
    <col min="2548" max="2548" width="8.140625" style="274" customWidth="1"/>
    <col min="2549" max="2549" width="8.28515625" style="274" customWidth="1"/>
    <col min="2550" max="2550" width="5.42578125" style="274" customWidth="1"/>
    <col min="2551" max="2551" width="8.5703125" style="274" customWidth="1"/>
    <col min="2552" max="2552" width="13.7109375" style="274" customWidth="1"/>
    <col min="2553" max="2553" width="15.7109375" style="274" customWidth="1"/>
    <col min="2554" max="2554" width="14.7109375" style="274" customWidth="1"/>
    <col min="2555" max="2555" width="15" style="274" customWidth="1"/>
    <col min="2556" max="2557" width="14.28515625" style="274" customWidth="1"/>
    <col min="2558" max="2558" width="0" style="274" hidden="1" customWidth="1"/>
    <col min="2559" max="2559" width="18.85546875" style="274" customWidth="1"/>
    <col min="2560" max="2572" width="8" style="274" customWidth="1"/>
    <col min="2573" max="2576" width="9.28515625" style="274" customWidth="1"/>
    <col min="2577" max="2604" width="9.140625" style="274"/>
    <col min="2605" max="2605" width="64" style="274" customWidth="1"/>
    <col min="2606" max="2606" width="97.85546875" style="274" customWidth="1"/>
    <col min="2607" max="2800" width="9.140625" style="274"/>
    <col min="2801" max="2801" width="1.28515625" style="274" customWidth="1"/>
    <col min="2802" max="2802" width="44.85546875" style="274" customWidth="1"/>
    <col min="2803" max="2803" width="47.28515625" style="274" customWidth="1"/>
    <col min="2804" max="2804" width="8.140625" style="274" customWidth="1"/>
    <col min="2805" max="2805" width="8.28515625" style="274" customWidth="1"/>
    <col min="2806" max="2806" width="5.42578125" style="274" customWidth="1"/>
    <col min="2807" max="2807" width="8.5703125" style="274" customWidth="1"/>
    <col min="2808" max="2808" width="13.7109375" style="274" customWidth="1"/>
    <col min="2809" max="2809" width="15.7109375" style="274" customWidth="1"/>
    <col min="2810" max="2810" width="14.7109375" style="274" customWidth="1"/>
    <col min="2811" max="2811" width="15" style="274" customWidth="1"/>
    <col min="2812" max="2813" width="14.28515625" style="274" customWidth="1"/>
    <col min="2814" max="2814" width="0" style="274" hidden="1" customWidth="1"/>
    <col min="2815" max="2815" width="18.85546875" style="274" customWidth="1"/>
    <col min="2816" max="2828" width="8" style="274" customWidth="1"/>
    <col min="2829" max="2832" width="9.28515625" style="274" customWidth="1"/>
    <col min="2833" max="2860" width="9.140625" style="274"/>
    <col min="2861" max="2861" width="64" style="274" customWidth="1"/>
    <col min="2862" max="2862" width="97.85546875" style="274" customWidth="1"/>
    <col min="2863" max="3056" width="9.140625" style="274"/>
    <col min="3057" max="3057" width="1.28515625" style="274" customWidth="1"/>
    <col min="3058" max="3058" width="44.85546875" style="274" customWidth="1"/>
    <col min="3059" max="3059" width="47.28515625" style="274" customWidth="1"/>
    <col min="3060" max="3060" width="8.140625" style="274" customWidth="1"/>
    <col min="3061" max="3061" width="8.28515625" style="274" customWidth="1"/>
    <col min="3062" max="3062" width="5.42578125" style="274" customWidth="1"/>
    <col min="3063" max="3063" width="8.5703125" style="274" customWidth="1"/>
    <col min="3064" max="3064" width="13.7109375" style="274" customWidth="1"/>
    <col min="3065" max="3065" width="15.7109375" style="274" customWidth="1"/>
    <col min="3066" max="3066" width="14.7109375" style="274" customWidth="1"/>
    <col min="3067" max="3067" width="15" style="274" customWidth="1"/>
    <col min="3068" max="3069" width="14.28515625" style="274" customWidth="1"/>
    <col min="3070" max="3070" width="0" style="274" hidden="1" customWidth="1"/>
    <col min="3071" max="3071" width="18.85546875" style="274" customWidth="1"/>
    <col min="3072" max="3084" width="8" style="274" customWidth="1"/>
    <col min="3085" max="3088" width="9.28515625" style="274" customWidth="1"/>
    <col min="3089" max="3116" width="9.140625" style="274"/>
    <col min="3117" max="3117" width="64" style="274" customWidth="1"/>
    <col min="3118" max="3118" width="97.85546875" style="274" customWidth="1"/>
    <col min="3119" max="3312" width="9.140625" style="274"/>
    <col min="3313" max="3313" width="1.28515625" style="274" customWidth="1"/>
    <col min="3314" max="3314" width="44.85546875" style="274" customWidth="1"/>
    <col min="3315" max="3315" width="47.28515625" style="274" customWidth="1"/>
    <col min="3316" max="3316" width="8.140625" style="274" customWidth="1"/>
    <col min="3317" max="3317" width="8.28515625" style="274" customWidth="1"/>
    <col min="3318" max="3318" width="5.42578125" style="274" customWidth="1"/>
    <col min="3319" max="3319" width="8.5703125" style="274" customWidth="1"/>
    <col min="3320" max="3320" width="13.7109375" style="274" customWidth="1"/>
    <col min="3321" max="3321" width="15.7109375" style="274" customWidth="1"/>
    <col min="3322" max="3322" width="14.7109375" style="274" customWidth="1"/>
    <col min="3323" max="3323" width="15" style="274" customWidth="1"/>
    <col min="3324" max="3325" width="14.28515625" style="274" customWidth="1"/>
    <col min="3326" max="3326" width="0" style="274" hidden="1" customWidth="1"/>
    <col min="3327" max="3327" width="18.85546875" style="274" customWidth="1"/>
    <col min="3328" max="3340" width="8" style="274" customWidth="1"/>
    <col min="3341" max="3344" width="9.28515625" style="274" customWidth="1"/>
    <col min="3345" max="3372" width="9.140625" style="274"/>
    <col min="3373" max="3373" width="64" style="274" customWidth="1"/>
    <col min="3374" max="3374" width="97.85546875" style="274" customWidth="1"/>
    <col min="3375" max="3568" width="9.140625" style="274"/>
    <col min="3569" max="3569" width="1.28515625" style="274" customWidth="1"/>
    <col min="3570" max="3570" width="44.85546875" style="274" customWidth="1"/>
    <col min="3571" max="3571" width="47.28515625" style="274" customWidth="1"/>
    <col min="3572" max="3572" width="8.140625" style="274" customWidth="1"/>
    <col min="3573" max="3573" width="8.28515625" style="274" customWidth="1"/>
    <col min="3574" max="3574" width="5.42578125" style="274" customWidth="1"/>
    <col min="3575" max="3575" width="8.5703125" style="274" customWidth="1"/>
    <col min="3576" max="3576" width="13.7109375" style="274" customWidth="1"/>
    <col min="3577" max="3577" width="15.7109375" style="274" customWidth="1"/>
    <col min="3578" max="3578" width="14.7109375" style="274" customWidth="1"/>
    <col min="3579" max="3579" width="15" style="274" customWidth="1"/>
    <col min="3580" max="3581" width="14.28515625" style="274" customWidth="1"/>
    <col min="3582" max="3582" width="0" style="274" hidden="1" customWidth="1"/>
    <col min="3583" max="3583" width="18.85546875" style="274" customWidth="1"/>
    <col min="3584" max="3596" width="8" style="274" customWidth="1"/>
    <col min="3597" max="3600" width="9.28515625" style="274" customWidth="1"/>
    <col min="3601" max="3628" width="9.140625" style="274"/>
    <col min="3629" max="3629" width="64" style="274" customWidth="1"/>
    <col min="3630" max="3630" width="97.85546875" style="274" customWidth="1"/>
    <col min="3631" max="3824" width="9.140625" style="274"/>
    <col min="3825" max="3825" width="1.28515625" style="274" customWidth="1"/>
    <col min="3826" max="3826" width="44.85546875" style="274" customWidth="1"/>
    <col min="3827" max="3827" width="47.28515625" style="274" customWidth="1"/>
    <col min="3828" max="3828" width="8.140625" style="274" customWidth="1"/>
    <col min="3829" max="3829" width="8.28515625" style="274" customWidth="1"/>
    <col min="3830" max="3830" width="5.42578125" style="274" customWidth="1"/>
    <col min="3831" max="3831" width="8.5703125" style="274" customWidth="1"/>
    <col min="3832" max="3832" width="13.7109375" style="274" customWidth="1"/>
    <col min="3833" max="3833" width="15.7109375" style="274" customWidth="1"/>
    <col min="3834" max="3834" width="14.7109375" style="274" customWidth="1"/>
    <col min="3835" max="3835" width="15" style="274" customWidth="1"/>
    <col min="3836" max="3837" width="14.28515625" style="274" customWidth="1"/>
    <col min="3838" max="3838" width="0" style="274" hidden="1" customWidth="1"/>
    <col min="3839" max="3839" width="18.85546875" style="274" customWidth="1"/>
    <col min="3840" max="3852" width="8" style="274" customWidth="1"/>
    <col min="3853" max="3856" width="9.28515625" style="274" customWidth="1"/>
    <col min="3857" max="3884" width="9.140625" style="274"/>
    <col min="3885" max="3885" width="64" style="274" customWidth="1"/>
    <col min="3886" max="3886" width="97.85546875" style="274" customWidth="1"/>
    <col min="3887" max="4080" width="9.140625" style="274"/>
    <col min="4081" max="4081" width="1.28515625" style="274" customWidth="1"/>
    <col min="4082" max="4082" width="44.85546875" style="274" customWidth="1"/>
    <col min="4083" max="4083" width="47.28515625" style="274" customWidth="1"/>
    <col min="4084" max="4084" width="8.140625" style="274" customWidth="1"/>
    <col min="4085" max="4085" width="8.28515625" style="274" customWidth="1"/>
    <col min="4086" max="4086" width="5.42578125" style="274" customWidth="1"/>
    <col min="4087" max="4087" width="8.5703125" style="274" customWidth="1"/>
    <col min="4088" max="4088" width="13.7109375" style="274" customWidth="1"/>
    <col min="4089" max="4089" width="15.7109375" style="274" customWidth="1"/>
    <col min="4090" max="4090" width="14.7109375" style="274" customWidth="1"/>
    <col min="4091" max="4091" width="15" style="274" customWidth="1"/>
    <col min="4092" max="4093" width="14.28515625" style="274" customWidth="1"/>
    <col min="4094" max="4094" width="0" style="274" hidden="1" customWidth="1"/>
    <col min="4095" max="4095" width="18.85546875" style="274" customWidth="1"/>
    <col min="4096" max="4108" width="8" style="274" customWidth="1"/>
    <col min="4109" max="4112" width="9.28515625" style="274" customWidth="1"/>
    <col min="4113" max="4140" width="9.140625" style="274"/>
    <col min="4141" max="4141" width="64" style="274" customWidth="1"/>
    <col min="4142" max="4142" width="97.85546875" style="274" customWidth="1"/>
    <col min="4143" max="4336" width="9.140625" style="274"/>
    <col min="4337" max="4337" width="1.28515625" style="274" customWidth="1"/>
    <col min="4338" max="4338" width="44.85546875" style="274" customWidth="1"/>
    <col min="4339" max="4339" width="47.28515625" style="274" customWidth="1"/>
    <col min="4340" max="4340" width="8.140625" style="274" customWidth="1"/>
    <col min="4341" max="4341" width="8.28515625" style="274" customWidth="1"/>
    <col min="4342" max="4342" width="5.42578125" style="274" customWidth="1"/>
    <col min="4343" max="4343" width="8.5703125" style="274" customWidth="1"/>
    <col min="4344" max="4344" width="13.7109375" style="274" customWidth="1"/>
    <col min="4345" max="4345" width="15.7109375" style="274" customWidth="1"/>
    <col min="4346" max="4346" width="14.7109375" style="274" customWidth="1"/>
    <col min="4347" max="4347" width="15" style="274" customWidth="1"/>
    <col min="4348" max="4349" width="14.28515625" style="274" customWidth="1"/>
    <col min="4350" max="4350" width="0" style="274" hidden="1" customWidth="1"/>
    <col min="4351" max="4351" width="18.85546875" style="274" customWidth="1"/>
    <col min="4352" max="4364" width="8" style="274" customWidth="1"/>
    <col min="4365" max="4368" width="9.28515625" style="274" customWidth="1"/>
    <col min="4369" max="4396" width="9.140625" style="274"/>
    <col min="4397" max="4397" width="64" style="274" customWidth="1"/>
    <col min="4398" max="4398" width="97.85546875" style="274" customWidth="1"/>
    <col min="4399" max="4592" width="9.140625" style="274"/>
    <col min="4593" max="4593" width="1.28515625" style="274" customWidth="1"/>
    <col min="4594" max="4594" width="44.85546875" style="274" customWidth="1"/>
    <col min="4595" max="4595" width="47.28515625" style="274" customWidth="1"/>
    <col min="4596" max="4596" width="8.140625" style="274" customWidth="1"/>
    <col min="4597" max="4597" width="8.28515625" style="274" customWidth="1"/>
    <col min="4598" max="4598" width="5.42578125" style="274" customWidth="1"/>
    <col min="4599" max="4599" width="8.5703125" style="274" customWidth="1"/>
    <col min="4600" max="4600" width="13.7109375" style="274" customWidth="1"/>
    <col min="4601" max="4601" width="15.7109375" style="274" customWidth="1"/>
    <col min="4602" max="4602" width="14.7109375" style="274" customWidth="1"/>
    <col min="4603" max="4603" width="15" style="274" customWidth="1"/>
    <col min="4604" max="4605" width="14.28515625" style="274" customWidth="1"/>
    <col min="4606" max="4606" width="0" style="274" hidden="1" customWidth="1"/>
    <col min="4607" max="4607" width="18.85546875" style="274" customWidth="1"/>
    <col min="4608" max="4620" width="8" style="274" customWidth="1"/>
    <col min="4621" max="4624" width="9.28515625" style="274" customWidth="1"/>
    <col min="4625" max="4652" width="9.140625" style="274"/>
    <col min="4653" max="4653" width="64" style="274" customWidth="1"/>
    <col min="4654" max="4654" width="97.85546875" style="274" customWidth="1"/>
    <col min="4655" max="4848" width="9.140625" style="274"/>
    <col min="4849" max="4849" width="1.28515625" style="274" customWidth="1"/>
    <col min="4850" max="4850" width="44.85546875" style="274" customWidth="1"/>
    <col min="4851" max="4851" width="47.28515625" style="274" customWidth="1"/>
    <col min="4852" max="4852" width="8.140625" style="274" customWidth="1"/>
    <col min="4853" max="4853" width="8.28515625" style="274" customWidth="1"/>
    <col min="4854" max="4854" width="5.42578125" style="274" customWidth="1"/>
    <col min="4855" max="4855" width="8.5703125" style="274" customWidth="1"/>
    <col min="4856" max="4856" width="13.7109375" style="274" customWidth="1"/>
    <col min="4857" max="4857" width="15.7109375" style="274" customWidth="1"/>
    <col min="4858" max="4858" width="14.7109375" style="274" customWidth="1"/>
    <col min="4859" max="4859" width="15" style="274" customWidth="1"/>
    <col min="4860" max="4861" width="14.28515625" style="274" customWidth="1"/>
    <col min="4862" max="4862" width="0" style="274" hidden="1" customWidth="1"/>
    <col min="4863" max="4863" width="18.85546875" style="274" customWidth="1"/>
    <col min="4864" max="4876" width="8" style="274" customWidth="1"/>
    <col min="4877" max="4880" width="9.28515625" style="274" customWidth="1"/>
    <col min="4881" max="4908" width="9.140625" style="274"/>
    <col min="4909" max="4909" width="64" style="274" customWidth="1"/>
    <col min="4910" max="4910" width="97.85546875" style="274" customWidth="1"/>
    <col min="4911" max="5104" width="9.140625" style="274"/>
    <col min="5105" max="5105" width="1.28515625" style="274" customWidth="1"/>
    <col min="5106" max="5106" width="44.85546875" style="274" customWidth="1"/>
    <col min="5107" max="5107" width="47.28515625" style="274" customWidth="1"/>
    <col min="5108" max="5108" width="8.140625" style="274" customWidth="1"/>
    <col min="5109" max="5109" width="8.28515625" style="274" customWidth="1"/>
    <col min="5110" max="5110" width="5.42578125" style="274" customWidth="1"/>
    <col min="5111" max="5111" width="8.5703125" style="274" customWidth="1"/>
    <col min="5112" max="5112" width="13.7109375" style="274" customWidth="1"/>
    <col min="5113" max="5113" width="15.7109375" style="274" customWidth="1"/>
    <col min="5114" max="5114" width="14.7109375" style="274" customWidth="1"/>
    <col min="5115" max="5115" width="15" style="274" customWidth="1"/>
    <col min="5116" max="5117" width="14.28515625" style="274" customWidth="1"/>
    <col min="5118" max="5118" width="0" style="274" hidden="1" customWidth="1"/>
    <col min="5119" max="5119" width="18.85546875" style="274" customWidth="1"/>
    <col min="5120" max="5132" width="8" style="274" customWidth="1"/>
    <col min="5133" max="5136" width="9.28515625" style="274" customWidth="1"/>
    <col min="5137" max="5164" width="9.140625" style="274"/>
    <col min="5165" max="5165" width="64" style="274" customWidth="1"/>
    <col min="5166" max="5166" width="97.85546875" style="274" customWidth="1"/>
    <col min="5167" max="5360" width="9.140625" style="274"/>
    <col min="5361" max="5361" width="1.28515625" style="274" customWidth="1"/>
    <col min="5362" max="5362" width="44.85546875" style="274" customWidth="1"/>
    <col min="5363" max="5363" width="47.28515625" style="274" customWidth="1"/>
    <col min="5364" max="5364" width="8.140625" style="274" customWidth="1"/>
    <col min="5365" max="5365" width="8.28515625" style="274" customWidth="1"/>
    <col min="5366" max="5366" width="5.42578125" style="274" customWidth="1"/>
    <col min="5367" max="5367" width="8.5703125" style="274" customWidth="1"/>
    <col min="5368" max="5368" width="13.7109375" style="274" customWidth="1"/>
    <col min="5369" max="5369" width="15.7109375" style="274" customWidth="1"/>
    <col min="5370" max="5370" width="14.7109375" style="274" customWidth="1"/>
    <col min="5371" max="5371" width="15" style="274" customWidth="1"/>
    <col min="5372" max="5373" width="14.28515625" style="274" customWidth="1"/>
    <col min="5374" max="5374" width="0" style="274" hidden="1" customWidth="1"/>
    <col min="5375" max="5375" width="18.85546875" style="274" customWidth="1"/>
    <col min="5376" max="5388" width="8" style="274" customWidth="1"/>
    <col min="5389" max="5392" width="9.28515625" style="274" customWidth="1"/>
    <col min="5393" max="5420" width="9.140625" style="274"/>
    <col min="5421" max="5421" width="64" style="274" customWidth="1"/>
    <col min="5422" max="5422" width="97.85546875" style="274" customWidth="1"/>
    <col min="5423" max="5616" width="9.140625" style="274"/>
    <col min="5617" max="5617" width="1.28515625" style="274" customWidth="1"/>
    <col min="5618" max="5618" width="44.85546875" style="274" customWidth="1"/>
    <col min="5619" max="5619" width="47.28515625" style="274" customWidth="1"/>
    <col min="5620" max="5620" width="8.140625" style="274" customWidth="1"/>
    <col min="5621" max="5621" width="8.28515625" style="274" customWidth="1"/>
    <col min="5622" max="5622" width="5.42578125" style="274" customWidth="1"/>
    <col min="5623" max="5623" width="8.5703125" style="274" customWidth="1"/>
    <col min="5624" max="5624" width="13.7109375" style="274" customWidth="1"/>
    <col min="5625" max="5625" width="15.7109375" style="274" customWidth="1"/>
    <col min="5626" max="5626" width="14.7109375" style="274" customWidth="1"/>
    <col min="5627" max="5627" width="15" style="274" customWidth="1"/>
    <col min="5628" max="5629" width="14.28515625" style="274" customWidth="1"/>
    <col min="5630" max="5630" width="0" style="274" hidden="1" customWidth="1"/>
    <col min="5631" max="5631" width="18.85546875" style="274" customWidth="1"/>
    <col min="5632" max="5644" width="8" style="274" customWidth="1"/>
    <col min="5645" max="5648" width="9.28515625" style="274" customWidth="1"/>
    <col min="5649" max="5676" width="9.140625" style="274"/>
    <col min="5677" max="5677" width="64" style="274" customWidth="1"/>
    <col min="5678" max="5678" width="97.85546875" style="274" customWidth="1"/>
    <col min="5679" max="5872" width="9.140625" style="274"/>
    <col min="5873" max="5873" width="1.28515625" style="274" customWidth="1"/>
    <col min="5874" max="5874" width="44.85546875" style="274" customWidth="1"/>
    <col min="5875" max="5875" width="47.28515625" style="274" customWidth="1"/>
    <col min="5876" max="5876" width="8.140625" style="274" customWidth="1"/>
    <col min="5877" max="5877" width="8.28515625" style="274" customWidth="1"/>
    <col min="5878" max="5878" width="5.42578125" style="274" customWidth="1"/>
    <col min="5879" max="5879" width="8.5703125" style="274" customWidth="1"/>
    <col min="5880" max="5880" width="13.7109375" style="274" customWidth="1"/>
    <col min="5881" max="5881" width="15.7109375" style="274" customWidth="1"/>
    <col min="5882" max="5882" width="14.7109375" style="274" customWidth="1"/>
    <col min="5883" max="5883" width="15" style="274" customWidth="1"/>
    <col min="5884" max="5885" width="14.28515625" style="274" customWidth="1"/>
    <col min="5886" max="5886" width="0" style="274" hidden="1" customWidth="1"/>
    <col min="5887" max="5887" width="18.85546875" style="274" customWidth="1"/>
    <col min="5888" max="5900" width="8" style="274" customWidth="1"/>
    <col min="5901" max="5904" width="9.28515625" style="274" customWidth="1"/>
    <col min="5905" max="5932" width="9.140625" style="274"/>
    <col min="5933" max="5933" width="64" style="274" customWidth="1"/>
    <col min="5934" max="5934" width="97.85546875" style="274" customWidth="1"/>
    <col min="5935" max="6128" width="9.140625" style="274"/>
    <col min="6129" max="6129" width="1.28515625" style="274" customWidth="1"/>
    <col min="6130" max="6130" width="44.85546875" style="274" customWidth="1"/>
    <col min="6131" max="6131" width="47.28515625" style="274" customWidth="1"/>
    <col min="6132" max="6132" width="8.140625" style="274" customWidth="1"/>
    <col min="6133" max="6133" width="8.28515625" style="274" customWidth="1"/>
    <col min="6134" max="6134" width="5.42578125" style="274" customWidth="1"/>
    <col min="6135" max="6135" width="8.5703125" style="274" customWidth="1"/>
    <col min="6136" max="6136" width="13.7109375" style="274" customWidth="1"/>
    <col min="6137" max="6137" width="15.7109375" style="274" customWidth="1"/>
    <col min="6138" max="6138" width="14.7109375" style="274" customWidth="1"/>
    <col min="6139" max="6139" width="15" style="274" customWidth="1"/>
    <col min="6140" max="6141" width="14.28515625" style="274" customWidth="1"/>
    <col min="6142" max="6142" width="0" style="274" hidden="1" customWidth="1"/>
    <col min="6143" max="6143" width="18.85546875" style="274" customWidth="1"/>
    <col min="6144" max="6156" width="8" style="274" customWidth="1"/>
    <col min="6157" max="6160" width="9.28515625" style="274" customWidth="1"/>
    <col min="6161" max="6188" width="9.140625" style="274"/>
    <col min="6189" max="6189" width="64" style="274" customWidth="1"/>
    <col min="6190" max="6190" width="97.85546875" style="274" customWidth="1"/>
    <col min="6191" max="6384" width="9.140625" style="274"/>
    <col min="6385" max="6385" width="1.28515625" style="274" customWidth="1"/>
    <col min="6386" max="6386" width="44.85546875" style="274" customWidth="1"/>
    <col min="6387" max="6387" width="47.28515625" style="274" customWidth="1"/>
    <col min="6388" max="6388" width="8.140625" style="274" customWidth="1"/>
    <col min="6389" max="6389" width="8.28515625" style="274" customWidth="1"/>
    <col min="6390" max="6390" width="5.42578125" style="274" customWidth="1"/>
    <col min="6391" max="6391" width="8.5703125" style="274" customWidth="1"/>
    <col min="6392" max="6392" width="13.7109375" style="274" customWidth="1"/>
    <col min="6393" max="6393" width="15.7109375" style="274" customWidth="1"/>
    <col min="6394" max="6394" width="14.7109375" style="274" customWidth="1"/>
    <col min="6395" max="6395" width="15" style="274" customWidth="1"/>
    <col min="6396" max="6397" width="14.28515625" style="274" customWidth="1"/>
    <col min="6398" max="6398" width="0" style="274" hidden="1" customWidth="1"/>
    <col min="6399" max="6399" width="18.85546875" style="274" customWidth="1"/>
    <col min="6400" max="6412" width="8" style="274" customWidth="1"/>
    <col min="6413" max="6416" width="9.28515625" style="274" customWidth="1"/>
    <col min="6417" max="6444" width="9.140625" style="274"/>
    <col min="6445" max="6445" width="64" style="274" customWidth="1"/>
    <col min="6446" max="6446" width="97.85546875" style="274" customWidth="1"/>
    <col min="6447" max="6640" width="9.140625" style="274"/>
    <col min="6641" max="6641" width="1.28515625" style="274" customWidth="1"/>
    <col min="6642" max="6642" width="44.85546875" style="274" customWidth="1"/>
    <col min="6643" max="6643" width="47.28515625" style="274" customWidth="1"/>
    <col min="6644" max="6644" width="8.140625" style="274" customWidth="1"/>
    <col min="6645" max="6645" width="8.28515625" style="274" customWidth="1"/>
    <col min="6646" max="6646" width="5.42578125" style="274" customWidth="1"/>
    <col min="6647" max="6647" width="8.5703125" style="274" customWidth="1"/>
    <col min="6648" max="6648" width="13.7109375" style="274" customWidth="1"/>
    <col min="6649" max="6649" width="15.7109375" style="274" customWidth="1"/>
    <col min="6650" max="6650" width="14.7109375" style="274" customWidth="1"/>
    <col min="6651" max="6651" width="15" style="274" customWidth="1"/>
    <col min="6652" max="6653" width="14.28515625" style="274" customWidth="1"/>
    <col min="6654" max="6654" width="0" style="274" hidden="1" customWidth="1"/>
    <col min="6655" max="6655" width="18.85546875" style="274" customWidth="1"/>
    <col min="6656" max="6668" width="8" style="274" customWidth="1"/>
    <col min="6669" max="6672" width="9.28515625" style="274" customWidth="1"/>
    <col min="6673" max="6700" width="9.140625" style="274"/>
    <col min="6701" max="6701" width="64" style="274" customWidth="1"/>
    <col min="6702" max="6702" width="97.85546875" style="274" customWidth="1"/>
    <col min="6703" max="6896" width="9.140625" style="274"/>
    <col min="6897" max="6897" width="1.28515625" style="274" customWidth="1"/>
    <col min="6898" max="6898" width="44.85546875" style="274" customWidth="1"/>
    <col min="6899" max="6899" width="47.28515625" style="274" customWidth="1"/>
    <col min="6900" max="6900" width="8.140625" style="274" customWidth="1"/>
    <col min="6901" max="6901" width="8.28515625" style="274" customWidth="1"/>
    <col min="6902" max="6902" width="5.42578125" style="274" customWidth="1"/>
    <col min="6903" max="6903" width="8.5703125" style="274" customWidth="1"/>
    <col min="6904" max="6904" width="13.7109375" style="274" customWidth="1"/>
    <col min="6905" max="6905" width="15.7109375" style="274" customWidth="1"/>
    <col min="6906" max="6906" width="14.7109375" style="274" customWidth="1"/>
    <col min="6907" max="6907" width="15" style="274" customWidth="1"/>
    <col min="6908" max="6909" width="14.28515625" style="274" customWidth="1"/>
    <col min="6910" max="6910" width="0" style="274" hidden="1" customWidth="1"/>
    <col min="6911" max="6911" width="18.85546875" style="274" customWidth="1"/>
    <col min="6912" max="6924" width="8" style="274" customWidth="1"/>
    <col min="6925" max="6928" width="9.28515625" style="274" customWidth="1"/>
    <col min="6929" max="6956" width="9.140625" style="274"/>
    <col min="6957" max="6957" width="64" style="274" customWidth="1"/>
    <col min="6958" max="6958" width="97.85546875" style="274" customWidth="1"/>
    <col min="6959" max="7152" width="9.140625" style="274"/>
    <col min="7153" max="7153" width="1.28515625" style="274" customWidth="1"/>
    <col min="7154" max="7154" width="44.85546875" style="274" customWidth="1"/>
    <col min="7155" max="7155" width="47.28515625" style="274" customWidth="1"/>
    <col min="7156" max="7156" width="8.140625" style="274" customWidth="1"/>
    <col min="7157" max="7157" width="8.28515625" style="274" customWidth="1"/>
    <col min="7158" max="7158" width="5.42578125" style="274" customWidth="1"/>
    <col min="7159" max="7159" width="8.5703125" style="274" customWidth="1"/>
    <col min="7160" max="7160" width="13.7109375" style="274" customWidth="1"/>
    <col min="7161" max="7161" width="15.7109375" style="274" customWidth="1"/>
    <col min="7162" max="7162" width="14.7109375" style="274" customWidth="1"/>
    <col min="7163" max="7163" width="15" style="274" customWidth="1"/>
    <col min="7164" max="7165" width="14.28515625" style="274" customWidth="1"/>
    <col min="7166" max="7166" width="0" style="274" hidden="1" customWidth="1"/>
    <col min="7167" max="7167" width="18.85546875" style="274" customWidth="1"/>
    <col min="7168" max="7180" width="8" style="274" customWidth="1"/>
    <col min="7181" max="7184" width="9.28515625" style="274" customWidth="1"/>
    <col min="7185" max="7212" width="9.140625" style="274"/>
    <col min="7213" max="7213" width="64" style="274" customWidth="1"/>
    <col min="7214" max="7214" width="97.85546875" style="274" customWidth="1"/>
    <col min="7215" max="7408" width="9.140625" style="274"/>
    <col min="7409" max="7409" width="1.28515625" style="274" customWidth="1"/>
    <col min="7410" max="7410" width="44.85546875" style="274" customWidth="1"/>
    <col min="7411" max="7411" width="47.28515625" style="274" customWidth="1"/>
    <col min="7412" max="7412" width="8.140625" style="274" customWidth="1"/>
    <col min="7413" max="7413" width="8.28515625" style="274" customWidth="1"/>
    <col min="7414" max="7414" width="5.42578125" style="274" customWidth="1"/>
    <col min="7415" max="7415" width="8.5703125" style="274" customWidth="1"/>
    <col min="7416" max="7416" width="13.7109375" style="274" customWidth="1"/>
    <col min="7417" max="7417" width="15.7109375" style="274" customWidth="1"/>
    <col min="7418" max="7418" width="14.7109375" style="274" customWidth="1"/>
    <col min="7419" max="7419" width="15" style="274" customWidth="1"/>
    <col min="7420" max="7421" width="14.28515625" style="274" customWidth="1"/>
    <col min="7422" max="7422" width="0" style="274" hidden="1" customWidth="1"/>
    <col min="7423" max="7423" width="18.85546875" style="274" customWidth="1"/>
    <col min="7424" max="7436" width="8" style="274" customWidth="1"/>
    <col min="7437" max="7440" width="9.28515625" style="274" customWidth="1"/>
    <col min="7441" max="7468" width="9.140625" style="274"/>
    <col min="7469" max="7469" width="64" style="274" customWidth="1"/>
    <col min="7470" max="7470" width="97.85546875" style="274" customWidth="1"/>
    <col min="7471" max="7664" width="9.140625" style="274"/>
    <col min="7665" max="7665" width="1.28515625" style="274" customWidth="1"/>
    <col min="7666" max="7666" width="44.85546875" style="274" customWidth="1"/>
    <col min="7667" max="7667" width="47.28515625" style="274" customWidth="1"/>
    <col min="7668" max="7668" width="8.140625" style="274" customWidth="1"/>
    <col min="7669" max="7669" width="8.28515625" style="274" customWidth="1"/>
    <col min="7670" max="7670" width="5.42578125" style="274" customWidth="1"/>
    <col min="7671" max="7671" width="8.5703125" style="274" customWidth="1"/>
    <col min="7672" max="7672" width="13.7109375" style="274" customWidth="1"/>
    <col min="7673" max="7673" width="15.7109375" style="274" customWidth="1"/>
    <col min="7674" max="7674" width="14.7109375" style="274" customWidth="1"/>
    <col min="7675" max="7675" width="15" style="274" customWidth="1"/>
    <col min="7676" max="7677" width="14.28515625" style="274" customWidth="1"/>
    <col min="7678" max="7678" width="0" style="274" hidden="1" customWidth="1"/>
    <col min="7679" max="7679" width="18.85546875" style="274" customWidth="1"/>
    <col min="7680" max="7692" width="8" style="274" customWidth="1"/>
    <col min="7693" max="7696" width="9.28515625" style="274" customWidth="1"/>
    <col min="7697" max="7724" width="9.140625" style="274"/>
    <col min="7725" max="7725" width="64" style="274" customWidth="1"/>
    <col min="7726" max="7726" width="97.85546875" style="274" customWidth="1"/>
    <col min="7727" max="7920" width="9.140625" style="274"/>
    <col min="7921" max="7921" width="1.28515625" style="274" customWidth="1"/>
    <col min="7922" max="7922" width="44.85546875" style="274" customWidth="1"/>
    <col min="7923" max="7923" width="47.28515625" style="274" customWidth="1"/>
    <col min="7924" max="7924" width="8.140625" style="274" customWidth="1"/>
    <col min="7925" max="7925" width="8.28515625" style="274" customWidth="1"/>
    <col min="7926" max="7926" width="5.42578125" style="274" customWidth="1"/>
    <col min="7927" max="7927" width="8.5703125" style="274" customWidth="1"/>
    <col min="7928" max="7928" width="13.7109375" style="274" customWidth="1"/>
    <col min="7929" max="7929" width="15.7109375" style="274" customWidth="1"/>
    <col min="7930" max="7930" width="14.7109375" style="274" customWidth="1"/>
    <col min="7931" max="7931" width="15" style="274" customWidth="1"/>
    <col min="7932" max="7933" width="14.28515625" style="274" customWidth="1"/>
    <col min="7934" max="7934" width="0" style="274" hidden="1" customWidth="1"/>
    <col min="7935" max="7935" width="18.85546875" style="274" customWidth="1"/>
    <col min="7936" max="7948" width="8" style="274" customWidth="1"/>
    <col min="7949" max="7952" width="9.28515625" style="274" customWidth="1"/>
    <col min="7953" max="7980" width="9.140625" style="274"/>
    <col min="7981" max="7981" width="64" style="274" customWidth="1"/>
    <col min="7982" max="7982" width="97.85546875" style="274" customWidth="1"/>
    <col min="7983" max="8176" width="9.140625" style="274"/>
    <col min="8177" max="8177" width="1.28515625" style="274" customWidth="1"/>
    <col min="8178" max="8178" width="44.85546875" style="274" customWidth="1"/>
    <col min="8179" max="8179" width="47.28515625" style="274" customWidth="1"/>
    <col min="8180" max="8180" width="8.140625" style="274" customWidth="1"/>
    <col min="8181" max="8181" width="8.28515625" style="274" customWidth="1"/>
    <col min="8182" max="8182" width="5.42578125" style="274" customWidth="1"/>
    <col min="8183" max="8183" width="8.5703125" style="274" customWidth="1"/>
    <col min="8184" max="8184" width="13.7109375" style="274" customWidth="1"/>
    <col min="8185" max="8185" width="15.7109375" style="274" customWidth="1"/>
    <col min="8186" max="8186" width="14.7109375" style="274" customWidth="1"/>
    <col min="8187" max="8187" width="15" style="274" customWidth="1"/>
    <col min="8188" max="8189" width="14.28515625" style="274" customWidth="1"/>
    <col min="8190" max="8190" width="0" style="274" hidden="1" customWidth="1"/>
    <col min="8191" max="8191" width="18.85546875" style="274" customWidth="1"/>
    <col min="8192" max="8204" width="8" style="274" customWidth="1"/>
    <col min="8205" max="8208" width="9.28515625" style="274" customWidth="1"/>
    <col min="8209" max="8236" width="9.140625" style="274"/>
    <col min="8237" max="8237" width="64" style="274" customWidth="1"/>
    <col min="8238" max="8238" width="97.85546875" style="274" customWidth="1"/>
    <col min="8239" max="8432" width="9.140625" style="274"/>
    <col min="8433" max="8433" width="1.28515625" style="274" customWidth="1"/>
    <col min="8434" max="8434" width="44.85546875" style="274" customWidth="1"/>
    <col min="8435" max="8435" width="47.28515625" style="274" customWidth="1"/>
    <col min="8436" max="8436" width="8.140625" style="274" customWidth="1"/>
    <col min="8437" max="8437" width="8.28515625" style="274" customWidth="1"/>
    <col min="8438" max="8438" width="5.42578125" style="274" customWidth="1"/>
    <col min="8439" max="8439" width="8.5703125" style="274" customWidth="1"/>
    <col min="8440" max="8440" width="13.7109375" style="274" customWidth="1"/>
    <col min="8441" max="8441" width="15.7109375" style="274" customWidth="1"/>
    <col min="8442" max="8442" width="14.7109375" style="274" customWidth="1"/>
    <col min="8443" max="8443" width="15" style="274" customWidth="1"/>
    <col min="8444" max="8445" width="14.28515625" style="274" customWidth="1"/>
    <col min="8446" max="8446" width="0" style="274" hidden="1" customWidth="1"/>
    <col min="8447" max="8447" width="18.85546875" style="274" customWidth="1"/>
    <col min="8448" max="8460" width="8" style="274" customWidth="1"/>
    <col min="8461" max="8464" width="9.28515625" style="274" customWidth="1"/>
    <col min="8465" max="8492" width="9.140625" style="274"/>
    <col min="8493" max="8493" width="64" style="274" customWidth="1"/>
    <col min="8494" max="8494" width="97.85546875" style="274" customWidth="1"/>
    <col min="8495" max="8688" width="9.140625" style="274"/>
    <col min="8689" max="8689" width="1.28515625" style="274" customWidth="1"/>
    <col min="8690" max="8690" width="44.85546875" style="274" customWidth="1"/>
    <col min="8691" max="8691" width="47.28515625" style="274" customWidth="1"/>
    <col min="8692" max="8692" width="8.140625" style="274" customWidth="1"/>
    <col min="8693" max="8693" width="8.28515625" style="274" customWidth="1"/>
    <col min="8694" max="8694" width="5.42578125" style="274" customWidth="1"/>
    <col min="8695" max="8695" width="8.5703125" style="274" customWidth="1"/>
    <col min="8696" max="8696" width="13.7109375" style="274" customWidth="1"/>
    <col min="8697" max="8697" width="15.7109375" style="274" customWidth="1"/>
    <col min="8698" max="8698" width="14.7109375" style="274" customWidth="1"/>
    <col min="8699" max="8699" width="15" style="274" customWidth="1"/>
    <col min="8700" max="8701" width="14.28515625" style="274" customWidth="1"/>
    <col min="8702" max="8702" width="0" style="274" hidden="1" customWidth="1"/>
    <col min="8703" max="8703" width="18.85546875" style="274" customWidth="1"/>
    <col min="8704" max="8716" width="8" style="274" customWidth="1"/>
    <col min="8717" max="8720" width="9.28515625" style="274" customWidth="1"/>
    <col min="8721" max="8748" width="9.140625" style="274"/>
    <col min="8749" max="8749" width="64" style="274" customWidth="1"/>
    <col min="8750" max="8750" width="97.85546875" style="274" customWidth="1"/>
    <col min="8751" max="8944" width="9.140625" style="274"/>
    <col min="8945" max="8945" width="1.28515625" style="274" customWidth="1"/>
    <col min="8946" max="8946" width="44.85546875" style="274" customWidth="1"/>
    <col min="8947" max="8947" width="47.28515625" style="274" customWidth="1"/>
    <col min="8948" max="8948" width="8.140625" style="274" customWidth="1"/>
    <col min="8949" max="8949" width="8.28515625" style="274" customWidth="1"/>
    <col min="8950" max="8950" width="5.42578125" style="274" customWidth="1"/>
    <col min="8951" max="8951" width="8.5703125" style="274" customWidth="1"/>
    <col min="8952" max="8952" width="13.7109375" style="274" customWidth="1"/>
    <col min="8953" max="8953" width="15.7109375" style="274" customWidth="1"/>
    <col min="8954" max="8954" width="14.7109375" style="274" customWidth="1"/>
    <col min="8955" max="8955" width="15" style="274" customWidth="1"/>
    <col min="8956" max="8957" width="14.28515625" style="274" customWidth="1"/>
    <col min="8958" max="8958" width="0" style="274" hidden="1" customWidth="1"/>
    <col min="8959" max="8959" width="18.85546875" style="274" customWidth="1"/>
    <col min="8960" max="8972" width="8" style="274" customWidth="1"/>
    <col min="8973" max="8976" width="9.28515625" style="274" customWidth="1"/>
    <col min="8977" max="9004" width="9.140625" style="274"/>
    <col min="9005" max="9005" width="64" style="274" customWidth="1"/>
    <col min="9006" max="9006" width="97.85546875" style="274" customWidth="1"/>
    <col min="9007" max="9200" width="9.140625" style="274"/>
    <col min="9201" max="9201" width="1.28515625" style="274" customWidth="1"/>
    <col min="9202" max="9202" width="44.85546875" style="274" customWidth="1"/>
    <col min="9203" max="9203" width="47.28515625" style="274" customWidth="1"/>
    <col min="9204" max="9204" width="8.140625" style="274" customWidth="1"/>
    <col min="9205" max="9205" width="8.28515625" style="274" customWidth="1"/>
    <col min="9206" max="9206" width="5.42578125" style="274" customWidth="1"/>
    <col min="9207" max="9207" width="8.5703125" style="274" customWidth="1"/>
    <col min="9208" max="9208" width="13.7109375" style="274" customWidth="1"/>
    <col min="9209" max="9209" width="15.7109375" style="274" customWidth="1"/>
    <col min="9210" max="9210" width="14.7109375" style="274" customWidth="1"/>
    <col min="9211" max="9211" width="15" style="274" customWidth="1"/>
    <col min="9212" max="9213" width="14.28515625" style="274" customWidth="1"/>
    <col min="9214" max="9214" width="0" style="274" hidden="1" customWidth="1"/>
    <col min="9215" max="9215" width="18.85546875" style="274" customWidth="1"/>
    <col min="9216" max="9228" width="8" style="274" customWidth="1"/>
    <col min="9229" max="9232" width="9.28515625" style="274" customWidth="1"/>
    <col min="9233" max="9260" width="9.140625" style="274"/>
    <col min="9261" max="9261" width="64" style="274" customWidth="1"/>
    <col min="9262" max="9262" width="97.85546875" style="274" customWidth="1"/>
    <col min="9263" max="9456" width="9.140625" style="274"/>
    <col min="9457" max="9457" width="1.28515625" style="274" customWidth="1"/>
    <col min="9458" max="9458" width="44.85546875" style="274" customWidth="1"/>
    <col min="9459" max="9459" width="47.28515625" style="274" customWidth="1"/>
    <col min="9460" max="9460" width="8.140625" style="274" customWidth="1"/>
    <col min="9461" max="9461" width="8.28515625" style="274" customWidth="1"/>
    <col min="9462" max="9462" width="5.42578125" style="274" customWidth="1"/>
    <col min="9463" max="9463" width="8.5703125" style="274" customWidth="1"/>
    <col min="9464" max="9464" width="13.7109375" style="274" customWidth="1"/>
    <col min="9465" max="9465" width="15.7109375" style="274" customWidth="1"/>
    <col min="9466" max="9466" width="14.7109375" style="274" customWidth="1"/>
    <col min="9467" max="9467" width="15" style="274" customWidth="1"/>
    <col min="9468" max="9469" width="14.28515625" style="274" customWidth="1"/>
    <col min="9470" max="9470" width="0" style="274" hidden="1" customWidth="1"/>
    <col min="9471" max="9471" width="18.85546875" style="274" customWidth="1"/>
    <col min="9472" max="9484" width="8" style="274" customWidth="1"/>
    <col min="9485" max="9488" width="9.28515625" style="274" customWidth="1"/>
    <col min="9489" max="9516" width="9.140625" style="274"/>
    <col min="9517" max="9517" width="64" style="274" customWidth="1"/>
    <col min="9518" max="9518" width="97.85546875" style="274" customWidth="1"/>
    <col min="9519" max="9712" width="9.140625" style="274"/>
    <col min="9713" max="9713" width="1.28515625" style="274" customWidth="1"/>
    <col min="9714" max="9714" width="44.85546875" style="274" customWidth="1"/>
    <col min="9715" max="9715" width="47.28515625" style="274" customWidth="1"/>
    <col min="9716" max="9716" width="8.140625" style="274" customWidth="1"/>
    <col min="9717" max="9717" width="8.28515625" style="274" customWidth="1"/>
    <col min="9718" max="9718" width="5.42578125" style="274" customWidth="1"/>
    <col min="9719" max="9719" width="8.5703125" style="274" customWidth="1"/>
    <col min="9720" max="9720" width="13.7109375" style="274" customWidth="1"/>
    <col min="9721" max="9721" width="15.7109375" style="274" customWidth="1"/>
    <col min="9722" max="9722" width="14.7109375" style="274" customWidth="1"/>
    <col min="9723" max="9723" width="15" style="274" customWidth="1"/>
    <col min="9724" max="9725" width="14.28515625" style="274" customWidth="1"/>
    <col min="9726" max="9726" width="0" style="274" hidden="1" customWidth="1"/>
    <col min="9727" max="9727" width="18.85546875" style="274" customWidth="1"/>
    <col min="9728" max="9740" width="8" style="274" customWidth="1"/>
    <col min="9741" max="9744" width="9.28515625" style="274" customWidth="1"/>
    <col min="9745" max="9772" width="9.140625" style="274"/>
    <col min="9773" max="9773" width="64" style="274" customWidth="1"/>
    <col min="9774" max="9774" width="97.85546875" style="274" customWidth="1"/>
    <col min="9775" max="9968" width="9.140625" style="274"/>
    <col min="9969" max="9969" width="1.28515625" style="274" customWidth="1"/>
    <col min="9970" max="9970" width="44.85546875" style="274" customWidth="1"/>
    <col min="9971" max="9971" width="47.28515625" style="274" customWidth="1"/>
    <col min="9972" max="9972" width="8.140625" style="274" customWidth="1"/>
    <col min="9973" max="9973" width="8.28515625" style="274" customWidth="1"/>
    <col min="9974" max="9974" width="5.42578125" style="274" customWidth="1"/>
    <col min="9975" max="9975" width="8.5703125" style="274" customWidth="1"/>
    <col min="9976" max="9976" width="13.7109375" style="274" customWidth="1"/>
    <col min="9977" max="9977" width="15.7109375" style="274" customWidth="1"/>
    <col min="9978" max="9978" width="14.7109375" style="274" customWidth="1"/>
    <col min="9979" max="9979" width="15" style="274" customWidth="1"/>
    <col min="9980" max="9981" width="14.28515625" style="274" customWidth="1"/>
    <col min="9982" max="9982" width="0" style="274" hidden="1" customWidth="1"/>
    <col min="9983" max="9983" width="18.85546875" style="274" customWidth="1"/>
    <col min="9984" max="9996" width="8" style="274" customWidth="1"/>
    <col min="9997" max="10000" width="9.28515625" style="274" customWidth="1"/>
    <col min="10001" max="10028" width="9.140625" style="274"/>
    <col min="10029" max="10029" width="64" style="274" customWidth="1"/>
    <col min="10030" max="10030" width="97.85546875" style="274" customWidth="1"/>
    <col min="10031" max="10224" width="9.140625" style="274"/>
    <col min="10225" max="10225" width="1.28515625" style="274" customWidth="1"/>
    <col min="10226" max="10226" width="44.85546875" style="274" customWidth="1"/>
    <col min="10227" max="10227" width="47.28515625" style="274" customWidth="1"/>
    <col min="10228" max="10228" width="8.140625" style="274" customWidth="1"/>
    <col min="10229" max="10229" width="8.28515625" style="274" customWidth="1"/>
    <col min="10230" max="10230" width="5.42578125" style="274" customWidth="1"/>
    <col min="10231" max="10231" width="8.5703125" style="274" customWidth="1"/>
    <col min="10232" max="10232" width="13.7109375" style="274" customWidth="1"/>
    <col min="10233" max="10233" width="15.7109375" style="274" customWidth="1"/>
    <col min="10234" max="10234" width="14.7109375" style="274" customWidth="1"/>
    <col min="10235" max="10235" width="15" style="274" customWidth="1"/>
    <col min="10236" max="10237" width="14.28515625" style="274" customWidth="1"/>
    <col min="10238" max="10238" width="0" style="274" hidden="1" customWidth="1"/>
    <col min="10239" max="10239" width="18.85546875" style="274" customWidth="1"/>
    <col min="10240" max="10252" width="8" style="274" customWidth="1"/>
    <col min="10253" max="10256" width="9.28515625" style="274" customWidth="1"/>
    <col min="10257" max="10284" width="9.140625" style="274"/>
    <col min="10285" max="10285" width="64" style="274" customWidth="1"/>
    <col min="10286" max="10286" width="97.85546875" style="274" customWidth="1"/>
    <col min="10287" max="10480" width="9.140625" style="274"/>
    <col min="10481" max="10481" width="1.28515625" style="274" customWidth="1"/>
    <col min="10482" max="10482" width="44.85546875" style="274" customWidth="1"/>
    <col min="10483" max="10483" width="47.28515625" style="274" customWidth="1"/>
    <col min="10484" max="10484" width="8.140625" style="274" customWidth="1"/>
    <col min="10485" max="10485" width="8.28515625" style="274" customWidth="1"/>
    <col min="10486" max="10486" width="5.42578125" style="274" customWidth="1"/>
    <col min="10487" max="10487" width="8.5703125" style="274" customWidth="1"/>
    <col min="10488" max="10488" width="13.7109375" style="274" customWidth="1"/>
    <col min="10489" max="10489" width="15.7109375" style="274" customWidth="1"/>
    <col min="10490" max="10490" width="14.7109375" style="274" customWidth="1"/>
    <col min="10491" max="10491" width="15" style="274" customWidth="1"/>
    <col min="10492" max="10493" width="14.28515625" style="274" customWidth="1"/>
    <col min="10494" max="10494" width="0" style="274" hidden="1" customWidth="1"/>
    <col min="10495" max="10495" width="18.85546875" style="274" customWidth="1"/>
    <col min="10496" max="10508" width="8" style="274" customWidth="1"/>
    <col min="10509" max="10512" width="9.28515625" style="274" customWidth="1"/>
    <col min="10513" max="10540" width="9.140625" style="274"/>
    <col min="10541" max="10541" width="64" style="274" customWidth="1"/>
    <col min="10542" max="10542" width="97.85546875" style="274" customWidth="1"/>
    <col min="10543" max="10736" width="9.140625" style="274"/>
    <col min="10737" max="10737" width="1.28515625" style="274" customWidth="1"/>
    <col min="10738" max="10738" width="44.85546875" style="274" customWidth="1"/>
    <col min="10739" max="10739" width="47.28515625" style="274" customWidth="1"/>
    <col min="10740" max="10740" width="8.140625" style="274" customWidth="1"/>
    <col min="10741" max="10741" width="8.28515625" style="274" customWidth="1"/>
    <col min="10742" max="10742" width="5.42578125" style="274" customWidth="1"/>
    <col min="10743" max="10743" width="8.5703125" style="274" customWidth="1"/>
    <col min="10744" max="10744" width="13.7109375" style="274" customWidth="1"/>
    <col min="10745" max="10745" width="15.7109375" style="274" customWidth="1"/>
    <col min="10746" max="10746" width="14.7109375" style="274" customWidth="1"/>
    <col min="10747" max="10747" width="15" style="274" customWidth="1"/>
    <col min="10748" max="10749" width="14.28515625" style="274" customWidth="1"/>
    <col min="10750" max="10750" width="0" style="274" hidden="1" customWidth="1"/>
    <col min="10751" max="10751" width="18.85546875" style="274" customWidth="1"/>
    <col min="10752" max="10764" width="8" style="274" customWidth="1"/>
    <col min="10765" max="10768" width="9.28515625" style="274" customWidth="1"/>
    <col min="10769" max="10796" width="9.140625" style="274"/>
    <col min="10797" max="10797" width="64" style="274" customWidth="1"/>
    <col min="10798" max="10798" width="97.85546875" style="274" customWidth="1"/>
    <col min="10799" max="10992" width="9.140625" style="274"/>
    <col min="10993" max="10993" width="1.28515625" style="274" customWidth="1"/>
    <col min="10994" max="10994" width="44.85546875" style="274" customWidth="1"/>
    <col min="10995" max="10995" width="47.28515625" style="274" customWidth="1"/>
    <col min="10996" max="10996" width="8.140625" style="274" customWidth="1"/>
    <col min="10997" max="10997" width="8.28515625" style="274" customWidth="1"/>
    <col min="10998" max="10998" width="5.42578125" style="274" customWidth="1"/>
    <col min="10999" max="10999" width="8.5703125" style="274" customWidth="1"/>
    <col min="11000" max="11000" width="13.7109375" style="274" customWidth="1"/>
    <col min="11001" max="11001" width="15.7109375" style="274" customWidth="1"/>
    <col min="11002" max="11002" width="14.7109375" style="274" customWidth="1"/>
    <col min="11003" max="11003" width="15" style="274" customWidth="1"/>
    <col min="11004" max="11005" width="14.28515625" style="274" customWidth="1"/>
    <col min="11006" max="11006" width="0" style="274" hidden="1" customWidth="1"/>
    <col min="11007" max="11007" width="18.85546875" style="274" customWidth="1"/>
    <col min="11008" max="11020" width="8" style="274" customWidth="1"/>
    <col min="11021" max="11024" width="9.28515625" style="274" customWidth="1"/>
    <col min="11025" max="11052" width="9.140625" style="274"/>
    <col min="11053" max="11053" width="64" style="274" customWidth="1"/>
    <col min="11054" max="11054" width="97.85546875" style="274" customWidth="1"/>
    <col min="11055" max="11248" width="9.140625" style="274"/>
    <col min="11249" max="11249" width="1.28515625" style="274" customWidth="1"/>
    <col min="11250" max="11250" width="44.85546875" style="274" customWidth="1"/>
    <col min="11251" max="11251" width="47.28515625" style="274" customWidth="1"/>
    <col min="11252" max="11252" width="8.140625" style="274" customWidth="1"/>
    <col min="11253" max="11253" width="8.28515625" style="274" customWidth="1"/>
    <col min="11254" max="11254" width="5.42578125" style="274" customWidth="1"/>
    <col min="11255" max="11255" width="8.5703125" style="274" customWidth="1"/>
    <col min="11256" max="11256" width="13.7109375" style="274" customWidth="1"/>
    <col min="11257" max="11257" width="15.7109375" style="274" customWidth="1"/>
    <col min="11258" max="11258" width="14.7109375" style="274" customWidth="1"/>
    <col min="11259" max="11259" width="15" style="274" customWidth="1"/>
    <col min="11260" max="11261" width="14.28515625" style="274" customWidth="1"/>
    <col min="11262" max="11262" width="0" style="274" hidden="1" customWidth="1"/>
    <col min="11263" max="11263" width="18.85546875" style="274" customWidth="1"/>
    <col min="11264" max="11276" width="8" style="274" customWidth="1"/>
    <col min="11277" max="11280" width="9.28515625" style="274" customWidth="1"/>
    <col min="11281" max="11308" width="9.140625" style="274"/>
    <col min="11309" max="11309" width="64" style="274" customWidth="1"/>
    <col min="11310" max="11310" width="97.85546875" style="274" customWidth="1"/>
    <col min="11311" max="11504" width="9.140625" style="274"/>
    <col min="11505" max="11505" width="1.28515625" style="274" customWidth="1"/>
    <col min="11506" max="11506" width="44.85546875" style="274" customWidth="1"/>
    <col min="11507" max="11507" width="47.28515625" style="274" customWidth="1"/>
    <col min="11508" max="11508" width="8.140625" style="274" customWidth="1"/>
    <col min="11509" max="11509" width="8.28515625" style="274" customWidth="1"/>
    <col min="11510" max="11510" width="5.42578125" style="274" customWidth="1"/>
    <col min="11511" max="11511" width="8.5703125" style="274" customWidth="1"/>
    <col min="11512" max="11512" width="13.7109375" style="274" customWidth="1"/>
    <col min="11513" max="11513" width="15.7109375" style="274" customWidth="1"/>
    <col min="11514" max="11514" width="14.7109375" style="274" customWidth="1"/>
    <col min="11515" max="11515" width="15" style="274" customWidth="1"/>
    <col min="11516" max="11517" width="14.28515625" style="274" customWidth="1"/>
    <col min="11518" max="11518" width="0" style="274" hidden="1" customWidth="1"/>
    <col min="11519" max="11519" width="18.85546875" style="274" customWidth="1"/>
    <col min="11520" max="11532" width="8" style="274" customWidth="1"/>
    <col min="11533" max="11536" width="9.28515625" style="274" customWidth="1"/>
    <col min="11537" max="11564" width="9.140625" style="274"/>
    <col min="11565" max="11565" width="64" style="274" customWidth="1"/>
    <col min="11566" max="11566" width="97.85546875" style="274" customWidth="1"/>
    <col min="11567" max="11760" width="9.140625" style="274"/>
    <col min="11761" max="11761" width="1.28515625" style="274" customWidth="1"/>
    <col min="11762" max="11762" width="44.85546875" style="274" customWidth="1"/>
    <col min="11763" max="11763" width="47.28515625" style="274" customWidth="1"/>
    <col min="11764" max="11764" width="8.140625" style="274" customWidth="1"/>
    <col min="11765" max="11765" width="8.28515625" style="274" customWidth="1"/>
    <col min="11766" max="11766" width="5.42578125" style="274" customWidth="1"/>
    <col min="11767" max="11767" width="8.5703125" style="274" customWidth="1"/>
    <col min="11768" max="11768" width="13.7109375" style="274" customWidth="1"/>
    <col min="11769" max="11769" width="15.7109375" style="274" customWidth="1"/>
    <col min="11770" max="11770" width="14.7109375" style="274" customWidth="1"/>
    <col min="11771" max="11771" width="15" style="274" customWidth="1"/>
    <col min="11772" max="11773" width="14.28515625" style="274" customWidth="1"/>
    <col min="11774" max="11774" width="0" style="274" hidden="1" customWidth="1"/>
    <col min="11775" max="11775" width="18.85546875" style="274" customWidth="1"/>
    <col min="11776" max="11788" width="8" style="274" customWidth="1"/>
    <col min="11789" max="11792" width="9.28515625" style="274" customWidth="1"/>
    <col min="11793" max="11820" width="9.140625" style="274"/>
    <col min="11821" max="11821" width="64" style="274" customWidth="1"/>
    <col min="11822" max="11822" width="97.85546875" style="274" customWidth="1"/>
    <col min="11823" max="12016" width="9.140625" style="274"/>
    <col min="12017" max="12017" width="1.28515625" style="274" customWidth="1"/>
    <col min="12018" max="12018" width="44.85546875" style="274" customWidth="1"/>
    <col min="12019" max="12019" width="47.28515625" style="274" customWidth="1"/>
    <col min="12020" max="12020" width="8.140625" style="274" customWidth="1"/>
    <col min="12021" max="12021" width="8.28515625" style="274" customWidth="1"/>
    <col min="12022" max="12022" width="5.42578125" style="274" customWidth="1"/>
    <col min="12023" max="12023" width="8.5703125" style="274" customWidth="1"/>
    <col min="12024" max="12024" width="13.7109375" style="274" customWidth="1"/>
    <col min="12025" max="12025" width="15.7109375" style="274" customWidth="1"/>
    <col min="12026" max="12026" width="14.7109375" style="274" customWidth="1"/>
    <col min="12027" max="12027" width="15" style="274" customWidth="1"/>
    <col min="12028" max="12029" width="14.28515625" style="274" customWidth="1"/>
    <col min="12030" max="12030" width="0" style="274" hidden="1" customWidth="1"/>
    <col min="12031" max="12031" width="18.85546875" style="274" customWidth="1"/>
    <col min="12032" max="12044" width="8" style="274" customWidth="1"/>
    <col min="12045" max="12048" width="9.28515625" style="274" customWidth="1"/>
    <col min="12049" max="12076" width="9.140625" style="274"/>
    <col min="12077" max="12077" width="64" style="274" customWidth="1"/>
    <col min="12078" max="12078" width="97.85546875" style="274" customWidth="1"/>
    <col min="12079" max="12272" width="9.140625" style="274"/>
    <col min="12273" max="12273" width="1.28515625" style="274" customWidth="1"/>
    <col min="12274" max="12274" width="44.85546875" style="274" customWidth="1"/>
    <col min="12275" max="12275" width="47.28515625" style="274" customWidth="1"/>
    <col min="12276" max="12276" width="8.140625" style="274" customWidth="1"/>
    <col min="12277" max="12277" width="8.28515625" style="274" customWidth="1"/>
    <col min="12278" max="12278" width="5.42578125" style="274" customWidth="1"/>
    <col min="12279" max="12279" width="8.5703125" style="274" customWidth="1"/>
    <col min="12280" max="12280" width="13.7109375" style="274" customWidth="1"/>
    <col min="12281" max="12281" width="15.7109375" style="274" customWidth="1"/>
    <col min="12282" max="12282" width="14.7109375" style="274" customWidth="1"/>
    <col min="12283" max="12283" width="15" style="274" customWidth="1"/>
    <col min="12284" max="12285" width="14.28515625" style="274" customWidth="1"/>
    <col min="12286" max="12286" width="0" style="274" hidden="1" customWidth="1"/>
    <col min="12287" max="12287" width="18.85546875" style="274" customWidth="1"/>
    <col min="12288" max="12300" width="8" style="274" customWidth="1"/>
    <col min="12301" max="12304" width="9.28515625" style="274" customWidth="1"/>
    <col min="12305" max="12332" width="9.140625" style="274"/>
    <col min="12333" max="12333" width="64" style="274" customWidth="1"/>
    <col min="12334" max="12334" width="97.85546875" style="274" customWidth="1"/>
    <col min="12335" max="12528" width="9.140625" style="274"/>
    <col min="12529" max="12529" width="1.28515625" style="274" customWidth="1"/>
    <col min="12530" max="12530" width="44.85546875" style="274" customWidth="1"/>
    <col min="12531" max="12531" width="47.28515625" style="274" customWidth="1"/>
    <col min="12532" max="12532" width="8.140625" style="274" customWidth="1"/>
    <col min="12533" max="12533" width="8.28515625" style="274" customWidth="1"/>
    <col min="12534" max="12534" width="5.42578125" style="274" customWidth="1"/>
    <col min="12535" max="12535" width="8.5703125" style="274" customWidth="1"/>
    <col min="12536" max="12536" width="13.7109375" style="274" customWidth="1"/>
    <col min="12537" max="12537" width="15.7109375" style="274" customWidth="1"/>
    <col min="12538" max="12538" width="14.7109375" style="274" customWidth="1"/>
    <col min="12539" max="12539" width="15" style="274" customWidth="1"/>
    <col min="12540" max="12541" width="14.28515625" style="274" customWidth="1"/>
    <col min="12542" max="12542" width="0" style="274" hidden="1" customWidth="1"/>
    <col min="12543" max="12543" width="18.85546875" style="274" customWidth="1"/>
    <col min="12544" max="12556" width="8" style="274" customWidth="1"/>
    <col min="12557" max="12560" width="9.28515625" style="274" customWidth="1"/>
    <col min="12561" max="12588" width="9.140625" style="274"/>
    <col min="12589" max="12589" width="64" style="274" customWidth="1"/>
    <col min="12590" max="12590" width="97.85546875" style="274" customWidth="1"/>
    <col min="12591" max="12784" width="9.140625" style="274"/>
    <col min="12785" max="12785" width="1.28515625" style="274" customWidth="1"/>
    <col min="12786" max="12786" width="44.85546875" style="274" customWidth="1"/>
    <col min="12787" max="12787" width="47.28515625" style="274" customWidth="1"/>
    <col min="12788" max="12788" width="8.140625" style="274" customWidth="1"/>
    <col min="12789" max="12789" width="8.28515625" style="274" customWidth="1"/>
    <col min="12790" max="12790" width="5.42578125" style="274" customWidth="1"/>
    <col min="12791" max="12791" width="8.5703125" style="274" customWidth="1"/>
    <col min="12792" max="12792" width="13.7109375" style="274" customWidth="1"/>
    <col min="12793" max="12793" width="15.7109375" style="274" customWidth="1"/>
    <col min="12794" max="12794" width="14.7109375" style="274" customWidth="1"/>
    <col min="12795" max="12795" width="15" style="274" customWidth="1"/>
    <col min="12796" max="12797" width="14.28515625" style="274" customWidth="1"/>
    <col min="12798" max="12798" width="0" style="274" hidden="1" customWidth="1"/>
    <col min="12799" max="12799" width="18.85546875" style="274" customWidth="1"/>
    <col min="12800" max="12812" width="8" style="274" customWidth="1"/>
    <col min="12813" max="12816" width="9.28515625" style="274" customWidth="1"/>
    <col min="12817" max="12844" width="9.140625" style="274"/>
    <col min="12845" max="12845" width="64" style="274" customWidth="1"/>
    <col min="12846" max="12846" width="97.85546875" style="274" customWidth="1"/>
    <col min="12847" max="13040" width="9.140625" style="274"/>
    <col min="13041" max="13041" width="1.28515625" style="274" customWidth="1"/>
    <col min="13042" max="13042" width="44.85546875" style="274" customWidth="1"/>
    <col min="13043" max="13043" width="47.28515625" style="274" customWidth="1"/>
    <col min="13044" max="13044" width="8.140625" style="274" customWidth="1"/>
    <col min="13045" max="13045" width="8.28515625" style="274" customWidth="1"/>
    <col min="13046" max="13046" width="5.42578125" style="274" customWidth="1"/>
    <col min="13047" max="13047" width="8.5703125" style="274" customWidth="1"/>
    <col min="13048" max="13048" width="13.7109375" style="274" customWidth="1"/>
    <col min="13049" max="13049" width="15.7109375" style="274" customWidth="1"/>
    <col min="13050" max="13050" width="14.7109375" style="274" customWidth="1"/>
    <col min="13051" max="13051" width="15" style="274" customWidth="1"/>
    <col min="13052" max="13053" width="14.28515625" style="274" customWidth="1"/>
    <col min="13054" max="13054" width="0" style="274" hidden="1" customWidth="1"/>
    <col min="13055" max="13055" width="18.85546875" style="274" customWidth="1"/>
    <col min="13056" max="13068" width="8" style="274" customWidth="1"/>
    <col min="13069" max="13072" width="9.28515625" style="274" customWidth="1"/>
    <col min="13073" max="13100" width="9.140625" style="274"/>
    <col min="13101" max="13101" width="64" style="274" customWidth="1"/>
    <col min="13102" max="13102" width="97.85546875" style="274" customWidth="1"/>
    <col min="13103" max="13296" width="9.140625" style="274"/>
    <col min="13297" max="13297" width="1.28515625" style="274" customWidth="1"/>
    <col min="13298" max="13298" width="44.85546875" style="274" customWidth="1"/>
    <col min="13299" max="13299" width="47.28515625" style="274" customWidth="1"/>
    <col min="13300" max="13300" width="8.140625" style="274" customWidth="1"/>
    <col min="13301" max="13301" width="8.28515625" style="274" customWidth="1"/>
    <col min="13302" max="13302" width="5.42578125" style="274" customWidth="1"/>
    <col min="13303" max="13303" width="8.5703125" style="274" customWidth="1"/>
    <col min="13304" max="13304" width="13.7109375" style="274" customWidth="1"/>
    <col min="13305" max="13305" width="15.7109375" style="274" customWidth="1"/>
    <col min="13306" max="13306" width="14.7109375" style="274" customWidth="1"/>
    <col min="13307" max="13307" width="15" style="274" customWidth="1"/>
    <col min="13308" max="13309" width="14.28515625" style="274" customWidth="1"/>
    <col min="13310" max="13310" width="0" style="274" hidden="1" customWidth="1"/>
    <col min="13311" max="13311" width="18.85546875" style="274" customWidth="1"/>
    <col min="13312" max="13324" width="8" style="274" customWidth="1"/>
    <col min="13325" max="13328" width="9.28515625" style="274" customWidth="1"/>
    <col min="13329" max="13356" width="9.140625" style="274"/>
    <col min="13357" max="13357" width="64" style="274" customWidth="1"/>
    <col min="13358" max="13358" width="97.85546875" style="274" customWidth="1"/>
    <col min="13359" max="13552" width="9.140625" style="274"/>
    <col min="13553" max="13553" width="1.28515625" style="274" customWidth="1"/>
    <col min="13554" max="13554" width="44.85546875" style="274" customWidth="1"/>
    <col min="13555" max="13555" width="47.28515625" style="274" customWidth="1"/>
    <col min="13556" max="13556" width="8.140625" style="274" customWidth="1"/>
    <col min="13557" max="13557" width="8.28515625" style="274" customWidth="1"/>
    <col min="13558" max="13558" width="5.42578125" style="274" customWidth="1"/>
    <col min="13559" max="13559" width="8.5703125" style="274" customWidth="1"/>
    <col min="13560" max="13560" width="13.7109375" style="274" customWidth="1"/>
    <col min="13561" max="13561" width="15.7109375" style="274" customWidth="1"/>
    <col min="13562" max="13562" width="14.7109375" style="274" customWidth="1"/>
    <col min="13563" max="13563" width="15" style="274" customWidth="1"/>
    <col min="13564" max="13565" width="14.28515625" style="274" customWidth="1"/>
    <col min="13566" max="13566" width="0" style="274" hidden="1" customWidth="1"/>
    <col min="13567" max="13567" width="18.85546875" style="274" customWidth="1"/>
    <col min="13568" max="13580" width="8" style="274" customWidth="1"/>
    <col min="13581" max="13584" width="9.28515625" style="274" customWidth="1"/>
    <col min="13585" max="13612" width="9.140625" style="274"/>
    <col min="13613" max="13613" width="64" style="274" customWidth="1"/>
    <col min="13614" max="13614" width="97.85546875" style="274" customWidth="1"/>
    <col min="13615" max="13808" width="9.140625" style="274"/>
    <col min="13809" max="13809" width="1.28515625" style="274" customWidth="1"/>
    <col min="13810" max="13810" width="44.85546875" style="274" customWidth="1"/>
    <col min="13811" max="13811" width="47.28515625" style="274" customWidth="1"/>
    <col min="13812" max="13812" width="8.140625" style="274" customWidth="1"/>
    <col min="13813" max="13813" width="8.28515625" style="274" customWidth="1"/>
    <col min="13814" max="13814" width="5.42578125" style="274" customWidth="1"/>
    <col min="13815" max="13815" width="8.5703125" style="274" customWidth="1"/>
    <col min="13816" max="13816" width="13.7109375" style="274" customWidth="1"/>
    <col min="13817" max="13817" width="15.7109375" style="274" customWidth="1"/>
    <col min="13818" max="13818" width="14.7109375" style="274" customWidth="1"/>
    <col min="13819" max="13819" width="15" style="274" customWidth="1"/>
    <col min="13820" max="13821" width="14.28515625" style="274" customWidth="1"/>
    <col min="13822" max="13822" width="0" style="274" hidden="1" customWidth="1"/>
    <col min="13823" max="13823" width="18.85546875" style="274" customWidth="1"/>
    <col min="13824" max="13836" width="8" style="274" customWidth="1"/>
    <col min="13837" max="13840" width="9.28515625" style="274" customWidth="1"/>
    <col min="13841" max="13868" width="9.140625" style="274"/>
    <col min="13869" max="13869" width="64" style="274" customWidth="1"/>
    <col min="13870" max="13870" width="97.85546875" style="274" customWidth="1"/>
    <col min="13871" max="14064" width="9.140625" style="274"/>
    <col min="14065" max="14065" width="1.28515625" style="274" customWidth="1"/>
    <col min="14066" max="14066" width="44.85546875" style="274" customWidth="1"/>
    <col min="14067" max="14067" width="47.28515625" style="274" customWidth="1"/>
    <col min="14068" max="14068" width="8.140625" style="274" customWidth="1"/>
    <col min="14069" max="14069" width="8.28515625" style="274" customWidth="1"/>
    <col min="14070" max="14070" width="5.42578125" style="274" customWidth="1"/>
    <col min="14071" max="14071" width="8.5703125" style="274" customWidth="1"/>
    <col min="14072" max="14072" width="13.7109375" style="274" customWidth="1"/>
    <col min="14073" max="14073" width="15.7109375" style="274" customWidth="1"/>
    <col min="14074" max="14074" width="14.7109375" style="274" customWidth="1"/>
    <col min="14075" max="14075" width="15" style="274" customWidth="1"/>
    <col min="14076" max="14077" width="14.28515625" style="274" customWidth="1"/>
    <col min="14078" max="14078" width="0" style="274" hidden="1" customWidth="1"/>
    <col min="14079" max="14079" width="18.85546875" style="274" customWidth="1"/>
    <col min="14080" max="14092" width="8" style="274" customWidth="1"/>
    <col min="14093" max="14096" width="9.28515625" style="274" customWidth="1"/>
    <col min="14097" max="14124" width="9.140625" style="274"/>
    <col min="14125" max="14125" width="64" style="274" customWidth="1"/>
    <col min="14126" max="14126" width="97.85546875" style="274" customWidth="1"/>
    <col min="14127" max="14320" width="9.140625" style="274"/>
    <col min="14321" max="14321" width="1.28515625" style="274" customWidth="1"/>
    <col min="14322" max="14322" width="44.85546875" style="274" customWidth="1"/>
    <col min="14323" max="14323" width="47.28515625" style="274" customWidth="1"/>
    <col min="14324" max="14324" width="8.140625" style="274" customWidth="1"/>
    <col min="14325" max="14325" width="8.28515625" style="274" customWidth="1"/>
    <col min="14326" max="14326" width="5.42578125" style="274" customWidth="1"/>
    <col min="14327" max="14327" width="8.5703125" style="274" customWidth="1"/>
    <col min="14328" max="14328" width="13.7109375" style="274" customWidth="1"/>
    <col min="14329" max="14329" width="15.7109375" style="274" customWidth="1"/>
    <col min="14330" max="14330" width="14.7109375" style="274" customWidth="1"/>
    <col min="14331" max="14331" width="15" style="274" customWidth="1"/>
    <col min="14332" max="14333" width="14.28515625" style="274" customWidth="1"/>
    <col min="14334" max="14334" width="0" style="274" hidden="1" customWidth="1"/>
    <col min="14335" max="14335" width="18.85546875" style="274" customWidth="1"/>
    <col min="14336" max="14348" width="8" style="274" customWidth="1"/>
    <col min="14349" max="14352" width="9.28515625" style="274" customWidth="1"/>
    <col min="14353" max="14380" width="9.140625" style="274"/>
    <col min="14381" max="14381" width="64" style="274" customWidth="1"/>
    <col min="14382" max="14382" width="97.85546875" style="274" customWidth="1"/>
    <col min="14383" max="14576" width="9.140625" style="274"/>
    <col min="14577" max="14577" width="1.28515625" style="274" customWidth="1"/>
    <col min="14578" max="14578" width="44.85546875" style="274" customWidth="1"/>
    <col min="14579" max="14579" width="47.28515625" style="274" customWidth="1"/>
    <col min="14580" max="14580" width="8.140625" style="274" customWidth="1"/>
    <col min="14581" max="14581" width="8.28515625" style="274" customWidth="1"/>
    <col min="14582" max="14582" width="5.42578125" style="274" customWidth="1"/>
    <col min="14583" max="14583" width="8.5703125" style="274" customWidth="1"/>
    <col min="14584" max="14584" width="13.7109375" style="274" customWidth="1"/>
    <col min="14585" max="14585" width="15.7109375" style="274" customWidth="1"/>
    <col min="14586" max="14586" width="14.7109375" style="274" customWidth="1"/>
    <col min="14587" max="14587" width="15" style="274" customWidth="1"/>
    <col min="14588" max="14589" width="14.28515625" style="274" customWidth="1"/>
    <col min="14590" max="14590" width="0" style="274" hidden="1" customWidth="1"/>
    <col min="14591" max="14591" width="18.85546875" style="274" customWidth="1"/>
    <col min="14592" max="14604" width="8" style="274" customWidth="1"/>
    <col min="14605" max="14608" width="9.28515625" style="274" customWidth="1"/>
    <col min="14609" max="14636" width="9.140625" style="274"/>
    <col min="14637" max="14637" width="64" style="274" customWidth="1"/>
    <col min="14638" max="14638" width="97.85546875" style="274" customWidth="1"/>
    <col min="14639" max="14832" width="9.140625" style="274"/>
    <col min="14833" max="14833" width="1.28515625" style="274" customWidth="1"/>
    <col min="14834" max="14834" width="44.85546875" style="274" customWidth="1"/>
    <col min="14835" max="14835" width="47.28515625" style="274" customWidth="1"/>
    <col min="14836" max="14836" width="8.140625" style="274" customWidth="1"/>
    <col min="14837" max="14837" width="8.28515625" style="274" customWidth="1"/>
    <col min="14838" max="14838" width="5.42578125" style="274" customWidth="1"/>
    <col min="14839" max="14839" width="8.5703125" style="274" customWidth="1"/>
    <col min="14840" max="14840" width="13.7109375" style="274" customWidth="1"/>
    <col min="14841" max="14841" width="15.7109375" style="274" customWidth="1"/>
    <col min="14842" max="14842" width="14.7109375" style="274" customWidth="1"/>
    <col min="14843" max="14843" width="15" style="274" customWidth="1"/>
    <col min="14844" max="14845" width="14.28515625" style="274" customWidth="1"/>
    <col min="14846" max="14846" width="0" style="274" hidden="1" customWidth="1"/>
    <col min="14847" max="14847" width="18.85546875" style="274" customWidth="1"/>
    <col min="14848" max="14860" width="8" style="274" customWidth="1"/>
    <col min="14861" max="14864" width="9.28515625" style="274" customWidth="1"/>
    <col min="14865" max="14892" width="9.140625" style="274"/>
    <col min="14893" max="14893" width="64" style="274" customWidth="1"/>
    <col min="14894" max="14894" width="97.85546875" style="274" customWidth="1"/>
    <col min="14895" max="15088" width="9.140625" style="274"/>
    <col min="15089" max="15089" width="1.28515625" style="274" customWidth="1"/>
    <col min="15090" max="15090" width="44.85546875" style="274" customWidth="1"/>
    <col min="15091" max="15091" width="47.28515625" style="274" customWidth="1"/>
    <col min="15092" max="15092" width="8.140625" style="274" customWidth="1"/>
    <col min="15093" max="15093" width="8.28515625" style="274" customWidth="1"/>
    <col min="15094" max="15094" width="5.42578125" style="274" customWidth="1"/>
    <col min="15095" max="15095" width="8.5703125" style="274" customWidth="1"/>
    <col min="15096" max="15096" width="13.7109375" style="274" customWidth="1"/>
    <col min="15097" max="15097" width="15.7109375" style="274" customWidth="1"/>
    <col min="15098" max="15098" width="14.7109375" style="274" customWidth="1"/>
    <col min="15099" max="15099" width="15" style="274" customWidth="1"/>
    <col min="15100" max="15101" width="14.28515625" style="274" customWidth="1"/>
    <col min="15102" max="15102" width="0" style="274" hidden="1" customWidth="1"/>
    <col min="15103" max="15103" width="18.85546875" style="274" customWidth="1"/>
    <col min="15104" max="15116" width="8" style="274" customWidth="1"/>
    <col min="15117" max="15120" width="9.28515625" style="274" customWidth="1"/>
    <col min="15121" max="15148" width="9.140625" style="274"/>
    <col min="15149" max="15149" width="64" style="274" customWidth="1"/>
    <col min="15150" max="15150" width="97.85546875" style="274" customWidth="1"/>
    <col min="15151" max="15344" width="9.140625" style="274"/>
    <col min="15345" max="15345" width="1.28515625" style="274" customWidth="1"/>
    <col min="15346" max="15346" width="44.85546875" style="274" customWidth="1"/>
    <col min="15347" max="15347" width="47.28515625" style="274" customWidth="1"/>
    <col min="15348" max="15348" width="8.140625" style="274" customWidth="1"/>
    <col min="15349" max="15349" width="8.28515625" style="274" customWidth="1"/>
    <col min="15350" max="15350" width="5.42578125" style="274" customWidth="1"/>
    <col min="15351" max="15351" width="8.5703125" style="274" customWidth="1"/>
    <col min="15352" max="15352" width="13.7109375" style="274" customWidth="1"/>
    <col min="15353" max="15353" width="15.7109375" style="274" customWidth="1"/>
    <col min="15354" max="15354" width="14.7109375" style="274" customWidth="1"/>
    <col min="15355" max="15355" width="15" style="274" customWidth="1"/>
    <col min="15356" max="15357" width="14.28515625" style="274" customWidth="1"/>
    <col min="15358" max="15358" width="0" style="274" hidden="1" customWidth="1"/>
    <col min="15359" max="15359" width="18.85546875" style="274" customWidth="1"/>
    <col min="15360" max="15372" width="8" style="274" customWidth="1"/>
    <col min="15373" max="15376" width="9.28515625" style="274" customWidth="1"/>
    <col min="15377" max="15404" width="9.140625" style="274"/>
    <col min="15405" max="15405" width="64" style="274" customWidth="1"/>
    <col min="15406" max="15406" width="97.85546875" style="274" customWidth="1"/>
    <col min="15407" max="15600" width="9.140625" style="274"/>
    <col min="15601" max="15601" width="1.28515625" style="274" customWidth="1"/>
    <col min="15602" max="15602" width="44.85546875" style="274" customWidth="1"/>
    <col min="15603" max="15603" width="47.28515625" style="274" customWidth="1"/>
    <col min="15604" max="15604" width="8.140625" style="274" customWidth="1"/>
    <col min="15605" max="15605" width="8.28515625" style="274" customWidth="1"/>
    <col min="15606" max="15606" width="5.42578125" style="274" customWidth="1"/>
    <col min="15607" max="15607" width="8.5703125" style="274" customWidth="1"/>
    <col min="15608" max="15608" width="13.7109375" style="274" customWidth="1"/>
    <col min="15609" max="15609" width="15.7109375" style="274" customWidth="1"/>
    <col min="15610" max="15610" width="14.7109375" style="274" customWidth="1"/>
    <col min="15611" max="15611" width="15" style="274" customWidth="1"/>
    <col min="15612" max="15613" width="14.28515625" style="274" customWidth="1"/>
    <col min="15614" max="15614" width="0" style="274" hidden="1" customWidth="1"/>
    <col min="15615" max="15615" width="18.85546875" style="274" customWidth="1"/>
    <col min="15616" max="15628" width="8" style="274" customWidth="1"/>
    <col min="15629" max="15632" width="9.28515625" style="274" customWidth="1"/>
    <col min="15633" max="15660" width="9.140625" style="274"/>
    <col min="15661" max="15661" width="64" style="274" customWidth="1"/>
    <col min="15662" max="15662" width="97.85546875" style="274" customWidth="1"/>
    <col min="15663" max="15856" width="9.140625" style="274"/>
    <col min="15857" max="15857" width="1.28515625" style="274" customWidth="1"/>
    <col min="15858" max="15858" width="44.85546875" style="274" customWidth="1"/>
    <col min="15859" max="15859" width="47.28515625" style="274" customWidth="1"/>
    <col min="15860" max="15860" width="8.140625" style="274" customWidth="1"/>
    <col min="15861" max="15861" width="8.28515625" style="274" customWidth="1"/>
    <col min="15862" max="15862" width="5.42578125" style="274" customWidth="1"/>
    <col min="15863" max="15863" width="8.5703125" style="274" customWidth="1"/>
    <col min="15864" max="15864" width="13.7109375" style="274" customWidth="1"/>
    <col min="15865" max="15865" width="15.7109375" style="274" customWidth="1"/>
    <col min="15866" max="15866" width="14.7109375" style="274" customWidth="1"/>
    <col min="15867" max="15867" width="15" style="274" customWidth="1"/>
    <col min="15868" max="15869" width="14.28515625" style="274" customWidth="1"/>
    <col min="15870" max="15870" width="0" style="274" hidden="1" customWidth="1"/>
    <col min="15871" max="15871" width="18.85546875" style="274" customWidth="1"/>
    <col min="15872" max="15884" width="8" style="274" customWidth="1"/>
    <col min="15885" max="15888" width="9.28515625" style="274" customWidth="1"/>
    <col min="15889" max="15916" width="9.140625" style="274"/>
    <col min="15917" max="15917" width="64" style="274" customWidth="1"/>
    <col min="15918" max="15918" width="97.85546875" style="274" customWidth="1"/>
    <col min="15919" max="16112" width="9.140625" style="274"/>
    <col min="16113" max="16113" width="1.28515625" style="274" customWidth="1"/>
    <col min="16114" max="16114" width="44.85546875" style="274" customWidth="1"/>
    <col min="16115" max="16115" width="47.28515625" style="274" customWidth="1"/>
    <col min="16116" max="16116" width="8.140625" style="274" customWidth="1"/>
    <col min="16117" max="16117" width="8.28515625" style="274" customWidth="1"/>
    <col min="16118" max="16118" width="5.42578125" style="274" customWidth="1"/>
    <col min="16119" max="16119" width="8.5703125" style="274" customWidth="1"/>
    <col min="16120" max="16120" width="13.7109375" style="274" customWidth="1"/>
    <col min="16121" max="16121" width="15.7109375" style="274" customWidth="1"/>
    <col min="16122" max="16122" width="14.7109375" style="274" customWidth="1"/>
    <col min="16123" max="16123" width="15" style="274" customWidth="1"/>
    <col min="16124" max="16125" width="14.28515625" style="274" customWidth="1"/>
    <col min="16126" max="16126" width="0" style="274" hidden="1" customWidth="1"/>
    <col min="16127" max="16127" width="18.85546875" style="274" customWidth="1"/>
    <col min="16128" max="16140" width="8" style="274" customWidth="1"/>
    <col min="16141" max="16144" width="9.28515625" style="274" customWidth="1"/>
    <col min="16145" max="16172" width="9.140625" style="274"/>
    <col min="16173" max="16173" width="64" style="274" customWidth="1"/>
    <col min="16174" max="16174" width="97.85546875" style="274" customWidth="1"/>
    <col min="16175" max="16384" width="9.140625" style="274"/>
  </cols>
  <sheetData>
    <row r="1" spans="1:46" ht="4.5" customHeight="1" thickBot="1" x14ac:dyDescent="0.3">
      <c r="A1" s="272"/>
      <c r="B1" s="273"/>
      <c r="C1" s="273"/>
      <c r="D1" s="273"/>
      <c r="E1" s="299"/>
      <c r="F1" s="299"/>
      <c r="G1" s="299"/>
      <c r="H1" s="299"/>
      <c r="I1" s="299"/>
      <c r="J1" s="299"/>
      <c r="K1" s="299"/>
      <c r="L1" s="299"/>
      <c r="M1" s="299"/>
      <c r="N1" s="299"/>
      <c r="O1" s="299"/>
      <c r="P1" s="299"/>
      <c r="Q1" s="299"/>
      <c r="R1" s="299"/>
      <c r="AS1" s="275" t="s">
        <v>186</v>
      </c>
      <c r="AT1" s="276" t="s">
        <v>187</v>
      </c>
    </row>
    <row r="2" spans="1:46" ht="32.25" customHeight="1" x14ac:dyDescent="0.25">
      <c r="A2" s="277"/>
      <c r="B2" s="368" t="s">
        <v>530</v>
      </c>
      <c r="C2" s="369"/>
      <c r="D2" s="369"/>
      <c r="E2" s="369"/>
      <c r="F2" s="369"/>
      <c r="G2" s="369"/>
      <c r="H2" s="369"/>
      <c r="I2" s="369"/>
      <c r="J2" s="369"/>
      <c r="K2" s="369"/>
      <c r="L2" s="369"/>
      <c r="M2" s="369"/>
      <c r="N2" s="369"/>
      <c r="O2" s="369"/>
      <c r="P2" s="369"/>
      <c r="Q2" s="369"/>
      <c r="R2" s="369"/>
      <c r="S2" s="370"/>
      <c r="AS2" s="278"/>
      <c r="AT2" s="279"/>
    </row>
    <row r="3" spans="1:46" ht="9" customHeight="1" x14ac:dyDescent="0.25">
      <c r="A3" s="277"/>
      <c r="B3" s="371"/>
      <c r="C3" s="371"/>
      <c r="D3" s="371"/>
      <c r="E3" s="371"/>
      <c r="F3" s="371"/>
      <c r="G3" s="371"/>
      <c r="H3" s="371"/>
      <c r="I3" s="371"/>
      <c r="J3" s="371"/>
      <c r="K3" s="371"/>
      <c r="L3" s="371"/>
      <c r="M3" s="371"/>
      <c r="N3" s="371"/>
      <c r="O3" s="371"/>
      <c r="P3" s="371"/>
      <c r="Q3" s="371"/>
      <c r="R3" s="371"/>
      <c r="S3" s="371"/>
      <c r="AS3" s="278"/>
      <c r="AT3" s="279"/>
    </row>
    <row r="4" spans="1:46" ht="25.5" customHeight="1" x14ac:dyDescent="0.25">
      <c r="A4" s="277"/>
      <c r="B4" s="372" t="s">
        <v>535</v>
      </c>
      <c r="C4" s="373"/>
      <c r="D4" s="373"/>
      <c r="E4" s="373"/>
      <c r="F4" s="373"/>
      <c r="G4" s="373"/>
      <c r="H4" s="373"/>
      <c r="I4" s="373"/>
      <c r="J4" s="373"/>
      <c r="K4" s="373"/>
      <c r="L4" s="373"/>
      <c r="M4" s="373"/>
      <c r="N4" s="373"/>
      <c r="O4" s="373"/>
      <c r="P4" s="373"/>
      <c r="Q4" s="373"/>
      <c r="R4" s="373"/>
      <c r="S4" s="374"/>
      <c r="AS4" s="280" t="s">
        <v>190</v>
      </c>
      <c r="AT4" s="281" t="s">
        <v>191</v>
      </c>
    </row>
    <row r="5" spans="1:46" ht="11.25" customHeight="1" x14ac:dyDescent="0.25">
      <c r="A5" s="277"/>
      <c r="B5" s="371"/>
      <c r="C5" s="371"/>
      <c r="D5" s="371"/>
      <c r="E5" s="371"/>
      <c r="F5" s="371"/>
      <c r="G5" s="371"/>
      <c r="H5" s="371"/>
      <c r="I5" s="371"/>
      <c r="J5" s="371"/>
      <c r="K5" s="371"/>
      <c r="L5" s="371"/>
      <c r="M5" s="371"/>
      <c r="N5" s="371"/>
      <c r="O5" s="371"/>
      <c r="P5" s="371"/>
      <c r="Q5" s="371"/>
      <c r="R5" s="371"/>
      <c r="S5" s="371"/>
      <c r="AS5" s="283" t="s">
        <v>198</v>
      </c>
      <c r="AT5" s="284" t="s">
        <v>199</v>
      </c>
    </row>
    <row r="6" spans="1:46" ht="9" hidden="1" customHeight="1" x14ac:dyDescent="0.25">
      <c r="A6" s="277"/>
      <c r="B6" s="282"/>
      <c r="C6" s="282"/>
      <c r="D6" s="282"/>
      <c r="E6" s="52"/>
      <c r="F6" s="52"/>
      <c r="G6" s="52"/>
      <c r="H6" s="52"/>
      <c r="I6" s="52"/>
      <c r="J6" s="52"/>
      <c r="K6" s="52"/>
      <c r="L6" s="52"/>
      <c r="M6" s="52"/>
      <c r="N6" s="52"/>
      <c r="O6" s="52"/>
      <c r="P6" s="52"/>
      <c r="Q6" s="52"/>
      <c r="R6" s="52"/>
      <c r="AS6" s="283"/>
      <c r="AT6" s="284"/>
    </row>
    <row r="7" spans="1:46" ht="22.5" customHeight="1" x14ac:dyDescent="0.25">
      <c r="A7" s="277"/>
      <c r="B7" s="387" t="s">
        <v>521</v>
      </c>
      <c r="C7" s="388"/>
      <c r="D7" s="389"/>
      <c r="E7" s="379" t="s">
        <v>318</v>
      </c>
      <c r="F7" s="379"/>
      <c r="G7" s="379"/>
      <c r="H7" s="379"/>
      <c r="I7" s="379"/>
      <c r="J7" s="379"/>
      <c r="K7" s="379"/>
      <c r="L7" s="379"/>
      <c r="M7" s="379"/>
      <c r="N7" s="379"/>
      <c r="O7" s="379"/>
      <c r="P7" s="379"/>
      <c r="Q7" s="379"/>
      <c r="R7" s="380"/>
      <c r="S7" s="375" t="s">
        <v>512</v>
      </c>
      <c r="AS7" s="283" t="s">
        <v>201</v>
      </c>
      <c r="AT7" s="284" t="s">
        <v>202</v>
      </c>
    </row>
    <row r="8" spans="1:46" ht="12" customHeight="1" x14ac:dyDescent="0.25">
      <c r="A8" s="277"/>
      <c r="B8" s="390"/>
      <c r="C8" s="391"/>
      <c r="D8" s="392"/>
      <c r="E8" s="381" t="s">
        <v>319</v>
      </c>
      <c r="F8" s="382"/>
      <c r="G8" s="382"/>
      <c r="H8" s="382"/>
      <c r="I8" s="382"/>
      <c r="J8" s="382"/>
      <c r="K8" s="383"/>
      <c r="L8" s="384" t="s">
        <v>320</v>
      </c>
      <c r="M8" s="384"/>
      <c r="N8" s="384"/>
      <c r="O8" s="384"/>
      <c r="P8" s="384"/>
      <c r="Q8" s="384"/>
      <c r="R8" s="381"/>
      <c r="S8" s="375"/>
      <c r="AS8" s="283" t="s">
        <v>203</v>
      </c>
      <c r="AT8" s="284" t="s">
        <v>204</v>
      </c>
    </row>
    <row r="9" spans="1:46" ht="18" customHeight="1" x14ac:dyDescent="0.25">
      <c r="A9" s="277"/>
      <c r="B9" s="393"/>
      <c r="C9" s="394"/>
      <c r="D9" s="395"/>
      <c r="E9" s="376" t="s">
        <v>26</v>
      </c>
      <c r="F9" s="376"/>
      <c r="G9" s="376"/>
      <c r="H9" s="376" t="s">
        <v>27</v>
      </c>
      <c r="I9" s="376"/>
      <c r="J9" s="376"/>
      <c r="K9" s="385" t="s">
        <v>321</v>
      </c>
      <c r="L9" s="376" t="s">
        <v>28</v>
      </c>
      <c r="M9" s="376"/>
      <c r="N9" s="376"/>
      <c r="O9" s="376" t="s">
        <v>29</v>
      </c>
      <c r="P9" s="376"/>
      <c r="Q9" s="376"/>
      <c r="R9" s="377" t="s">
        <v>321</v>
      </c>
      <c r="S9" s="375"/>
      <c r="AS9" s="283" t="s">
        <v>207</v>
      </c>
      <c r="AT9" s="284" t="s">
        <v>208</v>
      </c>
    </row>
    <row r="10" spans="1:46" ht="40.5" customHeight="1" x14ac:dyDescent="0.25">
      <c r="A10" s="277"/>
      <c r="B10" s="285" t="s">
        <v>329</v>
      </c>
      <c r="C10" s="286" t="s">
        <v>330</v>
      </c>
      <c r="D10" s="287" t="s">
        <v>324</v>
      </c>
      <c r="E10" s="300" t="s">
        <v>325</v>
      </c>
      <c r="F10" s="300" t="s">
        <v>326</v>
      </c>
      <c r="G10" s="300" t="s">
        <v>327</v>
      </c>
      <c r="H10" s="300" t="s">
        <v>325</v>
      </c>
      <c r="I10" s="300" t="s">
        <v>326</v>
      </c>
      <c r="J10" s="300" t="s">
        <v>327</v>
      </c>
      <c r="K10" s="386"/>
      <c r="L10" s="300" t="s">
        <v>325</v>
      </c>
      <c r="M10" s="300" t="s">
        <v>326</v>
      </c>
      <c r="N10" s="300" t="s">
        <v>327</v>
      </c>
      <c r="O10" s="300" t="s">
        <v>325</v>
      </c>
      <c r="P10" s="300" t="s">
        <v>326</v>
      </c>
      <c r="Q10" s="300" t="s">
        <v>327</v>
      </c>
      <c r="R10" s="378"/>
      <c r="S10" s="375"/>
      <c r="AS10" s="283" t="s">
        <v>215</v>
      </c>
      <c r="AT10" s="284" t="s">
        <v>216</v>
      </c>
    </row>
    <row r="11" spans="1:46" s="291" customFormat="1" ht="63" customHeight="1" x14ac:dyDescent="0.25">
      <c r="A11" s="288"/>
      <c r="B11" s="236" t="s">
        <v>543</v>
      </c>
      <c r="C11" s="236" t="s">
        <v>544</v>
      </c>
      <c r="D11" s="207" t="s">
        <v>513</v>
      </c>
      <c r="E11" s="301" t="s">
        <v>524</v>
      </c>
      <c r="F11" s="301"/>
      <c r="G11" s="301"/>
      <c r="H11" s="301" t="s">
        <v>524</v>
      </c>
      <c r="I11" s="301"/>
      <c r="J11" s="301"/>
      <c r="K11" s="302">
        <f>IF(E11="x",5,0)+IF(F11="x",3,0)+IF(G11="x",1,0)+IF(H11="x",5,0)+IF(I11="x",3,0)+IF(J11="x",1,0)</f>
        <v>10</v>
      </c>
      <c r="L11" s="303" t="s">
        <v>524</v>
      </c>
      <c r="M11" s="303"/>
      <c r="N11" s="303"/>
      <c r="O11" s="303" t="s">
        <v>524</v>
      </c>
      <c r="P11" s="303"/>
      <c r="Q11" s="303"/>
      <c r="R11" s="333">
        <f>IF(L11="x",5,0)+IF(M11="x",3,0)+IF(N11="x",1,0)+IF(O11="x",1,0)+IF(P11="x",3,0)+IF(Q11="x",5,0)</f>
        <v>6</v>
      </c>
      <c r="S11" s="334">
        <f>K11+R11</f>
        <v>16</v>
      </c>
      <c r="T11" s="289"/>
      <c r="U11" s="289"/>
      <c r="V11" s="289"/>
      <c r="W11" s="289"/>
      <c r="X11" s="290"/>
      <c r="AS11" s="292" t="s">
        <v>217</v>
      </c>
      <c r="AT11" s="293" t="s">
        <v>218</v>
      </c>
    </row>
    <row r="12" spans="1:46" s="291" customFormat="1" ht="60.75" customHeight="1" x14ac:dyDescent="0.25">
      <c r="A12" s="288"/>
      <c r="B12" s="236" t="s">
        <v>545</v>
      </c>
      <c r="C12" s="236" t="s">
        <v>546</v>
      </c>
      <c r="D12" s="207" t="s">
        <v>511</v>
      </c>
      <c r="E12" s="305" t="s">
        <v>524</v>
      </c>
      <c r="F12" s="303"/>
      <c r="G12" s="303"/>
      <c r="H12" s="303"/>
      <c r="I12" s="303" t="s">
        <v>524</v>
      </c>
      <c r="J12" s="303"/>
      <c r="K12" s="304">
        <f>IF(E12="x",5,0)+IF(F12="x",3,0)+IF(G12="x",1,0)+IF(H12="x",5,0)+IF(I12="x",3,0)+IF(J12="x",1,0)</f>
        <v>8</v>
      </c>
      <c r="L12" s="303" t="s">
        <v>524</v>
      </c>
      <c r="M12" s="303"/>
      <c r="N12" s="303"/>
      <c r="O12" s="303"/>
      <c r="P12" s="303" t="s">
        <v>524</v>
      </c>
      <c r="Q12" s="303"/>
      <c r="R12" s="333">
        <f>IF(L12="x",5,0)+IF(M12="x",3,0)+IF(N12="x",1,0)+IF(O12="x",1,0)+IF(P12="x",3,0)+IF(Q12="x",5,0)</f>
        <v>8</v>
      </c>
      <c r="S12" s="334">
        <f t="shared" ref="S12:S30" si="0">K12+R12</f>
        <v>16</v>
      </c>
      <c r="T12" s="289"/>
      <c r="U12" s="289"/>
      <c r="V12" s="289"/>
      <c r="W12" s="289"/>
      <c r="X12" s="290"/>
      <c r="AS12" s="292" t="s">
        <v>217</v>
      </c>
      <c r="AT12" s="293" t="s">
        <v>218</v>
      </c>
    </row>
    <row r="13" spans="1:46" s="291" customFormat="1" ht="69.75" customHeight="1" x14ac:dyDescent="0.25">
      <c r="A13" s="288"/>
      <c r="B13" s="236" t="s">
        <v>549</v>
      </c>
      <c r="C13" s="236" t="s">
        <v>550</v>
      </c>
      <c r="D13" s="207" t="s">
        <v>511</v>
      </c>
      <c r="E13" s="305" t="s">
        <v>524</v>
      </c>
      <c r="F13" s="303"/>
      <c r="G13" s="303"/>
      <c r="H13" s="303" t="s">
        <v>524</v>
      </c>
      <c r="I13" s="303"/>
      <c r="J13" s="303"/>
      <c r="K13" s="304">
        <f>IF(E13="x",5,0)+IF(F13="x",3,0)+IF(G13="x",1,0)+IF(H13="x",5,0)+IF(I13="x",3,0)+IF(J13="x",1,0)</f>
        <v>10</v>
      </c>
      <c r="L13" s="303"/>
      <c r="M13" s="303" t="s">
        <v>524</v>
      </c>
      <c r="N13" s="303"/>
      <c r="O13" s="303" t="s">
        <v>524</v>
      </c>
      <c r="P13" s="303"/>
      <c r="Q13" s="303"/>
      <c r="R13" s="333">
        <f>IF(L13="x",5,0)+IF(M13="x",3,0)+IF(N13="x",1,0)+IF(O13="x",1,0)+IF(P13="x",3,0)+IF(Q13="x",5,0)</f>
        <v>4</v>
      </c>
      <c r="S13" s="334">
        <f t="shared" si="0"/>
        <v>14</v>
      </c>
      <c r="T13" s="289"/>
      <c r="U13" s="289"/>
      <c r="V13" s="289"/>
      <c r="W13" s="289"/>
      <c r="X13" s="290"/>
      <c r="AS13" s="292" t="s">
        <v>217</v>
      </c>
      <c r="AT13" s="293" t="s">
        <v>218</v>
      </c>
    </row>
    <row r="14" spans="1:46" s="291" customFormat="1" ht="113.25" customHeight="1" x14ac:dyDescent="0.25">
      <c r="A14" s="288"/>
      <c r="B14" s="236" t="s">
        <v>551</v>
      </c>
      <c r="C14" s="207" t="s">
        <v>552</v>
      </c>
      <c r="D14" s="207" t="s">
        <v>511</v>
      </c>
      <c r="E14" s="305" t="s">
        <v>524</v>
      </c>
      <c r="F14" s="303"/>
      <c r="G14" s="303"/>
      <c r="H14" s="303" t="s">
        <v>524</v>
      </c>
      <c r="I14" s="303"/>
      <c r="J14" s="303"/>
      <c r="K14" s="304">
        <f>IF(E14="x",5,0)+IF(F14="x",3,0)+IF(G14="x",1,0)+IF(H14="x",5,0)+IF(I14="x",3,0)+IF(J14="x",1,0)</f>
        <v>10</v>
      </c>
      <c r="L14" s="303"/>
      <c r="M14" s="303" t="s">
        <v>524</v>
      </c>
      <c r="N14" s="303"/>
      <c r="O14" s="303"/>
      <c r="P14" s="303" t="s">
        <v>524</v>
      </c>
      <c r="Q14" s="303"/>
      <c r="R14" s="333">
        <f>IF(L14="x",5,0)+IF(M14="x",3,0)+IF(N14="x",1,0)+IF(O14="x",1,0)+IF(P14="x",3,0)+IF(Q14="x",5,0)</f>
        <v>6</v>
      </c>
      <c r="S14" s="334">
        <f t="shared" si="0"/>
        <v>16</v>
      </c>
      <c r="T14" s="289"/>
      <c r="U14" s="289"/>
      <c r="V14" s="289"/>
      <c r="W14" s="289"/>
      <c r="X14" s="290"/>
      <c r="AS14" s="292" t="s">
        <v>217</v>
      </c>
      <c r="AT14" s="293" t="s">
        <v>218</v>
      </c>
    </row>
    <row r="15" spans="1:46" s="291" customFormat="1" ht="54" customHeight="1" x14ac:dyDescent="0.25">
      <c r="A15" s="288"/>
      <c r="B15" s="236" t="s">
        <v>553</v>
      </c>
      <c r="C15" s="207" t="s">
        <v>554</v>
      </c>
      <c r="D15" s="207" t="s">
        <v>511</v>
      </c>
      <c r="E15" s="305" t="s">
        <v>524</v>
      </c>
      <c r="F15" s="303"/>
      <c r="G15" s="303"/>
      <c r="H15" s="303" t="s">
        <v>524</v>
      </c>
      <c r="I15" s="303"/>
      <c r="J15" s="303"/>
      <c r="K15" s="304">
        <f>IF(E15="x",5,0)+IF(F15="x",3,0)+IF(G15="x",1,0)+IF(H15="x",5,0)+IF(I15="x",3,0)+IF(J15="x",1,0)</f>
        <v>10</v>
      </c>
      <c r="L15" s="303"/>
      <c r="M15" s="303" t="s">
        <v>524</v>
      </c>
      <c r="N15" s="303"/>
      <c r="O15" s="303"/>
      <c r="P15" s="303" t="s">
        <v>524</v>
      </c>
      <c r="Q15" s="303"/>
      <c r="R15" s="333">
        <f>IF(L15="x",5,0)+IF(M15="x",3,0)+IF(N15="x",1,0)+IF(O15="x",1,0)+IF(P15="x",3,0)+IF(Q15="x",5,0)</f>
        <v>6</v>
      </c>
      <c r="S15" s="334">
        <f t="shared" si="0"/>
        <v>16</v>
      </c>
      <c r="T15" s="289"/>
      <c r="U15" s="289"/>
      <c r="V15" s="289"/>
      <c r="W15" s="289"/>
      <c r="X15" s="290"/>
      <c r="AS15" s="292" t="s">
        <v>217</v>
      </c>
      <c r="AT15" s="293" t="s">
        <v>218</v>
      </c>
    </row>
    <row r="16" spans="1:46" s="291" customFormat="1" ht="63.75" customHeight="1" x14ac:dyDescent="0.25">
      <c r="A16" s="288"/>
      <c r="B16" s="236" t="s">
        <v>547</v>
      </c>
      <c r="C16" s="207" t="s">
        <v>548</v>
      </c>
      <c r="D16" s="207" t="s">
        <v>511</v>
      </c>
      <c r="E16" s="306"/>
      <c r="F16" s="307"/>
      <c r="G16" s="307" t="s">
        <v>524</v>
      </c>
      <c r="H16" s="307"/>
      <c r="I16" s="307"/>
      <c r="J16" s="307" t="s">
        <v>524</v>
      </c>
      <c r="K16" s="304">
        <f t="shared" ref="K16:K17" si="1">IF(E16="x",5,0)+IF(F16="x",3,0)+IF(G16="x",1,0)+IF(H16="x",5,0)+IF(I16="x",3,0)+IF(J16="x",1,0)</f>
        <v>2</v>
      </c>
      <c r="L16" s="307"/>
      <c r="M16" s="307" t="s">
        <v>524</v>
      </c>
      <c r="N16" s="307"/>
      <c r="O16" s="307"/>
      <c r="P16" s="307" t="s">
        <v>524</v>
      </c>
      <c r="Q16" s="307"/>
      <c r="R16" s="333">
        <f t="shared" ref="R16:R17" si="2">IF(L16="x",5,0)+IF(M16="x",3,0)+IF(N16="x",1,0)+IF(O16="x",1,0)+IF(P16="x",3,0)+IF(Q16="x",5,0)</f>
        <v>6</v>
      </c>
      <c r="S16" s="334">
        <f t="shared" si="0"/>
        <v>8</v>
      </c>
      <c r="T16" s="289"/>
      <c r="U16" s="289"/>
      <c r="V16" s="289"/>
      <c r="W16" s="289"/>
      <c r="X16" s="290"/>
      <c r="AS16" s="292"/>
      <c r="AT16" s="293"/>
    </row>
    <row r="17" spans="1:46" s="291" customFormat="1" ht="102.75" customHeight="1" x14ac:dyDescent="0.25">
      <c r="A17" s="288"/>
      <c r="B17" s="236" t="s">
        <v>555</v>
      </c>
      <c r="C17" s="207" t="s">
        <v>556</v>
      </c>
      <c r="D17" s="207" t="s">
        <v>511</v>
      </c>
      <c r="E17" s="306"/>
      <c r="F17" s="307" t="s">
        <v>524</v>
      </c>
      <c r="G17" s="307"/>
      <c r="H17" s="307" t="s">
        <v>524</v>
      </c>
      <c r="I17" s="307"/>
      <c r="J17" s="307"/>
      <c r="K17" s="304">
        <f t="shared" si="1"/>
        <v>8</v>
      </c>
      <c r="L17" s="307"/>
      <c r="M17" s="307" t="s">
        <v>524</v>
      </c>
      <c r="N17" s="307"/>
      <c r="O17" s="307" t="s">
        <v>524</v>
      </c>
      <c r="P17" s="307"/>
      <c r="Q17" s="307"/>
      <c r="R17" s="333">
        <f t="shared" si="2"/>
        <v>4</v>
      </c>
      <c r="S17" s="334">
        <f t="shared" si="0"/>
        <v>12</v>
      </c>
      <c r="T17" s="289"/>
      <c r="U17" s="289"/>
      <c r="V17" s="289"/>
      <c r="W17" s="289"/>
      <c r="X17" s="290"/>
      <c r="AS17" s="292"/>
      <c r="AT17" s="293"/>
    </row>
    <row r="18" spans="1:46" s="291" customFormat="1" ht="40.5" customHeight="1" x14ac:dyDescent="0.25">
      <c r="A18" s="288"/>
      <c r="B18" s="588" t="s">
        <v>561</v>
      </c>
      <c r="C18" s="236" t="s">
        <v>562</v>
      </c>
      <c r="D18" s="207" t="s">
        <v>511</v>
      </c>
      <c r="E18" s="305" t="s">
        <v>524</v>
      </c>
      <c r="F18" s="303"/>
      <c r="G18" s="303"/>
      <c r="H18" s="303" t="s">
        <v>524</v>
      </c>
      <c r="I18" s="303"/>
      <c r="J18" s="303"/>
      <c r="K18" s="304">
        <f t="shared" ref="K18" si="3">IF(E18="x",5,0)+IF(F18="x",3,0)+IF(G18="x",1,0)+IF(H18="x",5,0)+IF(I18="x",3,0)+IF(J18="x",1,0)</f>
        <v>10</v>
      </c>
      <c r="L18" s="303" t="s">
        <v>524</v>
      </c>
      <c r="M18" s="303"/>
      <c r="N18" s="303"/>
      <c r="O18" s="303" t="s">
        <v>524</v>
      </c>
      <c r="P18" s="303"/>
      <c r="Q18" s="303"/>
      <c r="R18" s="333">
        <f t="shared" ref="R18" si="4">IF(L18="x",5,0)+IF(M18="x",3,0)+IF(N18="x",1,0)+IF(O18="x",1,0)+IF(P18="x",3,0)+IF(Q18="x",5,0)</f>
        <v>6</v>
      </c>
      <c r="S18" s="334">
        <f t="shared" si="0"/>
        <v>16</v>
      </c>
      <c r="AS18" s="292" t="s">
        <v>271</v>
      </c>
      <c r="AT18" s="293" t="s">
        <v>272</v>
      </c>
    </row>
    <row r="19" spans="1:46" s="291" customFormat="1" ht="176.25" customHeight="1" x14ac:dyDescent="0.25">
      <c r="A19" s="288"/>
      <c r="B19" s="236"/>
      <c r="C19" s="236"/>
      <c r="D19" s="207" t="s">
        <v>511</v>
      </c>
      <c r="E19" s="305"/>
      <c r="F19" s="303"/>
      <c r="G19" s="303"/>
      <c r="H19" s="303"/>
      <c r="I19" s="303"/>
      <c r="J19" s="303"/>
      <c r="K19" s="304">
        <f>IF(E19="x",5,0)+IF(F19="x",3,0)+IF(G19="x",1,0)+IF(H19="x",5,0)+IF(I19="x",3,0)+IF(J19="x",1,0)</f>
        <v>0</v>
      </c>
      <c r="L19" s="303"/>
      <c r="M19" s="303"/>
      <c r="N19" s="303"/>
      <c r="O19" s="303"/>
      <c r="P19" s="303"/>
      <c r="Q19" s="303"/>
      <c r="R19" s="333">
        <f>IF(L19="x",5,0)+IF(M19="x",3,0)+IF(N19="x",1,0)+IF(O19="x",1,0)+IF(P19="x",3,0)+IF(Q19="x",5,0)</f>
        <v>0</v>
      </c>
      <c r="S19" s="334">
        <f t="shared" si="0"/>
        <v>0</v>
      </c>
      <c r="T19" s="289"/>
      <c r="U19" s="289"/>
      <c r="V19" s="289"/>
      <c r="W19" s="289"/>
      <c r="X19" s="290"/>
      <c r="AS19" s="292" t="s">
        <v>217</v>
      </c>
      <c r="AT19" s="293" t="s">
        <v>218</v>
      </c>
    </row>
    <row r="20" spans="1:46" s="291" customFormat="1" ht="176.25" customHeight="1" x14ac:dyDescent="0.25">
      <c r="A20" s="288"/>
      <c r="B20" s="236"/>
      <c r="C20" s="236"/>
      <c r="D20" s="207" t="s">
        <v>514</v>
      </c>
      <c r="E20" s="306"/>
      <c r="F20" s="307"/>
      <c r="G20" s="307"/>
      <c r="H20" s="307"/>
      <c r="I20" s="307"/>
      <c r="J20" s="307"/>
      <c r="K20" s="304">
        <f t="shared" ref="K20:K22" si="5">IF(E20="x",5,0)+IF(F20="x",3,0)+IF(G20="x",1,0)+IF(H20="x",5,0)+IF(I20="x",3,0)+IF(J20="x",1,0)</f>
        <v>0</v>
      </c>
      <c r="L20" s="307"/>
      <c r="M20" s="307"/>
      <c r="N20" s="307"/>
      <c r="O20" s="307"/>
      <c r="P20" s="307"/>
      <c r="Q20" s="307"/>
      <c r="R20" s="333">
        <f t="shared" ref="R20:R22" si="6">IF(L20="x",5,0)+IF(M20="x",3,0)+IF(N20="x",1,0)+IF(O20="x",1,0)+IF(P20="x",3,0)+IF(Q20="x",5,0)</f>
        <v>0</v>
      </c>
      <c r="S20" s="334">
        <f t="shared" si="0"/>
        <v>0</v>
      </c>
      <c r="T20" s="289"/>
      <c r="U20" s="289"/>
      <c r="V20" s="289"/>
      <c r="W20" s="289"/>
      <c r="X20" s="290"/>
      <c r="AS20" s="292"/>
      <c r="AT20" s="293"/>
    </row>
    <row r="21" spans="1:46" s="291" customFormat="1" ht="176.25" customHeight="1" x14ac:dyDescent="0.25">
      <c r="A21" s="288"/>
      <c r="B21" s="236"/>
      <c r="C21" s="236"/>
      <c r="D21" s="207" t="s">
        <v>515</v>
      </c>
      <c r="E21" s="306"/>
      <c r="F21" s="307"/>
      <c r="G21" s="307"/>
      <c r="H21" s="307"/>
      <c r="I21" s="307"/>
      <c r="J21" s="307"/>
      <c r="K21" s="304">
        <f t="shared" si="5"/>
        <v>0</v>
      </c>
      <c r="L21" s="307"/>
      <c r="M21" s="307"/>
      <c r="N21" s="307"/>
      <c r="O21" s="307"/>
      <c r="P21" s="307"/>
      <c r="Q21" s="307"/>
      <c r="R21" s="333">
        <f t="shared" si="6"/>
        <v>0</v>
      </c>
      <c r="S21" s="334">
        <f t="shared" si="0"/>
        <v>0</v>
      </c>
      <c r="T21" s="289"/>
      <c r="U21" s="289"/>
      <c r="V21" s="289"/>
      <c r="W21" s="289"/>
      <c r="X21" s="290"/>
      <c r="AS21" s="292"/>
      <c r="AT21" s="293"/>
    </row>
    <row r="22" spans="1:46" s="291" customFormat="1" ht="176.25" customHeight="1" x14ac:dyDescent="0.25">
      <c r="A22" s="288"/>
      <c r="B22" s="236"/>
      <c r="C22" s="236"/>
      <c r="D22" s="207" t="s">
        <v>516</v>
      </c>
      <c r="E22" s="305"/>
      <c r="F22" s="303"/>
      <c r="G22" s="303"/>
      <c r="H22" s="303"/>
      <c r="I22" s="303"/>
      <c r="J22" s="303"/>
      <c r="K22" s="304">
        <f t="shared" si="5"/>
        <v>0</v>
      </c>
      <c r="L22" s="303"/>
      <c r="M22" s="303"/>
      <c r="N22" s="303"/>
      <c r="O22" s="303"/>
      <c r="P22" s="303"/>
      <c r="Q22" s="303"/>
      <c r="R22" s="333">
        <f t="shared" si="6"/>
        <v>0</v>
      </c>
      <c r="S22" s="334">
        <f t="shared" si="0"/>
        <v>0</v>
      </c>
      <c r="AS22" s="292" t="s">
        <v>271</v>
      </c>
      <c r="AT22" s="293" t="s">
        <v>272</v>
      </c>
    </row>
    <row r="23" spans="1:46" s="291" customFormat="1" ht="176.25" customHeight="1" x14ac:dyDescent="0.25">
      <c r="A23" s="288"/>
      <c r="B23" s="236"/>
      <c r="C23" s="236"/>
      <c r="D23" s="207" t="s">
        <v>511</v>
      </c>
      <c r="E23" s="305"/>
      <c r="F23" s="303"/>
      <c r="G23" s="303"/>
      <c r="H23" s="303"/>
      <c r="I23" s="303"/>
      <c r="J23" s="303"/>
      <c r="K23" s="304">
        <f>IF(E23="x",5,0)+IF(F23="x",3,0)+IF(G23="x",1,0)+IF(H23="x",5,0)+IF(I23="x",3,0)+IF(J23="x",1,0)</f>
        <v>0</v>
      </c>
      <c r="L23" s="303"/>
      <c r="M23" s="303"/>
      <c r="N23" s="303"/>
      <c r="O23" s="303"/>
      <c r="P23" s="303"/>
      <c r="Q23" s="303"/>
      <c r="R23" s="333">
        <f>IF(L23="x",5,0)+IF(M23="x",3,0)+IF(N23="x",1,0)+IF(O23="x",1,0)+IF(P23="x",3,0)+IF(Q23="x",5,0)</f>
        <v>0</v>
      </c>
      <c r="S23" s="334">
        <f t="shared" si="0"/>
        <v>0</v>
      </c>
      <c r="T23" s="289"/>
      <c r="U23" s="289"/>
      <c r="V23" s="289"/>
      <c r="W23" s="289"/>
      <c r="X23" s="290"/>
      <c r="AS23" s="292" t="s">
        <v>217</v>
      </c>
      <c r="AT23" s="293" t="s">
        <v>218</v>
      </c>
    </row>
    <row r="24" spans="1:46" s="291" customFormat="1" ht="176.25" customHeight="1" x14ac:dyDescent="0.25">
      <c r="A24" s="288"/>
      <c r="B24" s="236"/>
      <c r="C24" s="236"/>
      <c r="D24" s="207" t="s">
        <v>511</v>
      </c>
      <c r="E24" s="306"/>
      <c r="F24" s="307"/>
      <c r="G24" s="307"/>
      <c r="H24" s="307"/>
      <c r="I24" s="307"/>
      <c r="J24" s="307"/>
      <c r="K24" s="304">
        <f t="shared" ref="K24:K26" si="7">IF(E24="x",5,0)+IF(F24="x",3,0)+IF(G24="x",1,0)+IF(H24="x",5,0)+IF(I24="x",3,0)+IF(J24="x",1,0)</f>
        <v>0</v>
      </c>
      <c r="L24" s="307"/>
      <c r="M24" s="307"/>
      <c r="N24" s="307"/>
      <c r="O24" s="307"/>
      <c r="P24" s="307"/>
      <c r="Q24" s="307"/>
      <c r="R24" s="333">
        <f t="shared" ref="R24:R26" si="8">IF(L24="x",5,0)+IF(M24="x",3,0)+IF(N24="x",1,0)+IF(O24="x",1,0)+IF(P24="x",3,0)+IF(Q24="x",5,0)</f>
        <v>0</v>
      </c>
      <c r="S24" s="334">
        <f t="shared" si="0"/>
        <v>0</v>
      </c>
      <c r="T24" s="289"/>
      <c r="U24" s="289"/>
      <c r="V24" s="289"/>
      <c r="W24" s="289"/>
      <c r="X24" s="290"/>
      <c r="AS24" s="292"/>
      <c r="AT24" s="293"/>
    </row>
    <row r="25" spans="1:46" s="291" customFormat="1" ht="176.25" customHeight="1" x14ac:dyDescent="0.25">
      <c r="A25" s="288"/>
      <c r="B25" s="236"/>
      <c r="C25" s="236"/>
      <c r="D25" s="207" t="s">
        <v>511</v>
      </c>
      <c r="E25" s="306"/>
      <c r="F25" s="307"/>
      <c r="G25" s="307"/>
      <c r="H25" s="307"/>
      <c r="I25" s="307"/>
      <c r="J25" s="307"/>
      <c r="K25" s="304">
        <f t="shared" si="7"/>
        <v>0</v>
      </c>
      <c r="L25" s="307"/>
      <c r="M25" s="307"/>
      <c r="N25" s="307"/>
      <c r="O25" s="307"/>
      <c r="P25" s="307"/>
      <c r="Q25" s="307"/>
      <c r="R25" s="333">
        <f t="shared" si="8"/>
        <v>0</v>
      </c>
      <c r="S25" s="334">
        <f t="shared" si="0"/>
        <v>0</v>
      </c>
      <c r="T25" s="289"/>
      <c r="U25" s="289"/>
      <c r="V25" s="289"/>
      <c r="W25" s="289"/>
      <c r="X25" s="290"/>
      <c r="AS25" s="292"/>
      <c r="AT25" s="293"/>
    </row>
    <row r="26" spans="1:46" s="291" customFormat="1" ht="176.25" customHeight="1" x14ac:dyDescent="0.25">
      <c r="A26" s="288"/>
      <c r="B26" s="236"/>
      <c r="C26" s="236"/>
      <c r="D26" s="207" t="s">
        <v>511</v>
      </c>
      <c r="E26" s="305"/>
      <c r="F26" s="303"/>
      <c r="G26" s="303"/>
      <c r="H26" s="303"/>
      <c r="I26" s="303"/>
      <c r="J26" s="303"/>
      <c r="K26" s="304">
        <f t="shared" si="7"/>
        <v>0</v>
      </c>
      <c r="L26" s="303"/>
      <c r="M26" s="303"/>
      <c r="N26" s="303"/>
      <c r="O26" s="303"/>
      <c r="P26" s="303"/>
      <c r="Q26" s="303"/>
      <c r="R26" s="333">
        <f t="shared" si="8"/>
        <v>0</v>
      </c>
      <c r="S26" s="334">
        <f t="shared" si="0"/>
        <v>0</v>
      </c>
      <c r="AS26" s="292" t="s">
        <v>271</v>
      </c>
      <c r="AT26" s="293" t="s">
        <v>272</v>
      </c>
    </row>
    <row r="27" spans="1:46" s="291" customFormat="1" ht="32.25" hidden="1" customHeight="1" x14ac:dyDescent="0.25">
      <c r="A27" s="288"/>
      <c r="B27" s="236"/>
      <c r="C27" s="236"/>
      <c r="D27" s="207" t="s">
        <v>517</v>
      </c>
      <c r="E27" s="305"/>
      <c r="F27" s="303"/>
      <c r="G27" s="303"/>
      <c r="H27" s="303"/>
      <c r="I27" s="303"/>
      <c r="J27" s="303"/>
      <c r="K27" s="304">
        <f>IF(E27="x",5,0)+IF(F27="x",3,0)+IF(G27="x",1,0)+IF(H27="x",5,0)+IF(I27="x",3,0)+IF(J27="x",1,0)</f>
        <v>0</v>
      </c>
      <c r="L27" s="303"/>
      <c r="M27" s="303"/>
      <c r="N27" s="303"/>
      <c r="O27" s="303"/>
      <c r="P27" s="303"/>
      <c r="Q27" s="303"/>
      <c r="R27" s="333">
        <f>IF(L27="x",5,0)+IF(M27="x",3,0)+IF(N27="x",1,0)+IF(O27="x",1,0)+IF(P27="x",3,0)+IF(Q27="x",5,0)</f>
        <v>0</v>
      </c>
      <c r="S27" s="334">
        <f t="shared" si="0"/>
        <v>0</v>
      </c>
      <c r="T27" s="289"/>
      <c r="U27" s="289"/>
      <c r="V27" s="289"/>
      <c r="W27" s="289"/>
      <c r="X27" s="290"/>
      <c r="AS27" s="292" t="s">
        <v>217</v>
      </c>
      <c r="AT27" s="293" t="s">
        <v>218</v>
      </c>
    </row>
    <row r="28" spans="1:46" s="291" customFormat="1" ht="32.25" hidden="1" customHeight="1" x14ac:dyDescent="0.25">
      <c r="A28" s="288"/>
      <c r="B28" s="236"/>
      <c r="C28" s="236"/>
      <c r="D28" s="207" t="s">
        <v>518</v>
      </c>
      <c r="E28" s="306"/>
      <c r="F28" s="307"/>
      <c r="G28" s="307"/>
      <c r="H28" s="307"/>
      <c r="I28" s="307"/>
      <c r="J28" s="307"/>
      <c r="K28" s="304">
        <f t="shared" ref="K28:K30" si="9">IF(E28="x",5,0)+IF(F28="x",3,0)+IF(G28="x",1,0)+IF(H28="x",5,0)+IF(I28="x",3,0)+IF(J28="x",1,0)</f>
        <v>0</v>
      </c>
      <c r="L28" s="307"/>
      <c r="M28" s="307"/>
      <c r="N28" s="307"/>
      <c r="O28" s="307"/>
      <c r="P28" s="307"/>
      <c r="Q28" s="307"/>
      <c r="R28" s="333">
        <f t="shared" ref="R28:R30" si="10">IF(L28="x",5,0)+IF(M28="x",3,0)+IF(N28="x",1,0)+IF(O28="x",1,0)+IF(P28="x",3,0)+IF(Q28="x",5,0)</f>
        <v>0</v>
      </c>
      <c r="S28" s="334">
        <f t="shared" si="0"/>
        <v>0</v>
      </c>
      <c r="T28" s="289"/>
      <c r="U28" s="289"/>
      <c r="V28" s="289"/>
      <c r="W28" s="289"/>
      <c r="X28" s="290"/>
      <c r="AS28" s="292"/>
      <c r="AT28" s="293"/>
    </row>
    <row r="29" spans="1:46" s="291" customFormat="1" ht="32.25" hidden="1" customHeight="1" x14ac:dyDescent="0.25">
      <c r="A29" s="288"/>
      <c r="B29" s="236"/>
      <c r="C29" s="236"/>
      <c r="D29" s="207" t="s">
        <v>519</v>
      </c>
      <c r="E29" s="306"/>
      <c r="F29" s="307"/>
      <c r="G29" s="307"/>
      <c r="H29" s="307"/>
      <c r="I29" s="307"/>
      <c r="J29" s="307"/>
      <c r="K29" s="304">
        <f t="shared" si="9"/>
        <v>0</v>
      </c>
      <c r="L29" s="307"/>
      <c r="M29" s="307"/>
      <c r="N29" s="307"/>
      <c r="O29" s="307"/>
      <c r="P29" s="307"/>
      <c r="Q29" s="307"/>
      <c r="R29" s="333">
        <f t="shared" si="10"/>
        <v>0</v>
      </c>
      <c r="S29" s="334">
        <f t="shared" si="0"/>
        <v>0</v>
      </c>
      <c r="T29" s="289"/>
      <c r="U29" s="289"/>
      <c r="V29" s="289"/>
      <c r="W29" s="289"/>
      <c r="X29" s="290"/>
      <c r="AS29" s="292"/>
      <c r="AT29" s="293"/>
    </row>
    <row r="30" spans="1:46" s="291" customFormat="1" ht="32.25" hidden="1" customHeight="1" x14ac:dyDescent="0.25">
      <c r="A30" s="288"/>
      <c r="B30" s="236"/>
      <c r="C30" s="236"/>
      <c r="D30" s="207" t="s">
        <v>520</v>
      </c>
      <c r="E30" s="305"/>
      <c r="F30" s="303"/>
      <c r="G30" s="303"/>
      <c r="H30" s="303"/>
      <c r="I30" s="303"/>
      <c r="J30" s="303"/>
      <c r="K30" s="304">
        <f t="shared" si="9"/>
        <v>0</v>
      </c>
      <c r="L30" s="303"/>
      <c r="M30" s="303"/>
      <c r="N30" s="303"/>
      <c r="O30" s="303"/>
      <c r="P30" s="303"/>
      <c r="Q30" s="303"/>
      <c r="R30" s="333">
        <f t="shared" si="10"/>
        <v>0</v>
      </c>
      <c r="S30" s="334">
        <f t="shared" si="0"/>
        <v>0</v>
      </c>
      <c r="AS30" s="292" t="s">
        <v>271</v>
      </c>
      <c r="AT30" s="293" t="s">
        <v>272</v>
      </c>
    </row>
    <row r="31" spans="1:46" ht="33" customHeight="1" thickBot="1" x14ac:dyDescent="0.3">
      <c r="A31" s="277"/>
      <c r="B31" s="356"/>
      <c r="C31" s="356"/>
      <c r="D31" s="294"/>
      <c r="E31" s="357" t="s">
        <v>319</v>
      </c>
      <c r="F31" s="358"/>
      <c r="G31" s="358"/>
      <c r="H31" s="358"/>
      <c r="I31" s="358"/>
      <c r="J31" s="359"/>
      <c r="K31" s="363">
        <f>SUM(K11:K14)</f>
        <v>38</v>
      </c>
      <c r="L31" s="365" t="s">
        <v>328</v>
      </c>
      <c r="M31" s="365"/>
      <c r="N31" s="365"/>
      <c r="O31" s="365"/>
      <c r="P31" s="365"/>
      <c r="Q31" s="365"/>
      <c r="R31" s="357">
        <f>SUM(R11:R14)</f>
        <v>24</v>
      </c>
      <c r="S31" s="366">
        <f>SUM(S11:S30)</f>
        <v>114</v>
      </c>
      <c r="AS31" s="295"/>
      <c r="AT31" s="296"/>
    </row>
    <row r="32" spans="1:46" ht="32.25" customHeight="1" thickBot="1" x14ac:dyDescent="0.3">
      <c r="A32" s="277"/>
      <c r="B32" s="356"/>
      <c r="C32" s="356"/>
      <c r="D32" s="294"/>
      <c r="E32" s="360"/>
      <c r="F32" s="361"/>
      <c r="G32" s="361"/>
      <c r="H32" s="361"/>
      <c r="I32" s="361"/>
      <c r="J32" s="362"/>
      <c r="K32" s="364"/>
      <c r="L32" s="365"/>
      <c r="M32" s="365"/>
      <c r="N32" s="365"/>
      <c r="O32" s="365"/>
      <c r="P32" s="365"/>
      <c r="Q32" s="365"/>
      <c r="R32" s="360"/>
      <c r="S32" s="367"/>
      <c r="AS32" s="297"/>
    </row>
    <row r="33" spans="1:18" ht="18" hidden="1" customHeight="1" x14ac:dyDescent="0.3">
      <c r="A33" s="277"/>
      <c r="B33" s="230"/>
      <c r="C33" s="230"/>
      <c r="D33" s="230"/>
      <c r="E33" s="225"/>
      <c r="F33" s="225"/>
      <c r="G33" s="225"/>
      <c r="H33" s="225"/>
      <c r="I33" s="225"/>
      <c r="J33" s="225"/>
      <c r="K33" s="225"/>
      <c r="L33" s="225"/>
      <c r="M33" s="225"/>
      <c r="N33" s="225"/>
      <c r="O33" s="225"/>
      <c r="P33" s="225"/>
      <c r="Q33" s="225"/>
      <c r="R33" s="225"/>
    </row>
    <row r="34" spans="1:18" ht="27" hidden="1" customHeight="1" x14ac:dyDescent="0.3">
      <c r="A34" s="277"/>
      <c r="B34" s="353"/>
      <c r="C34" s="353"/>
      <c r="D34" s="230"/>
      <c r="E34" s="225"/>
      <c r="F34" s="225"/>
      <c r="G34" s="225"/>
      <c r="H34" s="225"/>
      <c r="I34" s="225"/>
      <c r="J34" s="225"/>
      <c r="K34" s="225"/>
      <c r="L34" s="225"/>
      <c r="M34" s="225"/>
      <c r="N34" s="225"/>
      <c r="O34" s="225"/>
      <c r="P34" s="225"/>
      <c r="Q34" s="225"/>
      <c r="R34" s="225"/>
    </row>
    <row r="35" spans="1:18" ht="15.75" hidden="1" customHeight="1" x14ac:dyDescent="0.3">
      <c r="A35" s="277"/>
      <c r="B35" s="230"/>
      <c r="C35" s="230"/>
      <c r="D35" s="230"/>
      <c r="E35" s="225"/>
      <c r="F35" s="225"/>
      <c r="G35" s="225"/>
      <c r="H35" s="225"/>
      <c r="I35" s="225"/>
      <c r="J35" s="225"/>
      <c r="K35" s="225"/>
      <c r="L35" s="225"/>
      <c r="M35" s="225"/>
      <c r="N35" s="225"/>
      <c r="O35" s="225"/>
      <c r="P35" s="225"/>
      <c r="Q35" s="225"/>
      <c r="R35" s="225"/>
    </row>
    <row r="36" spans="1:18" ht="0.75" customHeight="1" thickTop="1" x14ac:dyDescent="0.25">
      <c r="A36" s="354"/>
      <c r="B36" s="355"/>
      <c r="C36" s="355"/>
      <c r="D36" s="355"/>
      <c r="E36" s="355"/>
      <c r="F36" s="355"/>
      <c r="G36" s="355"/>
      <c r="H36" s="355"/>
      <c r="I36" s="355"/>
      <c r="J36" s="355"/>
      <c r="K36" s="355"/>
      <c r="L36" s="355"/>
      <c r="M36" s="355"/>
      <c r="N36" s="355"/>
      <c r="O36" s="355"/>
      <c r="P36" s="355"/>
      <c r="Q36" s="355"/>
      <c r="R36" s="355"/>
    </row>
  </sheetData>
  <autoFilter ref="A10:WXB32" xr:uid="{00000000-0009-0000-0000-000000000000}"/>
  <mergeCells count="23">
    <mergeCell ref="S31:S32"/>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 ref="B34:C34"/>
    <mergeCell ref="A36:R36"/>
    <mergeCell ref="B31:C32"/>
    <mergeCell ref="E31:J32"/>
    <mergeCell ref="K31:K32"/>
    <mergeCell ref="L31:Q32"/>
    <mergeCell ref="R31:R32"/>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7"/>
  <sheetViews>
    <sheetView topLeftCell="A19" workbookViewId="0">
      <selection activeCell="C30" sqref="C30"/>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2" t="str">
        <f>'Elenco P.I.'!B2</f>
        <v>Comune di Golfo Aranci</v>
      </c>
      <c r="B1" s="503"/>
      <c r="C1" s="503"/>
      <c r="D1" s="503"/>
      <c r="E1" s="503"/>
      <c r="F1" s="503"/>
      <c r="G1" s="503"/>
      <c r="H1" s="503"/>
      <c r="I1" s="503"/>
      <c r="J1" s="503"/>
      <c r="K1" s="504"/>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560</v>
      </c>
      <c r="H3" s="72"/>
      <c r="I3" s="68"/>
      <c r="J3" s="73">
        <v>2023</v>
      </c>
      <c r="K3" s="70"/>
    </row>
    <row r="4" spans="1:11" s="65" customFormat="1" ht="19.5" customHeight="1" x14ac:dyDescent="0.25">
      <c r="A4" s="66" t="s">
        <v>228</v>
      </c>
      <c r="B4" s="74" t="s">
        <v>539</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5" t="s">
        <v>229</v>
      </c>
      <c r="B6" s="505"/>
      <c r="C6" s="505"/>
      <c r="D6" s="505"/>
      <c r="E6" s="505"/>
      <c r="F6" s="505"/>
      <c r="G6" s="507" t="s">
        <v>230</v>
      </c>
      <c r="H6" s="507"/>
      <c r="I6" s="507"/>
      <c r="J6" s="507"/>
      <c r="K6" s="507"/>
    </row>
    <row r="7" spans="1:11" ht="15.75" customHeight="1" x14ac:dyDescent="0.25">
      <c r="A7" s="506"/>
      <c r="B7" s="506"/>
      <c r="C7" s="506"/>
      <c r="D7" s="506"/>
      <c r="E7" s="506"/>
      <c r="F7" s="506"/>
      <c r="G7" s="231">
        <v>1</v>
      </c>
      <c r="H7" s="231">
        <v>2</v>
      </c>
      <c r="I7" s="231">
        <v>3</v>
      </c>
      <c r="J7" s="231">
        <v>4</v>
      </c>
      <c r="K7" s="231">
        <v>5</v>
      </c>
    </row>
    <row r="8" spans="1:11" ht="15.75" customHeight="1" x14ac:dyDescent="0.25">
      <c r="A8" s="506"/>
      <c r="B8" s="506"/>
      <c r="C8" s="506"/>
      <c r="D8" s="506"/>
      <c r="E8" s="506"/>
      <c r="F8" s="506"/>
      <c r="G8" s="82" t="s">
        <v>231</v>
      </c>
      <c r="H8" s="82" t="s">
        <v>232</v>
      </c>
      <c r="I8" s="83" t="s">
        <v>233</v>
      </c>
      <c r="J8" s="83" t="s">
        <v>234</v>
      </c>
      <c r="K8" s="83" t="s">
        <v>235</v>
      </c>
    </row>
    <row r="9" spans="1:11" ht="4.5" customHeight="1" x14ac:dyDescent="0.25">
      <c r="A9" s="508"/>
      <c r="B9" s="508"/>
      <c r="C9" s="508"/>
      <c r="D9" s="508"/>
      <c r="E9" s="508"/>
      <c r="F9" s="508"/>
      <c r="G9" s="508"/>
      <c r="H9" s="508"/>
      <c r="I9" s="508"/>
      <c r="J9" s="508"/>
      <c r="K9" s="508"/>
    </row>
    <row r="10" spans="1:11" ht="32.25" customHeight="1" x14ac:dyDescent="0.25">
      <c r="A10" s="84" t="s">
        <v>236</v>
      </c>
      <c r="B10" s="84" t="s">
        <v>237</v>
      </c>
      <c r="C10" s="85" t="s">
        <v>291</v>
      </c>
      <c r="D10" s="85" t="s">
        <v>522</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7">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7">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7">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7">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7">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7">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7">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7">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7">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7">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8"/>
      <c r="B22" s="509"/>
      <c r="C22" s="509"/>
      <c r="D22" s="232"/>
      <c r="E22" s="232"/>
      <c r="F22" s="508"/>
      <c r="G22" s="509"/>
      <c r="H22" s="509"/>
      <c r="I22" s="508"/>
      <c r="J22" s="509"/>
      <c r="K22" s="509"/>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Gara per riqualificazione area campi tennis</v>
      </c>
      <c r="B24" s="92"/>
      <c r="C24" s="100"/>
      <c r="D24" s="100">
        <f t="shared" ref="D24:D43" si="7">(C24/C$52)*40</f>
        <v>0</v>
      </c>
      <c r="E24" s="89">
        <f>F24/100</f>
        <v>0</v>
      </c>
      <c r="F24" s="90"/>
      <c r="G24" s="91" t="str">
        <f t="shared" ref="G24:G46" si="8">IF(F24&lt;=20,"X","")</f>
        <v>X</v>
      </c>
      <c r="H24" s="91" t="str">
        <f t="shared" ref="H24:H46" si="9">IF(AND(F24&gt;20,F24&lt;=50),"X","")</f>
        <v/>
      </c>
      <c r="I24" s="91" t="str">
        <f t="shared" ref="I24:I46" si="10">IF(AND(F24&gt;50,F24&lt;=70),"X","")</f>
        <v/>
      </c>
      <c r="J24" s="91" t="str">
        <f t="shared" ref="J24:J46" si="11">IF(AND(F24&gt;70,F24&lt;=90),"X","")</f>
        <v/>
      </c>
      <c r="K24" s="91" t="str">
        <f>IF(AND(F24&gt;90,F24&lt;=100),"X","")</f>
        <v/>
      </c>
    </row>
    <row r="25" spans="1:11" s="6" customFormat="1" ht="27" customHeight="1" x14ac:dyDescent="0.25">
      <c r="A25" s="93" t="str">
        <f>'Resp. 1'!B33</f>
        <v>Abrogazione regolamenti desueti</v>
      </c>
      <c r="B25" s="93"/>
      <c r="C25" s="100"/>
      <c r="D25" s="100">
        <f t="shared" si="7"/>
        <v>0</v>
      </c>
      <c r="E25" s="89">
        <f t="shared" ref="E25:E30" si="12">F25/100</f>
        <v>0</v>
      </c>
      <c r="F25" s="90"/>
      <c r="G25" s="91" t="str">
        <f t="shared" si="8"/>
        <v>X</v>
      </c>
      <c r="H25" s="91" t="str">
        <f t="shared" si="9"/>
        <v/>
      </c>
      <c r="I25" s="91" t="str">
        <f t="shared" si="10"/>
        <v/>
      </c>
      <c r="J25" s="91" t="str">
        <f t="shared" si="11"/>
        <v/>
      </c>
      <c r="K25" s="91" t="str">
        <f t="shared" ref="K25:K43" si="13">IF(AND(F25&gt;90,F25&lt;=100),"X","")</f>
        <v/>
      </c>
    </row>
    <row r="26" spans="1:11" s="6" customFormat="1" ht="27" customHeight="1" x14ac:dyDescent="0.25">
      <c r="A26" s="93" t="str">
        <f>'Resp. 1'!B34</f>
        <v>Interventi pozzo sacro Milis</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Condotta scolo acque meteoriche terza spiaggia</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Regolamento contributi ad associazioni</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banca dati contratti 2000-2015</v>
      </c>
      <c r="B29" s="93"/>
      <c r="C29" s="101">
        <v>8</v>
      </c>
      <c r="D29" s="100">
        <f t="shared" si="7"/>
        <v>11.428571428571427</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Servizio idrico cimitero comunale</v>
      </c>
      <c r="B30" s="93"/>
      <c r="C30" s="101"/>
      <c r="D30" s="100">
        <f t="shared" si="7"/>
        <v>0</v>
      </c>
      <c r="E30" s="89">
        <f t="shared" si="12"/>
        <v>0</v>
      </c>
      <c r="F30" s="90"/>
      <c r="G30" s="91" t="str">
        <f t="shared" si="8"/>
        <v>X</v>
      </c>
      <c r="H30" s="91" t="str">
        <f t="shared" si="9"/>
        <v/>
      </c>
      <c r="I30" s="91" t="str">
        <f t="shared" si="10"/>
        <v/>
      </c>
      <c r="J30" s="91" t="str">
        <f t="shared" si="11"/>
        <v/>
      </c>
      <c r="K30" s="91" t="str">
        <f t="shared" si="13"/>
        <v/>
      </c>
    </row>
    <row r="31" spans="1:11" s="6" customFormat="1" ht="27" customHeight="1" x14ac:dyDescent="0.25">
      <c r="A31" s="93" t="str">
        <f>'Resp. 1'!B39</f>
        <v xml:space="preserve">Interventi Piazza Cossiga  </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ht="42" customHeight="1" x14ac:dyDescent="0.25">
      <c r="A44" s="231" t="s">
        <v>247</v>
      </c>
      <c r="B44" s="231" t="s">
        <v>248</v>
      </c>
      <c r="C44" s="85" t="s">
        <v>238</v>
      </c>
      <c r="D44" s="100" t="s">
        <v>522</v>
      </c>
      <c r="E44" s="85" t="s">
        <v>239</v>
      </c>
      <c r="F44" s="85" t="s">
        <v>240</v>
      </c>
      <c r="G44" s="85" t="s">
        <v>249</v>
      </c>
      <c r="H44" s="85" t="s">
        <v>250</v>
      </c>
      <c r="I44" s="85" t="s">
        <v>251</v>
      </c>
      <c r="J44" s="85" t="s">
        <v>252</v>
      </c>
      <c r="K44" s="85" t="s">
        <v>253</v>
      </c>
    </row>
    <row r="45" spans="1:11" s="6" customFormat="1" ht="49.5" customHeight="1" x14ac:dyDescent="0.25">
      <c r="A45" s="93" t="s">
        <v>316</v>
      </c>
      <c r="B45" s="93" t="s">
        <v>317</v>
      </c>
      <c r="C45" s="101">
        <v>20</v>
      </c>
      <c r="D45" s="100">
        <f t="shared" ref="D45:D51" si="14">(C45/C$52)*40</f>
        <v>28.571428571428573</v>
      </c>
      <c r="E45" s="89">
        <f>F45/100</f>
        <v>1</v>
      </c>
      <c r="F45" s="90">
        <v>100</v>
      </c>
      <c r="G45" s="91" t="str">
        <f t="shared" si="8"/>
        <v/>
      </c>
      <c r="H45" s="91" t="str">
        <f t="shared" si="9"/>
        <v/>
      </c>
      <c r="I45" s="91" t="str">
        <f t="shared" si="10"/>
        <v/>
      </c>
      <c r="J45" s="91" t="str">
        <f t="shared" si="11"/>
        <v/>
      </c>
      <c r="K45" s="91" t="str">
        <f t="shared" ref="K45:K51" si="15">IF(AND(F45&gt;90,F45&lt;=100),"X","")</f>
        <v>X</v>
      </c>
    </row>
    <row r="46" spans="1:11" s="6" customFormat="1" ht="18.75" customHeight="1" x14ac:dyDescent="0.25">
      <c r="A46" s="93"/>
      <c r="B46" s="93"/>
      <c r="C46" s="101"/>
      <c r="D46" s="100">
        <f t="shared" si="14"/>
        <v>0</v>
      </c>
      <c r="E46" s="89">
        <f t="shared" ref="E46:E51" si="16">F46/100</f>
        <v>0</v>
      </c>
      <c r="F46" s="90"/>
      <c r="G46" s="91" t="str">
        <f t="shared" si="8"/>
        <v>X</v>
      </c>
      <c r="H46" s="91" t="str">
        <f t="shared" si="9"/>
        <v/>
      </c>
      <c r="I46" s="91" t="str">
        <f t="shared" si="10"/>
        <v/>
      </c>
      <c r="J46" s="91" t="str">
        <f t="shared" si="11"/>
        <v/>
      </c>
      <c r="K46" s="91" t="str">
        <f t="shared" si="15"/>
        <v/>
      </c>
    </row>
    <row r="47" spans="1:11" s="6" customFormat="1" ht="18.75" customHeight="1" x14ac:dyDescent="0.25">
      <c r="A47" s="93"/>
      <c r="B47" s="93"/>
      <c r="C47" s="101"/>
      <c r="D47" s="100">
        <f t="shared" si="14"/>
        <v>0</v>
      </c>
      <c r="E47" s="89">
        <f t="shared" si="16"/>
        <v>0</v>
      </c>
      <c r="F47" s="90"/>
      <c r="G47" s="91" t="str">
        <f>IF(F47&lt;=20,"X","")</f>
        <v>X</v>
      </c>
      <c r="H47" s="91" t="str">
        <f>IF(AND(F47&gt;20,F47&lt;=50),"X","")</f>
        <v/>
      </c>
      <c r="I47" s="91" t="str">
        <f>IF(AND(F47&gt;50,F47&lt;=70),"X","")</f>
        <v/>
      </c>
      <c r="J47" s="91" t="str">
        <f>IF(AND(F47&gt;70,F47&lt;=90),"X","")</f>
        <v/>
      </c>
      <c r="K47" s="91" t="str">
        <f t="shared" si="15"/>
        <v/>
      </c>
    </row>
    <row r="48" spans="1:11" s="6" customFormat="1" ht="18.75" customHeight="1" x14ac:dyDescent="0.25">
      <c r="A48" s="93"/>
      <c r="B48" s="93"/>
      <c r="C48" s="101"/>
      <c r="D48" s="100">
        <f t="shared" si="14"/>
        <v>0</v>
      </c>
      <c r="E48" s="89">
        <f t="shared" si="16"/>
        <v>0</v>
      </c>
      <c r="F48" s="90"/>
      <c r="G48" s="91" t="str">
        <f>IF(F48&lt;=20,"X","")</f>
        <v>X</v>
      </c>
      <c r="H48" s="91" t="str">
        <f>IF(AND(F48&gt;20,F48&lt;=50),"X","")</f>
        <v/>
      </c>
      <c r="I48" s="91" t="str">
        <f>IF(AND(F48&gt;50,F48&lt;=70),"X","")</f>
        <v/>
      </c>
      <c r="J48" s="91" t="str">
        <f>IF(AND(F48&gt;70,F48&lt;=90),"X","")</f>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ht="25.5" x14ac:dyDescent="0.25">
      <c r="A52" s="94" t="s">
        <v>254</v>
      </c>
      <c r="B52" s="95" t="str">
        <f>IF(C52=40,"Pesatura Adeguata","Pesatura Inadeguata")</f>
        <v>Pesatura Inadeguata</v>
      </c>
      <c r="C52" s="101">
        <f>SUM(C24:C47)</f>
        <v>28</v>
      </c>
      <c r="D52" s="101"/>
      <c r="E52" s="231"/>
      <c r="F52" s="97"/>
      <c r="G52" s="102"/>
      <c r="H52" s="103" t="e">
        <f>IF(H24="x",D24*E24)+IF(H25="x",D25*E25)+IF(H26="x",D26*E26)+IF(H27="x",D27*E27)+IF(H28="x",D28*E28)+IF(H29="x",D29*E29)+IF(H30="x",D30*E30)+IF(#REF!="x",#REF!*#REF!)+IF(#REF!="x",#REF!*#REF!)+IF(#REF!="x",#REF!*#REF!)+IF(#REF!="x",#REF!*#REF!)+IF(H31="x",D31*E31)+IF(H32="x",D32*E32)+IF(H33="x",D33*E33)+IF(H34="x",D34*E34)+IF(H35="x",D35*E35)+IF(H36="x",D36*E36)+IF(H37="x",D37*E37)+IF(H38="x",D38*E38)+IF(H39="x",D39*E39)+IF(H40="x",D40*E40)+IF(H41="x",D41*E41)+IF(H42="x",D42*E42)+IF(H43="x",D43*E43)+IF(H44="x",D44*E44)+IF(H45="x",D45*E45)+IF(H46="x",D46*E46)+IF(H47="x",D47*E47)+IF(H48="x",D48*E48)+IF(H49="x",D49*E49)+IF(H50="x",D50*E50)+IF(H51="x",D51*E51)</f>
        <v>#REF!</v>
      </c>
      <c r="I52" s="103" t="e">
        <f>IF(I24="x",D24*E24)+IF(I25="x",D25*E25)+IF(I26="x",D26*E26)+IF(I27="x",D27*E27)+IF(I28="x",D28*E28)+IF(I29="x",D29*E29)+IF(I30="x",D30*E30)+IF(#REF!="x",#REF!*#REF!)+IF(#REF!="x",#REF!*#REF!)+IF(#REF!="x",#REF!*#REF!)+IF(#REF!="x",#REF!*#REF!)+IF(I31="x",D31*E31)+IF(I32="x",D32*E32)+IF(I33="x",D33*E33)+IF(I34="x",D34*E34)+IF(I35="x",D35*E35)+IF(I36="x",D36*E36)+IF(I37="x",D37*E37)+IF(I38="x",D38*E38)+IF(I39="x",D39*E39)+IF(I40="x",D40*E40)+IF(I41="x",D41*E41)+IF(I42="x",D42*E42)+IF(I43="x",D43*E43)+IF(I44="x",D44*E44)+IF(I45="x",D45*E45)+IF(I46="x",D46*E46)+IF(I47="x",D47*E47)+IF(I48="x",D48*E48)+IF(I49="x",D49*E49)+IF(I50="x",D50*E50)+IF(I51="x",D51*E51)</f>
        <v>#REF!</v>
      </c>
      <c r="J52" s="103" t="e">
        <f>IF(J24="x",D24*E24)+IF(J25="x",D25*E25)+IF(J26="x",D26*E26)+IF(J27="x",D27*E27)+IF(J28="x",D28*E28)+IF(J29="x",D29*E29)+IF(J30="x",D30*E30)+IF(#REF!="x",#REF!*#REF!)+IF(#REF!="x",#REF!*#REF!)+IF(#REF!="x",#REF!*#REF!)+IF(#REF!="x",#REF!*#REF!)+IF(J31="x",D31*E31)+IF(J32="x",D32*E32)+IF(J33="x",D33*E33)+IF(J34="x",D34*E34)+IF(J35="x",D35*E35)+IF(J36="x",D36*E36)+IF(J37="x",D37*E37)+IF(J38="x",D38*E38)+IF(J39="x",D39*E39)+IF(J40="x",D40*E40)+IF(J41="x",D41*E41)+IF(J42="x",D42*E42)+IF(J43="x",D43*E43)+IF(J44="x",D44*E44)+IF(J45="x",D45*E45)+IF(J46="x",D46*E46)+IF(J47="x",D47*E47)+IF(J48="x",D48*E48)+IF(J49="x",D49*E49)+IF(J50="x",D50*E50)+IF(J51="x",D51*E51)</f>
        <v>#REF!</v>
      </c>
      <c r="K52" s="103" t="e">
        <f>IF(K24="x",D24*E24)+IF(K25="x",D25*E25)+IF(K26="x",D26*E26)+IF(K27="x",D27*E27)+IF(K28="x",D28*E28)+IF(K29="x",D29*E29)+IF(K30="x",D30*E30)+IF(#REF!="x",#REF!*#REF!)+IF(#REF!="x",#REF!*#REF!)+IF(#REF!="x",#REF!*#REF!)+IF(#REF!="x",#REF!*#REF!)+IF(K31="x",D31*E31)+IF(K32="x",D32*E32)+IF(K33="x",D33*E33)+IF(K34="x",D34*E34)+IF(K35="x",D35*E35)+IF(K36="x",D36*E36)+IF(K37="x",D37*E37)+IF(K38="x",D38*E38)+IF(K39="x",D39*E39)+IF(K40="x",D40*E40)+IF(K41="x",D41*E41)+IF(K42="x",D42*E42)+IF(K43="x",D43*E43)+IF(K44="x",D44*E44)+IF(K45="x",D45*E45)+IF(K46="x",D46*E46)+IF(K47="x",D47*E47)+IF(K48="x",D48*E48)+IF(K49="x",D49*E49)+IF(K50="x",D50*E50)+IF(K51="x",D51*E51)</f>
        <v>#REF!</v>
      </c>
    </row>
    <row r="53" spans="1:11" ht="18" customHeight="1" x14ac:dyDescent="0.25">
      <c r="A53" s="104"/>
      <c r="B53" s="105"/>
      <c r="C53" s="106"/>
      <c r="D53" s="106"/>
      <c r="E53" s="106" t="s">
        <v>255</v>
      </c>
      <c r="F53" s="107"/>
      <c r="G53" s="108"/>
      <c r="H53" s="108"/>
      <c r="I53" s="108"/>
      <c r="J53" s="108"/>
      <c r="K53" s="109"/>
    </row>
    <row r="54" spans="1:11" ht="16.5" customHeight="1" x14ac:dyDescent="0.25">
      <c r="A54" s="498" t="s">
        <v>256</v>
      </c>
      <c r="B54" s="499"/>
      <c r="C54" s="96">
        <f>SUM(H21:K21)</f>
        <v>0</v>
      </c>
      <c r="D54" s="336"/>
      <c r="E54" s="110">
        <f>C54/60</f>
        <v>0</v>
      </c>
      <c r="F54" s="111"/>
      <c r="G54" s="112"/>
      <c r="H54" s="112"/>
      <c r="I54" s="112"/>
      <c r="J54" s="112"/>
      <c r="K54" s="113"/>
    </row>
    <row r="55" spans="1:11" ht="17.25" customHeight="1" x14ac:dyDescent="0.25">
      <c r="A55" s="114" t="s">
        <v>200</v>
      </c>
      <c r="B55" s="115"/>
      <c r="C55" s="116"/>
      <c r="D55" s="116"/>
      <c r="E55" s="116"/>
      <c r="F55" s="500" t="s">
        <v>257</v>
      </c>
      <c r="G55" s="500"/>
      <c r="H55" s="501"/>
      <c r="I55" s="117" t="e">
        <f>C54+C56</f>
        <v>#REF!</v>
      </c>
      <c r="J55" s="116" t="s">
        <v>258</v>
      </c>
      <c r="K55" s="118"/>
    </row>
    <row r="56" spans="1:11" ht="16.5" customHeight="1" x14ac:dyDescent="0.25">
      <c r="A56" s="498" t="s">
        <v>259</v>
      </c>
      <c r="B56" s="499"/>
      <c r="C56" s="96" t="e">
        <f>SUM(G52:K52)</f>
        <v>#REF!</v>
      </c>
      <c r="D56" s="336"/>
      <c r="E56" s="110" t="s">
        <v>255</v>
      </c>
      <c r="F56" s="111"/>
      <c r="G56" s="112"/>
      <c r="H56" s="112"/>
      <c r="I56" s="112"/>
      <c r="J56" s="112"/>
      <c r="K56" s="113"/>
    </row>
    <row r="57" spans="1:11" ht="26.25" customHeight="1" x14ac:dyDescent="0.25">
      <c r="A57" s="119"/>
      <c r="B57" s="120"/>
      <c r="C57" s="120"/>
      <c r="D57" s="120"/>
      <c r="E57" s="120"/>
      <c r="F57" s="121"/>
      <c r="G57" s="122"/>
      <c r="H57" s="122"/>
      <c r="I57" s="122"/>
      <c r="J57" s="122"/>
      <c r="K57" s="123"/>
    </row>
  </sheetData>
  <mergeCells count="10">
    <mergeCell ref="A54:B54"/>
    <mergeCell ref="F55:H55"/>
    <mergeCell ref="A56:B56"/>
    <mergeCell ref="A1:K1"/>
    <mergeCell ref="A6:F8"/>
    <mergeCell ref="G6:K6"/>
    <mergeCell ref="A9:K9"/>
    <mergeCell ref="A22:C22"/>
    <mergeCell ref="F22:H22"/>
    <mergeCell ref="I22:K22"/>
  </mergeCells>
  <conditionalFormatting sqref="B21 B52:B53">
    <cfRule type="cellIs" dxfId="198" priority="31" stopIfTrue="1" operator="equal">
      <formula>"Pesatura Inadeguata"</formula>
    </cfRule>
  </conditionalFormatting>
  <conditionalFormatting sqref="G11 G24:G43">
    <cfRule type="cellIs" dxfId="197" priority="30" stopIfTrue="1" operator="equal">
      <formula>"x"</formula>
    </cfRule>
  </conditionalFormatting>
  <conditionalFormatting sqref="H11 H24:H43">
    <cfRule type="cellIs" dxfId="196" priority="27" stopIfTrue="1" operator="equal">
      <formula>"x"</formula>
    </cfRule>
    <cfRule type="cellIs" dxfId="195" priority="29" stopIfTrue="1" operator="equal">
      <formula>"x"</formula>
    </cfRule>
  </conditionalFormatting>
  <conditionalFormatting sqref="I11 I24:I43">
    <cfRule type="cellIs" dxfId="194" priority="28" stopIfTrue="1" operator="equal">
      <formula>"x"</formula>
    </cfRule>
  </conditionalFormatting>
  <conditionalFormatting sqref="J11 J24:J43">
    <cfRule type="cellIs" dxfId="193" priority="26" stopIfTrue="1" operator="equal">
      <formula>"x"</formula>
    </cfRule>
  </conditionalFormatting>
  <conditionalFormatting sqref="K11 K24:K43">
    <cfRule type="cellIs" dxfId="192" priority="25" stopIfTrue="1" operator="equal">
      <formula>"x"</formula>
    </cfRule>
  </conditionalFormatting>
  <conditionalFormatting sqref="G12">
    <cfRule type="cellIs" dxfId="191" priority="24" stopIfTrue="1" operator="equal">
      <formula>"x"</formula>
    </cfRule>
  </conditionalFormatting>
  <conditionalFormatting sqref="H12">
    <cfRule type="cellIs" dxfId="190" priority="21" stopIfTrue="1" operator="equal">
      <formula>"x"</formula>
    </cfRule>
    <cfRule type="cellIs" dxfId="189" priority="23" stopIfTrue="1" operator="equal">
      <formula>"x"</formula>
    </cfRule>
  </conditionalFormatting>
  <conditionalFormatting sqref="I12">
    <cfRule type="cellIs" dxfId="188" priority="22" stopIfTrue="1" operator="equal">
      <formula>"x"</formula>
    </cfRule>
  </conditionalFormatting>
  <conditionalFormatting sqref="J12">
    <cfRule type="cellIs" dxfId="187" priority="20" stopIfTrue="1" operator="equal">
      <formula>"x"</formula>
    </cfRule>
  </conditionalFormatting>
  <conditionalFormatting sqref="K12">
    <cfRule type="cellIs" dxfId="186" priority="19" stopIfTrue="1" operator="equal">
      <formula>"x"</formula>
    </cfRule>
  </conditionalFormatting>
  <conditionalFormatting sqref="G45:G51">
    <cfRule type="cellIs" dxfId="185" priority="12" stopIfTrue="1" operator="equal">
      <formula>"x"</formula>
    </cfRule>
  </conditionalFormatting>
  <conditionalFormatting sqref="H45:H51">
    <cfRule type="cellIs" dxfId="184" priority="9" stopIfTrue="1" operator="equal">
      <formula>"x"</formula>
    </cfRule>
    <cfRule type="cellIs" dxfId="183" priority="11" stopIfTrue="1" operator="equal">
      <formula>"x"</formula>
    </cfRule>
  </conditionalFormatting>
  <conditionalFormatting sqref="I45:I51">
    <cfRule type="cellIs" dxfId="182" priority="10" stopIfTrue="1" operator="equal">
      <formula>"x"</formula>
    </cfRule>
  </conditionalFormatting>
  <conditionalFormatting sqref="J45:J51">
    <cfRule type="cellIs" dxfId="181" priority="8" stopIfTrue="1" operator="equal">
      <formula>"x"</formula>
    </cfRule>
  </conditionalFormatting>
  <conditionalFormatting sqref="K45:K51">
    <cfRule type="cellIs" dxfId="180" priority="7" stopIfTrue="1" operator="equal">
      <formula>"x"</formula>
    </cfRule>
  </conditionalFormatting>
  <conditionalFormatting sqref="G13:G20">
    <cfRule type="cellIs" dxfId="179" priority="6" stopIfTrue="1" operator="equal">
      <formula>"x"</formula>
    </cfRule>
  </conditionalFormatting>
  <conditionalFormatting sqref="H13:H20">
    <cfRule type="cellIs" dxfId="178" priority="3" stopIfTrue="1" operator="equal">
      <formula>"x"</formula>
    </cfRule>
    <cfRule type="cellIs" dxfId="177" priority="5" stopIfTrue="1" operator="equal">
      <formula>"x"</formula>
    </cfRule>
  </conditionalFormatting>
  <conditionalFormatting sqref="I13:I20">
    <cfRule type="cellIs" dxfId="176" priority="4" stopIfTrue="1" operator="equal">
      <formula>"x"</formula>
    </cfRule>
  </conditionalFormatting>
  <conditionalFormatting sqref="J13:J20">
    <cfRule type="cellIs" dxfId="175" priority="2" stopIfTrue="1" operator="equal">
      <formula>"x"</formula>
    </cfRule>
  </conditionalFormatting>
  <conditionalFormatting sqref="K13:K20">
    <cfRule type="cellIs" dxfId="174" priority="1" stopIfTrue="1" operator="equal">
      <formula>"x"</formula>
    </cfRule>
  </conditionalFormatting>
  <dataValidations count="2">
    <dataValidation type="list" allowBlank="1" showInputMessage="1" showErrorMessage="1" sqref="WVK983084:WVK983091 IY44:IY51 SU44:SU51 ACQ44:ACQ51 AMM44:AMM51 AWI44:AWI51 BGE44:BGE51 BQA44:BQA51 BZW44:BZW51 CJS44:CJS51 CTO44:CTO51 DDK44:DDK51 DNG44:DNG51 DXC44:DXC51 EGY44:EGY51 EQU44:EQU51 FAQ44:FAQ51 FKM44:FKM51 FUI44:FUI51 GEE44:GEE51 GOA44:GOA51 GXW44:GXW51 HHS44:HHS51 HRO44:HRO51 IBK44:IBK51 ILG44:ILG51 IVC44:IVC51 JEY44:JEY51 JOU44:JOU51 JYQ44:JYQ51 KIM44:KIM51 KSI44:KSI51 LCE44:LCE51 LMA44:LMA51 LVW44:LVW51 MFS44:MFS51 MPO44:MPO51 MZK44:MZK51 NJG44:NJG51 NTC44:NTC51 OCY44:OCY51 OMU44:OMU51 OWQ44:OWQ51 PGM44:PGM51 PQI44:PQI51 QAE44:QAE51 QKA44:QKA51 QTW44:QTW51 RDS44:RDS51 RNO44:RNO51 RXK44:RXK51 SHG44:SHG51 SRC44:SRC51 TAY44:TAY51 TKU44:TKU51 TUQ44:TUQ51 UEM44:UEM51 UOI44:UOI51 UYE44:UYE51 VIA44:VIA51 VRW44:VRW51 WBS44:WBS51 WLO44:WLO51 WVK44:WVK51 B65580:B65587 IY65580:IY65587 SU65580:SU65587 ACQ65580:ACQ65587 AMM65580:AMM65587 AWI65580:AWI65587 BGE65580:BGE65587 BQA65580:BQA65587 BZW65580:BZW65587 CJS65580:CJS65587 CTO65580:CTO65587 DDK65580:DDK65587 DNG65580:DNG65587 DXC65580:DXC65587 EGY65580:EGY65587 EQU65580:EQU65587 FAQ65580:FAQ65587 FKM65580:FKM65587 FUI65580:FUI65587 GEE65580:GEE65587 GOA65580:GOA65587 GXW65580:GXW65587 HHS65580:HHS65587 HRO65580:HRO65587 IBK65580:IBK65587 ILG65580:ILG65587 IVC65580:IVC65587 JEY65580:JEY65587 JOU65580:JOU65587 JYQ65580:JYQ65587 KIM65580:KIM65587 KSI65580:KSI65587 LCE65580:LCE65587 LMA65580:LMA65587 LVW65580:LVW65587 MFS65580:MFS65587 MPO65580:MPO65587 MZK65580:MZK65587 NJG65580:NJG65587 NTC65580:NTC65587 OCY65580:OCY65587 OMU65580:OMU65587 OWQ65580:OWQ65587 PGM65580:PGM65587 PQI65580:PQI65587 QAE65580:QAE65587 QKA65580:QKA65587 QTW65580:QTW65587 RDS65580:RDS65587 RNO65580:RNO65587 RXK65580:RXK65587 SHG65580:SHG65587 SRC65580:SRC65587 TAY65580:TAY65587 TKU65580:TKU65587 TUQ65580:TUQ65587 UEM65580:UEM65587 UOI65580:UOI65587 UYE65580:UYE65587 VIA65580:VIA65587 VRW65580:VRW65587 WBS65580:WBS65587 WLO65580:WLO65587 WVK65580:WVK65587 B131116:B131123 IY131116:IY131123 SU131116:SU131123 ACQ131116:ACQ131123 AMM131116:AMM131123 AWI131116:AWI131123 BGE131116:BGE131123 BQA131116:BQA131123 BZW131116:BZW131123 CJS131116:CJS131123 CTO131116:CTO131123 DDK131116:DDK131123 DNG131116:DNG131123 DXC131116:DXC131123 EGY131116:EGY131123 EQU131116:EQU131123 FAQ131116:FAQ131123 FKM131116:FKM131123 FUI131116:FUI131123 GEE131116:GEE131123 GOA131116:GOA131123 GXW131116:GXW131123 HHS131116:HHS131123 HRO131116:HRO131123 IBK131116:IBK131123 ILG131116:ILG131123 IVC131116:IVC131123 JEY131116:JEY131123 JOU131116:JOU131123 JYQ131116:JYQ131123 KIM131116:KIM131123 KSI131116:KSI131123 LCE131116:LCE131123 LMA131116:LMA131123 LVW131116:LVW131123 MFS131116:MFS131123 MPO131116:MPO131123 MZK131116:MZK131123 NJG131116:NJG131123 NTC131116:NTC131123 OCY131116:OCY131123 OMU131116:OMU131123 OWQ131116:OWQ131123 PGM131116:PGM131123 PQI131116:PQI131123 QAE131116:QAE131123 QKA131116:QKA131123 QTW131116:QTW131123 RDS131116:RDS131123 RNO131116:RNO131123 RXK131116:RXK131123 SHG131116:SHG131123 SRC131116:SRC131123 TAY131116:TAY131123 TKU131116:TKU131123 TUQ131116:TUQ131123 UEM131116:UEM131123 UOI131116:UOI131123 UYE131116:UYE131123 VIA131116:VIA131123 VRW131116:VRW131123 WBS131116:WBS131123 WLO131116:WLO131123 WVK131116:WVK131123 B196652:B196659 IY196652:IY196659 SU196652:SU196659 ACQ196652:ACQ196659 AMM196652:AMM196659 AWI196652:AWI196659 BGE196652:BGE196659 BQA196652:BQA196659 BZW196652:BZW196659 CJS196652:CJS196659 CTO196652:CTO196659 DDK196652:DDK196659 DNG196652:DNG196659 DXC196652:DXC196659 EGY196652:EGY196659 EQU196652:EQU196659 FAQ196652:FAQ196659 FKM196652:FKM196659 FUI196652:FUI196659 GEE196652:GEE196659 GOA196652:GOA196659 GXW196652:GXW196659 HHS196652:HHS196659 HRO196652:HRO196659 IBK196652:IBK196659 ILG196652:ILG196659 IVC196652:IVC196659 JEY196652:JEY196659 JOU196652:JOU196659 JYQ196652:JYQ196659 KIM196652:KIM196659 KSI196652:KSI196659 LCE196652:LCE196659 LMA196652:LMA196659 LVW196652:LVW196659 MFS196652:MFS196659 MPO196652:MPO196659 MZK196652:MZK196659 NJG196652:NJG196659 NTC196652:NTC196659 OCY196652:OCY196659 OMU196652:OMU196659 OWQ196652:OWQ196659 PGM196652:PGM196659 PQI196652:PQI196659 QAE196652:QAE196659 QKA196652:QKA196659 QTW196652:QTW196659 RDS196652:RDS196659 RNO196652:RNO196659 RXK196652:RXK196659 SHG196652:SHG196659 SRC196652:SRC196659 TAY196652:TAY196659 TKU196652:TKU196659 TUQ196652:TUQ196659 UEM196652:UEM196659 UOI196652:UOI196659 UYE196652:UYE196659 VIA196652:VIA196659 VRW196652:VRW196659 WBS196652:WBS196659 WLO196652:WLO196659 WVK196652:WVK196659 B262188:B262195 IY262188:IY262195 SU262188:SU262195 ACQ262188:ACQ262195 AMM262188:AMM262195 AWI262188:AWI262195 BGE262188:BGE262195 BQA262188:BQA262195 BZW262188:BZW262195 CJS262188:CJS262195 CTO262188:CTO262195 DDK262188:DDK262195 DNG262188:DNG262195 DXC262188:DXC262195 EGY262188:EGY262195 EQU262188:EQU262195 FAQ262188:FAQ262195 FKM262188:FKM262195 FUI262188:FUI262195 GEE262188:GEE262195 GOA262188:GOA262195 GXW262188:GXW262195 HHS262188:HHS262195 HRO262188:HRO262195 IBK262188:IBK262195 ILG262188:ILG262195 IVC262188:IVC262195 JEY262188:JEY262195 JOU262188:JOU262195 JYQ262188:JYQ262195 KIM262188:KIM262195 KSI262188:KSI262195 LCE262188:LCE262195 LMA262188:LMA262195 LVW262188:LVW262195 MFS262188:MFS262195 MPO262188:MPO262195 MZK262188:MZK262195 NJG262188:NJG262195 NTC262188:NTC262195 OCY262188:OCY262195 OMU262188:OMU262195 OWQ262188:OWQ262195 PGM262188:PGM262195 PQI262188:PQI262195 QAE262188:QAE262195 QKA262188:QKA262195 QTW262188:QTW262195 RDS262188:RDS262195 RNO262188:RNO262195 RXK262188:RXK262195 SHG262188:SHG262195 SRC262188:SRC262195 TAY262188:TAY262195 TKU262188:TKU262195 TUQ262188:TUQ262195 UEM262188:UEM262195 UOI262188:UOI262195 UYE262188:UYE262195 VIA262188:VIA262195 VRW262188:VRW262195 WBS262188:WBS262195 WLO262188:WLO262195 WVK262188:WVK262195 B327724:B327731 IY327724:IY327731 SU327724:SU327731 ACQ327724:ACQ327731 AMM327724:AMM327731 AWI327724:AWI327731 BGE327724:BGE327731 BQA327724:BQA327731 BZW327724:BZW327731 CJS327724:CJS327731 CTO327724:CTO327731 DDK327724:DDK327731 DNG327724:DNG327731 DXC327724:DXC327731 EGY327724:EGY327731 EQU327724:EQU327731 FAQ327724:FAQ327731 FKM327724:FKM327731 FUI327724:FUI327731 GEE327724:GEE327731 GOA327724:GOA327731 GXW327724:GXW327731 HHS327724:HHS327731 HRO327724:HRO327731 IBK327724:IBK327731 ILG327724:ILG327731 IVC327724:IVC327731 JEY327724:JEY327731 JOU327724:JOU327731 JYQ327724:JYQ327731 KIM327724:KIM327731 KSI327724:KSI327731 LCE327724:LCE327731 LMA327724:LMA327731 LVW327724:LVW327731 MFS327724:MFS327731 MPO327724:MPO327731 MZK327724:MZK327731 NJG327724:NJG327731 NTC327724:NTC327731 OCY327724:OCY327731 OMU327724:OMU327731 OWQ327724:OWQ327731 PGM327724:PGM327731 PQI327724:PQI327731 QAE327724:QAE327731 QKA327724:QKA327731 QTW327724:QTW327731 RDS327724:RDS327731 RNO327724:RNO327731 RXK327724:RXK327731 SHG327724:SHG327731 SRC327724:SRC327731 TAY327724:TAY327731 TKU327724:TKU327731 TUQ327724:TUQ327731 UEM327724:UEM327731 UOI327724:UOI327731 UYE327724:UYE327731 VIA327724:VIA327731 VRW327724:VRW327731 WBS327724:WBS327731 WLO327724:WLO327731 WVK327724:WVK327731 B393260:B393267 IY393260:IY393267 SU393260:SU393267 ACQ393260:ACQ393267 AMM393260:AMM393267 AWI393260:AWI393267 BGE393260:BGE393267 BQA393260:BQA393267 BZW393260:BZW393267 CJS393260:CJS393267 CTO393260:CTO393267 DDK393260:DDK393267 DNG393260:DNG393267 DXC393260:DXC393267 EGY393260:EGY393267 EQU393260:EQU393267 FAQ393260:FAQ393267 FKM393260:FKM393267 FUI393260:FUI393267 GEE393260:GEE393267 GOA393260:GOA393267 GXW393260:GXW393267 HHS393260:HHS393267 HRO393260:HRO393267 IBK393260:IBK393267 ILG393260:ILG393267 IVC393260:IVC393267 JEY393260:JEY393267 JOU393260:JOU393267 JYQ393260:JYQ393267 KIM393260:KIM393267 KSI393260:KSI393267 LCE393260:LCE393267 LMA393260:LMA393267 LVW393260:LVW393267 MFS393260:MFS393267 MPO393260:MPO393267 MZK393260:MZK393267 NJG393260:NJG393267 NTC393260:NTC393267 OCY393260:OCY393267 OMU393260:OMU393267 OWQ393260:OWQ393267 PGM393260:PGM393267 PQI393260:PQI393267 QAE393260:QAE393267 QKA393260:QKA393267 QTW393260:QTW393267 RDS393260:RDS393267 RNO393260:RNO393267 RXK393260:RXK393267 SHG393260:SHG393267 SRC393260:SRC393267 TAY393260:TAY393267 TKU393260:TKU393267 TUQ393260:TUQ393267 UEM393260:UEM393267 UOI393260:UOI393267 UYE393260:UYE393267 VIA393260:VIA393267 VRW393260:VRW393267 WBS393260:WBS393267 WLO393260:WLO393267 WVK393260:WVK393267 B458796:B458803 IY458796:IY458803 SU458796:SU458803 ACQ458796:ACQ458803 AMM458796:AMM458803 AWI458796:AWI458803 BGE458796:BGE458803 BQA458796:BQA458803 BZW458796:BZW458803 CJS458796:CJS458803 CTO458796:CTO458803 DDK458796:DDK458803 DNG458796:DNG458803 DXC458796:DXC458803 EGY458796:EGY458803 EQU458796:EQU458803 FAQ458796:FAQ458803 FKM458796:FKM458803 FUI458796:FUI458803 GEE458796:GEE458803 GOA458796:GOA458803 GXW458796:GXW458803 HHS458796:HHS458803 HRO458796:HRO458803 IBK458796:IBK458803 ILG458796:ILG458803 IVC458796:IVC458803 JEY458796:JEY458803 JOU458796:JOU458803 JYQ458796:JYQ458803 KIM458796:KIM458803 KSI458796:KSI458803 LCE458796:LCE458803 LMA458796:LMA458803 LVW458796:LVW458803 MFS458796:MFS458803 MPO458796:MPO458803 MZK458796:MZK458803 NJG458796:NJG458803 NTC458796:NTC458803 OCY458796:OCY458803 OMU458796:OMU458803 OWQ458796:OWQ458803 PGM458796:PGM458803 PQI458796:PQI458803 QAE458796:QAE458803 QKA458796:QKA458803 QTW458796:QTW458803 RDS458796:RDS458803 RNO458796:RNO458803 RXK458796:RXK458803 SHG458796:SHG458803 SRC458796:SRC458803 TAY458796:TAY458803 TKU458796:TKU458803 TUQ458796:TUQ458803 UEM458796:UEM458803 UOI458796:UOI458803 UYE458796:UYE458803 VIA458796:VIA458803 VRW458796:VRW458803 WBS458796:WBS458803 WLO458796:WLO458803 WVK458796:WVK458803 B524332:B524339 IY524332:IY524339 SU524332:SU524339 ACQ524332:ACQ524339 AMM524332:AMM524339 AWI524332:AWI524339 BGE524332:BGE524339 BQA524332:BQA524339 BZW524332:BZW524339 CJS524332:CJS524339 CTO524332:CTO524339 DDK524332:DDK524339 DNG524332:DNG524339 DXC524332:DXC524339 EGY524332:EGY524339 EQU524332:EQU524339 FAQ524332:FAQ524339 FKM524332:FKM524339 FUI524332:FUI524339 GEE524332:GEE524339 GOA524332:GOA524339 GXW524332:GXW524339 HHS524332:HHS524339 HRO524332:HRO524339 IBK524332:IBK524339 ILG524332:ILG524339 IVC524332:IVC524339 JEY524332:JEY524339 JOU524332:JOU524339 JYQ524332:JYQ524339 KIM524332:KIM524339 KSI524332:KSI524339 LCE524332:LCE524339 LMA524332:LMA524339 LVW524332:LVW524339 MFS524332:MFS524339 MPO524332:MPO524339 MZK524332:MZK524339 NJG524332:NJG524339 NTC524332:NTC524339 OCY524332:OCY524339 OMU524332:OMU524339 OWQ524332:OWQ524339 PGM524332:PGM524339 PQI524332:PQI524339 QAE524332:QAE524339 QKA524332:QKA524339 QTW524332:QTW524339 RDS524332:RDS524339 RNO524332:RNO524339 RXK524332:RXK524339 SHG524332:SHG524339 SRC524332:SRC524339 TAY524332:TAY524339 TKU524332:TKU524339 TUQ524332:TUQ524339 UEM524332:UEM524339 UOI524332:UOI524339 UYE524332:UYE524339 VIA524332:VIA524339 VRW524332:VRW524339 WBS524332:WBS524339 WLO524332:WLO524339 WVK524332:WVK524339 B589868:B589875 IY589868:IY589875 SU589868:SU589875 ACQ589868:ACQ589875 AMM589868:AMM589875 AWI589868:AWI589875 BGE589868:BGE589875 BQA589868:BQA589875 BZW589868:BZW589875 CJS589868:CJS589875 CTO589868:CTO589875 DDK589868:DDK589875 DNG589868:DNG589875 DXC589868:DXC589875 EGY589868:EGY589875 EQU589868:EQU589875 FAQ589868:FAQ589875 FKM589868:FKM589875 FUI589868:FUI589875 GEE589868:GEE589875 GOA589868:GOA589875 GXW589868:GXW589875 HHS589868:HHS589875 HRO589868:HRO589875 IBK589868:IBK589875 ILG589868:ILG589875 IVC589868:IVC589875 JEY589868:JEY589875 JOU589868:JOU589875 JYQ589868:JYQ589875 KIM589868:KIM589875 KSI589868:KSI589875 LCE589868:LCE589875 LMA589868:LMA589875 LVW589868:LVW589875 MFS589868:MFS589875 MPO589868:MPO589875 MZK589868:MZK589875 NJG589868:NJG589875 NTC589868:NTC589875 OCY589868:OCY589875 OMU589868:OMU589875 OWQ589868:OWQ589875 PGM589868:PGM589875 PQI589868:PQI589875 QAE589868:QAE589875 QKA589868:QKA589875 QTW589868:QTW589875 RDS589868:RDS589875 RNO589868:RNO589875 RXK589868:RXK589875 SHG589868:SHG589875 SRC589868:SRC589875 TAY589868:TAY589875 TKU589868:TKU589875 TUQ589868:TUQ589875 UEM589868:UEM589875 UOI589868:UOI589875 UYE589868:UYE589875 VIA589868:VIA589875 VRW589868:VRW589875 WBS589868:WBS589875 WLO589868:WLO589875 WVK589868:WVK589875 B655404:B655411 IY655404:IY655411 SU655404:SU655411 ACQ655404:ACQ655411 AMM655404:AMM655411 AWI655404:AWI655411 BGE655404:BGE655411 BQA655404:BQA655411 BZW655404:BZW655411 CJS655404:CJS655411 CTO655404:CTO655411 DDK655404:DDK655411 DNG655404:DNG655411 DXC655404:DXC655411 EGY655404:EGY655411 EQU655404:EQU655411 FAQ655404:FAQ655411 FKM655404:FKM655411 FUI655404:FUI655411 GEE655404:GEE655411 GOA655404:GOA655411 GXW655404:GXW655411 HHS655404:HHS655411 HRO655404:HRO655411 IBK655404:IBK655411 ILG655404:ILG655411 IVC655404:IVC655411 JEY655404:JEY655411 JOU655404:JOU655411 JYQ655404:JYQ655411 KIM655404:KIM655411 KSI655404:KSI655411 LCE655404:LCE655411 LMA655404:LMA655411 LVW655404:LVW655411 MFS655404:MFS655411 MPO655404:MPO655411 MZK655404:MZK655411 NJG655404:NJG655411 NTC655404:NTC655411 OCY655404:OCY655411 OMU655404:OMU655411 OWQ655404:OWQ655411 PGM655404:PGM655411 PQI655404:PQI655411 QAE655404:QAE655411 QKA655404:QKA655411 QTW655404:QTW655411 RDS655404:RDS655411 RNO655404:RNO655411 RXK655404:RXK655411 SHG655404:SHG655411 SRC655404:SRC655411 TAY655404:TAY655411 TKU655404:TKU655411 TUQ655404:TUQ655411 UEM655404:UEM655411 UOI655404:UOI655411 UYE655404:UYE655411 VIA655404:VIA655411 VRW655404:VRW655411 WBS655404:WBS655411 WLO655404:WLO655411 WVK655404:WVK655411 B720940:B720947 IY720940:IY720947 SU720940:SU720947 ACQ720940:ACQ720947 AMM720940:AMM720947 AWI720940:AWI720947 BGE720940:BGE720947 BQA720940:BQA720947 BZW720940:BZW720947 CJS720940:CJS720947 CTO720940:CTO720947 DDK720940:DDK720947 DNG720940:DNG720947 DXC720940:DXC720947 EGY720940:EGY720947 EQU720940:EQU720947 FAQ720940:FAQ720947 FKM720940:FKM720947 FUI720940:FUI720947 GEE720940:GEE720947 GOA720940:GOA720947 GXW720940:GXW720947 HHS720940:HHS720947 HRO720940:HRO720947 IBK720940:IBK720947 ILG720940:ILG720947 IVC720940:IVC720947 JEY720940:JEY720947 JOU720940:JOU720947 JYQ720940:JYQ720947 KIM720940:KIM720947 KSI720940:KSI720947 LCE720940:LCE720947 LMA720940:LMA720947 LVW720940:LVW720947 MFS720940:MFS720947 MPO720940:MPO720947 MZK720940:MZK720947 NJG720940:NJG720947 NTC720940:NTC720947 OCY720940:OCY720947 OMU720940:OMU720947 OWQ720940:OWQ720947 PGM720940:PGM720947 PQI720940:PQI720947 QAE720940:QAE720947 QKA720940:QKA720947 QTW720940:QTW720947 RDS720940:RDS720947 RNO720940:RNO720947 RXK720940:RXK720947 SHG720940:SHG720947 SRC720940:SRC720947 TAY720940:TAY720947 TKU720940:TKU720947 TUQ720940:TUQ720947 UEM720940:UEM720947 UOI720940:UOI720947 UYE720940:UYE720947 VIA720940:VIA720947 VRW720940:VRW720947 WBS720940:WBS720947 WLO720940:WLO720947 WVK720940:WVK720947 B786476:B786483 IY786476:IY786483 SU786476:SU786483 ACQ786476:ACQ786483 AMM786476:AMM786483 AWI786476:AWI786483 BGE786476:BGE786483 BQA786476:BQA786483 BZW786476:BZW786483 CJS786476:CJS786483 CTO786476:CTO786483 DDK786476:DDK786483 DNG786476:DNG786483 DXC786476:DXC786483 EGY786476:EGY786483 EQU786476:EQU786483 FAQ786476:FAQ786483 FKM786476:FKM786483 FUI786476:FUI786483 GEE786476:GEE786483 GOA786476:GOA786483 GXW786476:GXW786483 HHS786476:HHS786483 HRO786476:HRO786483 IBK786476:IBK786483 ILG786476:ILG786483 IVC786476:IVC786483 JEY786476:JEY786483 JOU786476:JOU786483 JYQ786476:JYQ786483 KIM786476:KIM786483 KSI786476:KSI786483 LCE786476:LCE786483 LMA786476:LMA786483 LVW786476:LVW786483 MFS786476:MFS786483 MPO786476:MPO786483 MZK786476:MZK786483 NJG786476:NJG786483 NTC786476:NTC786483 OCY786476:OCY786483 OMU786476:OMU786483 OWQ786476:OWQ786483 PGM786476:PGM786483 PQI786476:PQI786483 QAE786476:QAE786483 QKA786476:QKA786483 QTW786476:QTW786483 RDS786476:RDS786483 RNO786476:RNO786483 RXK786476:RXK786483 SHG786476:SHG786483 SRC786476:SRC786483 TAY786476:TAY786483 TKU786476:TKU786483 TUQ786476:TUQ786483 UEM786476:UEM786483 UOI786476:UOI786483 UYE786476:UYE786483 VIA786476:VIA786483 VRW786476:VRW786483 WBS786476:WBS786483 WLO786476:WLO786483 WVK786476:WVK786483 B852012:B852019 IY852012:IY852019 SU852012:SU852019 ACQ852012:ACQ852019 AMM852012:AMM852019 AWI852012:AWI852019 BGE852012:BGE852019 BQA852012:BQA852019 BZW852012:BZW852019 CJS852012:CJS852019 CTO852012:CTO852019 DDK852012:DDK852019 DNG852012:DNG852019 DXC852012:DXC852019 EGY852012:EGY852019 EQU852012:EQU852019 FAQ852012:FAQ852019 FKM852012:FKM852019 FUI852012:FUI852019 GEE852012:GEE852019 GOA852012:GOA852019 GXW852012:GXW852019 HHS852012:HHS852019 HRO852012:HRO852019 IBK852012:IBK852019 ILG852012:ILG852019 IVC852012:IVC852019 JEY852012:JEY852019 JOU852012:JOU852019 JYQ852012:JYQ852019 KIM852012:KIM852019 KSI852012:KSI852019 LCE852012:LCE852019 LMA852012:LMA852019 LVW852012:LVW852019 MFS852012:MFS852019 MPO852012:MPO852019 MZK852012:MZK852019 NJG852012:NJG852019 NTC852012:NTC852019 OCY852012:OCY852019 OMU852012:OMU852019 OWQ852012:OWQ852019 PGM852012:PGM852019 PQI852012:PQI852019 QAE852012:QAE852019 QKA852012:QKA852019 QTW852012:QTW852019 RDS852012:RDS852019 RNO852012:RNO852019 RXK852012:RXK852019 SHG852012:SHG852019 SRC852012:SRC852019 TAY852012:TAY852019 TKU852012:TKU852019 TUQ852012:TUQ852019 UEM852012:UEM852019 UOI852012:UOI852019 UYE852012:UYE852019 VIA852012:VIA852019 VRW852012:VRW852019 WBS852012:WBS852019 WLO852012:WLO852019 WVK852012:WVK852019 B917548:B917555 IY917548:IY917555 SU917548:SU917555 ACQ917548:ACQ917555 AMM917548:AMM917555 AWI917548:AWI917555 BGE917548:BGE917555 BQA917548:BQA917555 BZW917548:BZW917555 CJS917548:CJS917555 CTO917548:CTO917555 DDK917548:DDK917555 DNG917548:DNG917555 DXC917548:DXC917555 EGY917548:EGY917555 EQU917548:EQU917555 FAQ917548:FAQ917555 FKM917548:FKM917555 FUI917548:FUI917555 GEE917548:GEE917555 GOA917548:GOA917555 GXW917548:GXW917555 HHS917548:HHS917555 HRO917548:HRO917555 IBK917548:IBK917555 ILG917548:ILG917555 IVC917548:IVC917555 JEY917548:JEY917555 JOU917548:JOU917555 JYQ917548:JYQ917555 KIM917548:KIM917555 KSI917548:KSI917555 LCE917548:LCE917555 LMA917548:LMA917555 LVW917548:LVW917555 MFS917548:MFS917555 MPO917548:MPO917555 MZK917548:MZK917555 NJG917548:NJG917555 NTC917548:NTC917555 OCY917548:OCY917555 OMU917548:OMU917555 OWQ917548:OWQ917555 PGM917548:PGM917555 PQI917548:PQI917555 QAE917548:QAE917555 QKA917548:QKA917555 QTW917548:QTW917555 RDS917548:RDS917555 RNO917548:RNO917555 RXK917548:RXK917555 SHG917548:SHG917555 SRC917548:SRC917555 TAY917548:TAY917555 TKU917548:TKU917555 TUQ917548:TUQ917555 UEM917548:UEM917555 UOI917548:UOI917555 UYE917548:UYE917555 VIA917548:VIA917555 VRW917548:VRW917555 WBS917548:WBS917555 WLO917548:WLO917555 WVK917548:WVK917555 B983084:B983091 IY983084:IY983091 SU983084:SU983091 ACQ983084:ACQ983091 AMM983084:AMM983091 AWI983084:AWI983091 BGE983084:BGE983091 BQA983084:BQA983091 BZW983084:BZW983091 CJS983084:CJS983091 CTO983084:CTO983091 DDK983084:DDK983091 DNG983084:DNG983091 DXC983084:DXC983091 EGY983084:EGY983091 EQU983084:EQU983091 FAQ983084:FAQ983091 FKM983084:FKM983091 FUI983084:FUI983091 GEE983084:GEE983091 GOA983084:GOA983091 GXW983084:GXW983091 HHS983084:HHS983091 HRO983084:HRO983091 IBK983084:IBK983091 ILG983084:ILG983091 IVC983084:IVC983091 JEY983084:JEY983091 JOU983084:JOU983091 JYQ983084:JYQ983091 KIM983084:KIM983091 KSI983084:KSI983091 LCE983084:LCE983091 LMA983084:LMA983091 LVW983084:LVW983091 MFS983084:MFS983091 MPO983084:MPO983091 MZK983084:MZK983091 NJG983084:NJG983091 NTC983084:NTC983091 OCY983084:OCY983091 OMU983084:OMU983091 OWQ983084:OWQ983091 PGM983084:PGM983091 PQI983084:PQI983091 QAE983084:QAE983091 QKA983084:QKA983091 QTW983084:QTW983091 RDS983084:RDS983091 RNO983084:RNO983091 RXK983084:RXK983091 SHG983084:SHG983091 SRC983084:SRC983091 TAY983084:TAY983091 TKU983084:TKU983091 TUQ983084:TUQ983091 UEM983084:UEM983091 UOI983084:UOI983091 UYE983084:UYE983091 VIA983084:VIA983091 VRW983084:VRW983091 WBS983084:WBS983091 WLO983084:WLO983091 B44" xr:uid="{00000000-0002-0000-0900-000000000000}">
      <formula1>Valore</formula1>
    </dataValidation>
    <dataValidation type="list" allowBlank="1" showInputMessage="1" showErrorMessage="1" sqref="WVJ983084:WVJ983091 IX44:IX51 ST44:ST51 ACP44:ACP51 AML44:AML51 AWH44:AWH51 BGD44:BGD51 BPZ44:BPZ51 BZV44:BZV51 CJR44:CJR51 CTN44:CTN51 DDJ44:DDJ51 DNF44:DNF51 DXB44:DXB51 EGX44:EGX51 EQT44:EQT51 FAP44:FAP51 FKL44:FKL51 FUH44:FUH51 GED44:GED51 GNZ44:GNZ51 GXV44:GXV51 HHR44:HHR51 HRN44:HRN51 IBJ44:IBJ51 ILF44:ILF51 IVB44:IVB51 JEX44:JEX51 JOT44:JOT51 JYP44:JYP51 KIL44:KIL51 KSH44:KSH51 LCD44:LCD51 LLZ44:LLZ51 LVV44:LVV51 MFR44:MFR51 MPN44:MPN51 MZJ44:MZJ51 NJF44:NJF51 NTB44:NTB51 OCX44:OCX51 OMT44:OMT51 OWP44:OWP51 PGL44:PGL51 PQH44:PQH51 QAD44:QAD51 QJZ44:QJZ51 QTV44:QTV51 RDR44:RDR51 RNN44:RNN51 RXJ44:RXJ51 SHF44:SHF51 SRB44:SRB51 TAX44:TAX51 TKT44:TKT51 TUP44:TUP51 UEL44:UEL51 UOH44:UOH51 UYD44:UYD51 VHZ44:VHZ51 VRV44:VRV51 WBR44:WBR51 WLN44:WLN51 WVJ44:WVJ51 A65580:A65587 IX65580:IX65587 ST65580:ST65587 ACP65580:ACP65587 AML65580:AML65587 AWH65580:AWH65587 BGD65580:BGD65587 BPZ65580:BPZ65587 BZV65580:BZV65587 CJR65580:CJR65587 CTN65580:CTN65587 DDJ65580:DDJ65587 DNF65580:DNF65587 DXB65580:DXB65587 EGX65580:EGX65587 EQT65580:EQT65587 FAP65580:FAP65587 FKL65580:FKL65587 FUH65580:FUH65587 GED65580:GED65587 GNZ65580:GNZ65587 GXV65580:GXV65587 HHR65580:HHR65587 HRN65580:HRN65587 IBJ65580:IBJ65587 ILF65580:ILF65587 IVB65580:IVB65587 JEX65580:JEX65587 JOT65580:JOT65587 JYP65580:JYP65587 KIL65580:KIL65587 KSH65580:KSH65587 LCD65580:LCD65587 LLZ65580:LLZ65587 LVV65580:LVV65587 MFR65580:MFR65587 MPN65580:MPN65587 MZJ65580:MZJ65587 NJF65580:NJF65587 NTB65580:NTB65587 OCX65580:OCX65587 OMT65580:OMT65587 OWP65580:OWP65587 PGL65580:PGL65587 PQH65580:PQH65587 QAD65580:QAD65587 QJZ65580:QJZ65587 QTV65580:QTV65587 RDR65580:RDR65587 RNN65580:RNN65587 RXJ65580:RXJ65587 SHF65580:SHF65587 SRB65580:SRB65587 TAX65580:TAX65587 TKT65580:TKT65587 TUP65580:TUP65587 UEL65580:UEL65587 UOH65580:UOH65587 UYD65580:UYD65587 VHZ65580:VHZ65587 VRV65580:VRV65587 WBR65580:WBR65587 WLN65580:WLN65587 WVJ65580:WVJ65587 A131116:A131123 IX131116:IX131123 ST131116:ST131123 ACP131116:ACP131123 AML131116:AML131123 AWH131116:AWH131123 BGD131116:BGD131123 BPZ131116:BPZ131123 BZV131116:BZV131123 CJR131116:CJR131123 CTN131116:CTN131123 DDJ131116:DDJ131123 DNF131116:DNF131123 DXB131116:DXB131123 EGX131116:EGX131123 EQT131116:EQT131123 FAP131116:FAP131123 FKL131116:FKL131123 FUH131116:FUH131123 GED131116:GED131123 GNZ131116:GNZ131123 GXV131116:GXV131123 HHR131116:HHR131123 HRN131116:HRN131123 IBJ131116:IBJ131123 ILF131116:ILF131123 IVB131116:IVB131123 JEX131116:JEX131123 JOT131116:JOT131123 JYP131116:JYP131123 KIL131116:KIL131123 KSH131116:KSH131123 LCD131116:LCD131123 LLZ131116:LLZ131123 LVV131116:LVV131123 MFR131116:MFR131123 MPN131116:MPN131123 MZJ131116:MZJ131123 NJF131116:NJF131123 NTB131116:NTB131123 OCX131116:OCX131123 OMT131116:OMT131123 OWP131116:OWP131123 PGL131116:PGL131123 PQH131116:PQH131123 QAD131116:QAD131123 QJZ131116:QJZ131123 QTV131116:QTV131123 RDR131116:RDR131123 RNN131116:RNN131123 RXJ131116:RXJ131123 SHF131116:SHF131123 SRB131116:SRB131123 TAX131116:TAX131123 TKT131116:TKT131123 TUP131116:TUP131123 UEL131116:UEL131123 UOH131116:UOH131123 UYD131116:UYD131123 VHZ131116:VHZ131123 VRV131116:VRV131123 WBR131116:WBR131123 WLN131116:WLN131123 WVJ131116:WVJ131123 A196652:A196659 IX196652:IX196659 ST196652:ST196659 ACP196652:ACP196659 AML196652:AML196659 AWH196652:AWH196659 BGD196652:BGD196659 BPZ196652:BPZ196659 BZV196652:BZV196659 CJR196652:CJR196659 CTN196652:CTN196659 DDJ196652:DDJ196659 DNF196652:DNF196659 DXB196652:DXB196659 EGX196652:EGX196659 EQT196652:EQT196659 FAP196652:FAP196659 FKL196652:FKL196659 FUH196652:FUH196659 GED196652:GED196659 GNZ196652:GNZ196659 GXV196652:GXV196659 HHR196652:HHR196659 HRN196652:HRN196659 IBJ196652:IBJ196659 ILF196652:ILF196659 IVB196652:IVB196659 JEX196652:JEX196659 JOT196652:JOT196659 JYP196652:JYP196659 KIL196652:KIL196659 KSH196652:KSH196659 LCD196652:LCD196659 LLZ196652:LLZ196659 LVV196652:LVV196659 MFR196652:MFR196659 MPN196652:MPN196659 MZJ196652:MZJ196659 NJF196652:NJF196659 NTB196652:NTB196659 OCX196652:OCX196659 OMT196652:OMT196659 OWP196652:OWP196659 PGL196652:PGL196659 PQH196652:PQH196659 QAD196652:QAD196659 QJZ196652:QJZ196659 QTV196652:QTV196659 RDR196652:RDR196659 RNN196652:RNN196659 RXJ196652:RXJ196659 SHF196652:SHF196659 SRB196652:SRB196659 TAX196652:TAX196659 TKT196652:TKT196659 TUP196652:TUP196659 UEL196652:UEL196659 UOH196652:UOH196659 UYD196652:UYD196659 VHZ196652:VHZ196659 VRV196652:VRV196659 WBR196652:WBR196659 WLN196652:WLN196659 WVJ196652:WVJ196659 A262188:A262195 IX262188:IX262195 ST262188:ST262195 ACP262188:ACP262195 AML262188:AML262195 AWH262188:AWH262195 BGD262188:BGD262195 BPZ262188:BPZ262195 BZV262188:BZV262195 CJR262188:CJR262195 CTN262188:CTN262195 DDJ262188:DDJ262195 DNF262188:DNF262195 DXB262188:DXB262195 EGX262188:EGX262195 EQT262188:EQT262195 FAP262188:FAP262195 FKL262188:FKL262195 FUH262188:FUH262195 GED262188:GED262195 GNZ262188:GNZ262195 GXV262188:GXV262195 HHR262188:HHR262195 HRN262188:HRN262195 IBJ262188:IBJ262195 ILF262188:ILF262195 IVB262188:IVB262195 JEX262188:JEX262195 JOT262188:JOT262195 JYP262188:JYP262195 KIL262188:KIL262195 KSH262188:KSH262195 LCD262188:LCD262195 LLZ262188:LLZ262195 LVV262188:LVV262195 MFR262188:MFR262195 MPN262188:MPN262195 MZJ262188:MZJ262195 NJF262188:NJF262195 NTB262188:NTB262195 OCX262188:OCX262195 OMT262188:OMT262195 OWP262188:OWP262195 PGL262188:PGL262195 PQH262188:PQH262195 QAD262188:QAD262195 QJZ262188:QJZ262195 QTV262188:QTV262195 RDR262188:RDR262195 RNN262188:RNN262195 RXJ262188:RXJ262195 SHF262188:SHF262195 SRB262188:SRB262195 TAX262188:TAX262195 TKT262188:TKT262195 TUP262188:TUP262195 UEL262188:UEL262195 UOH262188:UOH262195 UYD262188:UYD262195 VHZ262188:VHZ262195 VRV262188:VRV262195 WBR262188:WBR262195 WLN262188:WLN262195 WVJ262188:WVJ262195 A327724:A327731 IX327724:IX327731 ST327724:ST327731 ACP327724:ACP327731 AML327724:AML327731 AWH327724:AWH327731 BGD327724:BGD327731 BPZ327724:BPZ327731 BZV327724:BZV327731 CJR327724:CJR327731 CTN327724:CTN327731 DDJ327724:DDJ327731 DNF327724:DNF327731 DXB327724:DXB327731 EGX327724:EGX327731 EQT327724:EQT327731 FAP327724:FAP327731 FKL327724:FKL327731 FUH327724:FUH327731 GED327724:GED327731 GNZ327724:GNZ327731 GXV327724:GXV327731 HHR327724:HHR327731 HRN327724:HRN327731 IBJ327724:IBJ327731 ILF327724:ILF327731 IVB327724:IVB327731 JEX327724:JEX327731 JOT327724:JOT327731 JYP327724:JYP327731 KIL327724:KIL327731 KSH327724:KSH327731 LCD327724:LCD327731 LLZ327724:LLZ327731 LVV327724:LVV327731 MFR327724:MFR327731 MPN327724:MPN327731 MZJ327724:MZJ327731 NJF327724:NJF327731 NTB327724:NTB327731 OCX327724:OCX327731 OMT327724:OMT327731 OWP327724:OWP327731 PGL327724:PGL327731 PQH327724:PQH327731 QAD327724:QAD327731 QJZ327724:QJZ327731 QTV327724:QTV327731 RDR327724:RDR327731 RNN327724:RNN327731 RXJ327724:RXJ327731 SHF327724:SHF327731 SRB327724:SRB327731 TAX327724:TAX327731 TKT327724:TKT327731 TUP327724:TUP327731 UEL327724:UEL327731 UOH327724:UOH327731 UYD327724:UYD327731 VHZ327724:VHZ327731 VRV327724:VRV327731 WBR327724:WBR327731 WLN327724:WLN327731 WVJ327724:WVJ327731 A393260:A393267 IX393260:IX393267 ST393260:ST393267 ACP393260:ACP393267 AML393260:AML393267 AWH393260:AWH393267 BGD393260:BGD393267 BPZ393260:BPZ393267 BZV393260:BZV393267 CJR393260:CJR393267 CTN393260:CTN393267 DDJ393260:DDJ393267 DNF393260:DNF393267 DXB393260:DXB393267 EGX393260:EGX393267 EQT393260:EQT393267 FAP393260:FAP393267 FKL393260:FKL393267 FUH393260:FUH393267 GED393260:GED393267 GNZ393260:GNZ393267 GXV393260:GXV393267 HHR393260:HHR393267 HRN393260:HRN393267 IBJ393260:IBJ393267 ILF393260:ILF393267 IVB393260:IVB393267 JEX393260:JEX393267 JOT393260:JOT393267 JYP393260:JYP393267 KIL393260:KIL393267 KSH393260:KSH393267 LCD393260:LCD393267 LLZ393260:LLZ393267 LVV393260:LVV393267 MFR393260:MFR393267 MPN393260:MPN393267 MZJ393260:MZJ393267 NJF393260:NJF393267 NTB393260:NTB393267 OCX393260:OCX393267 OMT393260:OMT393267 OWP393260:OWP393267 PGL393260:PGL393267 PQH393260:PQH393267 QAD393260:QAD393267 QJZ393260:QJZ393267 QTV393260:QTV393267 RDR393260:RDR393267 RNN393260:RNN393267 RXJ393260:RXJ393267 SHF393260:SHF393267 SRB393260:SRB393267 TAX393260:TAX393267 TKT393260:TKT393267 TUP393260:TUP393267 UEL393260:UEL393267 UOH393260:UOH393267 UYD393260:UYD393267 VHZ393260:VHZ393267 VRV393260:VRV393267 WBR393260:WBR393267 WLN393260:WLN393267 WVJ393260:WVJ393267 A458796:A458803 IX458796:IX458803 ST458796:ST458803 ACP458796:ACP458803 AML458796:AML458803 AWH458796:AWH458803 BGD458796:BGD458803 BPZ458796:BPZ458803 BZV458796:BZV458803 CJR458796:CJR458803 CTN458796:CTN458803 DDJ458796:DDJ458803 DNF458796:DNF458803 DXB458796:DXB458803 EGX458796:EGX458803 EQT458796:EQT458803 FAP458796:FAP458803 FKL458796:FKL458803 FUH458796:FUH458803 GED458796:GED458803 GNZ458796:GNZ458803 GXV458796:GXV458803 HHR458796:HHR458803 HRN458796:HRN458803 IBJ458796:IBJ458803 ILF458796:ILF458803 IVB458796:IVB458803 JEX458796:JEX458803 JOT458796:JOT458803 JYP458796:JYP458803 KIL458796:KIL458803 KSH458796:KSH458803 LCD458796:LCD458803 LLZ458796:LLZ458803 LVV458796:LVV458803 MFR458796:MFR458803 MPN458796:MPN458803 MZJ458796:MZJ458803 NJF458796:NJF458803 NTB458796:NTB458803 OCX458796:OCX458803 OMT458796:OMT458803 OWP458796:OWP458803 PGL458796:PGL458803 PQH458796:PQH458803 QAD458796:QAD458803 QJZ458796:QJZ458803 QTV458796:QTV458803 RDR458796:RDR458803 RNN458796:RNN458803 RXJ458796:RXJ458803 SHF458796:SHF458803 SRB458796:SRB458803 TAX458796:TAX458803 TKT458796:TKT458803 TUP458796:TUP458803 UEL458796:UEL458803 UOH458796:UOH458803 UYD458796:UYD458803 VHZ458796:VHZ458803 VRV458796:VRV458803 WBR458796:WBR458803 WLN458796:WLN458803 WVJ458796:WVJ458803 A524332:A524339 IX524332:IX524339 ST524332:ST524339 ACP524332:ACP524339 AML524332:AML524339 AWH524332:AWH524339 BGD524332:BGD524339 BPZ524332:BPZ524339 BZV524332:BZV524339 CJR524332:CJR524339 CTN524332:CTN524339 DDJ524332:DDJ524339 DNF524332:DNF524339 DXB524332:DXB524339 EGX524332:EGX524339 EQT524332:EQT524339 FAP524332:FAP524339 FKL524332:FKL524339 FUH524332:FUH524339 GED524332:GED524339 GNZ524332:GNZ524339 GXV524332:GXV524339 HHR524332:HHR524339 HRN524332:HRN524339 IBJ524332:IBJ524339 ILF524332:ILF524339 IVB524332:IVB524339 JEX524332:JEX524339 JOT524332:JOT524339 JYP524332:JYP524339 KIL524332:KIL524339 KSH524332:KSH524339 LCD524332:LCD524339 LLZ524332:LLZ524339 LVV524332:LVV524339 MFR524332:MFR524339 MPN524332:MPN524339 MZJ524332:MZJ524339 NJF524332:NJF524339 NTB524332:NTB524339 OCX524332:OCX524339 OMT524332:OMT524339 OWP524332:OWP524339 PGL524332:PGL524339 PQH524332:PQH524339 QAD524332:QAD524339 QJZ524332:QJZ524339 QTV524332:QTV524339 RDR524332:RDR524339 RNN524332:RNN524339 RXJ524332:RXJ524339 SHF524332:SHF524339 SRB524332:SRB524339 TAX524332:TAX524339 TKT524332:TKT524339 TUP524332:TUP524339 UEL524332:UEL524339 UOH524332:UOH524339 UYD524332:UYD524339 VHZ524332:VHZ524339 VRV524332:VRV524339 WBR524332:WBR524339 WLN524332:WLN524339 WVJ524332:WVJ524339 A589868:A589875 IX589868:IX589875 ST589868:ST589875 ACP589868:ACP589875 AML589868:AML589875 AWH589868:AWH589875 BGD589868:BGD589875 BPZ589868:BPZ589875 BZV589868:BZV589875 CJR589868:CJR589875 CTN589868:CTN589875 DDJ589868:DDJ589875 DNF589868:DNF589875 DXB589868:DXB589875 EGX589868:EGX589875 EQT589868:EQT589875 FAP589868:FAP589875 FKL589868:FKL589875 FUH589868:FUH589875 GED589868:GED589875 GNZ589868:GNZ589875 GXV589868:GXV589875 HHR589868:HHR589875 HRN589868:HRN589875 IBJ589868:IBJ589875 ILF589868:ILF589875 IVB589868:IVB589875 JEX589868:JEX589875 JOT589868:JOT589875 JYP589868:JYP589875 KIL589868:KIL589875 KSH589868:KSH589875 LCD589868:LCD589875 LLZ589868:LLZ589875 LVV589868:LVV589875 MFR589868:MFR589875 MPN589868:MPN589875 MZJ589868:MZJ589875 NJF589868:NJF589875 NTB589868:NTB589875 OCX589868:OCX589875 OMT589868:OMT589875 OWP589868:OWP589875 PGL589868:PGL589875 PQH589868:PQH589875 QAD589868:QAD589875 QJZ589868:QJZ589875 QTV589868:QTV589875 RDR589868:RDR589875 RNN589868:RNN589875 RXJ589868:RXJ589875 SHF589868:SHF589875 SRB589868:SRB589875 TAX589868:TAX589875 TKT589868:TKT589875 TUP589868:TUP589875 UEL589868:UEL589875 UOH589868:UOH589875 UYD589868:UYD589875 VHZ589868:VHZ589875 VRV589868:VRV589875 WBR589868:WBR589875 WLN589868:WLN589875 WVJ589868:WVJ589875 A655404:A655411 IX655404:IX655411 ST655404:ST655411 ACP655404:ACP655411 AML655404:AML655411 AWH655404:AWH655411 BGD655404:BGD655411 BPZ655404:BPZ655411 BZV655404:BZV655411 CJR655404:CJR655411 CTN655404:CTN655411 DDJ655404:DDJ655411 DNF655404:DNF655411 DXB655404:DXB655411 EGX655404:EGX655411 EQT655404:EQT655411 FAP655404:FAP655411 FKL655404:FKL655411 FUH655404:FUH655411 GED655404:GED655411 GNZ655404:GNZ655411 GXV655404:GXV655411 HHR655404:HHR655411 HRN655404:HRN655411 IBJ655404:IBJ655411 ILF655404:ILF655411 IVB655404:IVB655411 JEX655404:JEX655411 JOT655404:JOT655411 JYP655404:JYP655411 KIL655404:KIL655411 KSH655404:KSH655411 LCD655404:LCD655411 LLZ655404:LLZ655411 LVV655404:LVV655411 MFR655404:MFR655411 MPN655404:MPN655411 MZJ655404:MZJ655411 NJF655404:NJF655411 NTB655404:NTB655411 OCX655404:OCX655411 OMT655404:OMT655411 OWP655404:OWP655411 PGL655404:PGL655411 PQH655404:PQH655411 QAD655404:QAD655411 QJZ655404:QJZ655411 QTV655404:QTV655411 RDR655404:RDR655411 RNN655404:RNN655411 RXJ655404:RXJ655411 SHF655404:SHF655411 SRB655404:SRB655411 TAX655404:TAX655411 TKT655404:TKT655411 TUP655404:TUP655411 UEL655404:UEL655411 UOH655404:UOH655411 UYD655404:UYD655411 VHZ655404:VHZ655411 VRV655404:VRV655411 WBR655404:WBR655411 WLN655404:WLN655411 WVJ655404:WVJ655411 A720940:A720947 IX720940:IX720947 ST720940:ST720947 ACP720940:ACP720947 AML720940:AML720947 AWH720940:AWH720947 BGD720940:BGD720947 BPZ720940:BPZ720947 BZV720940:BZV720947 CJR720940:CJR720947 CTN720940:CTN720947 DDJ720940:DDJ720947 DNF720940:DNF720947 DXB720940:DXB720947 EGX720940:EGX720947 EQT720940:EQT720947 FAP720940:FAP720947 FKL720940:FKL720947 FUH720940:FUH720947 GED720940:GED720947 GNZ720940:GNZ720947 GXV720940:GXV720947 HHR720940:HHR720947 HRN720940:HRN720947 IBJ720940:IBJ720947 ILF720940:ILF720947 IVB720940:IVB720947 JEX720940:JEX720947 JOT720940:JOT720947 JYP720940:JYP720947 KIL720940:KIL720947 KSH720940:KSH720947 LCD720940:LCD720947 LLZ720940:LLZ720947 LVV720940:LVV720947 MFR720940:MFR720947 MPN720940:MPN720947 MZJ720940:MZJ720947 NJF720940:NJF720947 NTB720940:NTB720947 OCX720940:OCX720947 OMT720940:OMT720947 OWP720940:OWP720947 PGL720940:PGL720947 PQH720940:PQH720947 QAD720940:QAD720947 QJZ720940:QJZ720947 QTV720940:QTV720947 RDR720940:RDR720947 RNN720940:RNN720947 RXJ720940:RXJ720947 SHF720940:SHF720947 SRB720940:SRB720947 TAX720940:TAX720947 TKT720940:TKT720947 TUP720940:TUP720947 UEL720940:UEL720947 UOH720940:UOH720947 UYD720940:UYD720947 VHZ720940:VHZ720947 VRV720940:VRV720947 WBR720940:WBR720947 WLN720940:WLN720947 WVJ720940:WVJ720947 A786476:A786483 IX786476:IX786483 ST786476:ST786483 ACP786476:ACP786483 AML786476:AML786483 AWH786476:AWH786483 BGD786476:BGD786483 BPZ786476:BPZ786483 BZV786476:BZV786483 CJR786476:CJR786483 CTN786476:CTN786483 DDJ786476:DDJ786483 DNF786476:DNF786483 DXB786476:DXB786483 EGX786476:EGX786483 EQT786476:EQT786483 FAP786476:FAP786483 FKL786476:FKL786483 FUH786476:FUH786483 GED786476:GED786483 GNZ786476:GNZ786483 GXV786476:GXV786483 HHR786476:HHR786483 HRN786476:HRN786483 IBJ786476:IBJ786483 ILF786476:ILF786483 IVB786476:IVB786483 JEX786476:JEX786483 JOT786476:JOT786483 JYP786476:JYP786483 KIL786476:KIL786483 KSH786476:KSH786483 LCD786476:LCD786483 LLZ786476:LLZ786483 LVV786476:LVV786483 MFR786476:MFR786483 MPN786476:MPN786483 MZJ786476:MZJ786483 NJF786476:NJF786483 NTB786476:NTB786483 OCX786476:OCX786483 OMT786476:OMT786483 OWP786476:OWP786483 PGL786476:PGL786483 PQH786476:PQH786483 QAD786476:QAD786483 QJZ786476:QJZ786483 QTV786476:QTV786483 RDR786476:RDR786483 RNN786476:RNN786483 RXJ786476:RXJ786483 SHF786476:SHF786483 SRB786476:SRB786483 TAX786476:TAX786483 TKT786476:TKT786483 TUP786476:TUP786483 UEL786476:UEL786483 UOH786476:UOH786483 UYD786476:UYD786483 VHZ786476:VHZ786483 VRV786476:VRV786483 WBR786476:WBR786483 WLN786476:WLN786483 WVJ786476:WVJ786483 A852012:A852019 IX852012:IX852019 ST852012:ST852019 ACP852012:ACP852019 AML852012:AML852019 AWH852012:AWH852019 BGD852012:BGD852019 BPZ852012:BPZ852019 BZV852012:BZV852019 CJR852012:CJR852019 CTN852012:CTN852019 DDJ852012:DDJ852019 DNF852012:DNF852019 DXB852012:DXB852019 EGX852012:EGX852019 EQT852012:EQT852019 FAP852012:FAP852019 FKL852012:FKL852019 FUH852012:FUH852019 GED852012:GED852019 GNZ852012:GNZ852019 GXV852012:GXV852019 HHR852012:HHR852019 HRN852012:HRN852019 IBJ852012:IBJ852019 ILF852012:ILF852019 IVB852012:IVB852019 JEX852012:JEX852019 JOT852012:JOT852019 JYP852012:JYP852019 KIL852012:KIL852019 KSH852012:KSH852019 LCD852012:LCD852019 LLZ852012:LLZ852019 LVV852012:LVV852019 MFR852012:MFR852019 MPN852012:MPN852019 MZJ852012:MZJ852019 NJF852012:NJF852019 NTB852012:NTB852019 OCX852012:OCX852019 OMT852012:OMT852019 OWP852012:OWP852019 PGL852012:PGL852019 PQH852012:PQH852019 QAD852012:QAD852019 QJZ852012:QJZ852019 QTV852012:QTV852019 RDR852012:RDR852019 RNN852012:RNN852019 RXJ852012:RXJ852019 SHF852012:SHF852019 SRB852012:SRB852019 TAX852012:TAX852019 TKT852012:TKT852019 TUP852012:TUP852019 UEL852012:UEL852019 UOH852012:UOH852019 UYD852012:UYD852019 VHZ852012:VHZ852019 VRV852012:VRV852019 WBR852012:WBR852019 WLN852012:WLN852019 WVJ852012:WVJ852019 A917548:A917555 IX917548:IX917555 ST917548:ST917555 ACP917548:ACP917555 AML917548:AML917555 AWH917548:AWH917555 BGD917548:BGD917555 BPZ917548:BPZ917555 BZV917548:BZV917555 CJR917548:CJR917555 CTN917548:CTN917555 DDJ917548:DDJ917555 DNF917548:DNF917555 DXB917548:DXB917555 EGX917548:EGX917555 EQT917548:EQT917555 FAP917548:FAP917555 FKL917548:FKL917555 FUH917548:FUH917555 GED917548:GED917555 GNZ917548:GNZ917555 GXV917548:GXV917555 HHR917548:HHR917555 HRN917548:HRN917555 IBJ917548:IBJ917555 ILF917548:ILF917555 IVB917548:IVB917555 JEX917548:JEX917555 JOT917548:JOT917555 JYP917548:JYP917555 KIL917548:KIL917555 KSH917548:KSH917555 LCD917548:LCD917555 LLZ917548:LLZ917555 LVV917548:LVV917555 MFR917548:MFR917555 MPN917548:MPN917555 MZJ917548:MZJ917555 NJF917548:NJF917555 NTB917548:NTB917555 OCX917548:OCX917555 OMT917548:OMT917555 OWP917548:OWP917555 PGL917548:PGL917555 PQH917548:PQH917555 QAD917548:QAD917555 QJZ917548:QJZ917555 QTV917548:QTV917555 RDR917548:RDR917555 RNN917548:RNN917555 RXJ917548:RXJ917555 SHF917548:SHF917555 SRB917548:SRB917555 TAX917548:TAX917555 TKT917548:TKT917555 TUP917548:TUP917555 UEL917548:UEL917555 UOH917548:UOH917555 UYD917548:UYD917555 VHZ917548:VHZ917555 VRV917548:VRV917555 WBR917548:WBR917555 WLN917548:WLN917555 WVJ917548:WVJ917555 A983084:A983091 IX983084:IX983091 ST983084:ST983091 ACP983084:ACP983091 AML983084:AML983091 AWH983084:AWH983091 BGD983084:BGD983091 BPZ983084:BPZ983091 BZV983084:BZV983091 CJR983084:CJR983091 CTN983084:CTN983091 DDJ983084:DDJ983091 DNF983084:DNF983091 DXB983084:DXB983091 EGX983084:EGX983091 EQT983084:EQT983091 FAP983084:FAP983091 FKL983084:FKL983091 FUH983084:FUH983091 GED983084:GED983091 GNZ983084:GNZ983091 GXV983084:GXV983091 HHR983084:HHR983091 HRN983084:HRN983091 IBJ983084:IBJ983091 ILF983084:ILF983091 IVB983084:IVB983091 JEX983084:JEX983091 JOT983084:JOT983091 JYP983084:JYP983091 KIL983084:KIL983091 KSH983084:KSH983091 LCD983084:LCD983091 LLZ983084:LLZ983091 LVV983084:LVV983091 MFR983084:MFR983091 MPN983084:MPN983091 MZJ983084:MZJ983091 NJF983084:NJF983091 NTB983084:NTB983091 OCX983084:OCX983091 OMT983084:OMT983091 OWP983084:OWP983091 PGL983084:PGL983091 PQH983084:PQH983091 QAD983084:QAD983091 QJZ983084:QJZ983091 QTV983084:QTV983091 RDR983084:RDR983091 RNN983084:RNN983091 RXJ983084:RXJ983091 SHF983084:SHF983091 SRB983084:SRB983091 TAX983084:TAX983091 TKT983084:TKT983091 TUP983084:TUP983091 UEL983084:UEL983091 UOH983084:UOH983091 UYD983084:UYD983091 VHZ983084:VHZ983091 VRV983084:VRV983091 WBR983084:WBR983091 WLN983084:WLN983091 A44"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B45:B51</xm:sqref>
        </x14:dataValidation>
        <x14:dataValidation type="list" allowBlank="1" showInputMessage="1" showErrorMessage="1" xr:uid="{00000000-0002-0000-0900-000003000000}">
          <x14:formula1>
            <xm:f>Foglio1!$A$2:$A$10</xm:f>
          </x14:formula1>
          <xm:sqref>A45:A51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7"/>
  <sheetViews>
    <sheetView workbookViewId="0">
      <selection activeCell="C29" sqref="C29"/>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2" t="str">
        <f>'Elenco P.I.'!B2</f>
        <v>Comune di Golfo Aranci</v>
      </c>
      <c r="B1" s="503"/>
      <c r="C1" s="503"/>
      <c r="D1" s="503"/>
      <c r="E1" s="503"/>
      <c r="F1" s="503"/>
      <c r="G1" s="503"/>
      <c r="H1" s="503"/>
      <c r="I1" s="503"/>
      <c r="J1" s="503"/>
      <c r="K1" s="504"/>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559</v>
      </c>
      <c r="H3" s="72"/>
      <c r="I3" s="68"/>
      <c r="J3" s="73">
        <v>2023</v>
      </c>
      <c r="K3" s="70"/>
    </row>
    <row r="4" spans="1:11" s="65" customFormat="1" ht="19.5" customHeight="1" x14ac:dyDescent="0.25">
      <c r="A4" s="66" t="s">
        <v>228</v>
      </c>
      <c r="B4" s="74" t="s">
        <v>540</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5" t="s">
        <v>229</v>
      </c>
      <c r="B6" s="505"/>
      <c r="C6" s="505"/>
      <c r="D6" s="505"/>
      <c r="E6" s="505"/>
      <c r="F6" s="505"/>
      <c r="G6" s="507" t="s">
        <v>230</v>
      </c>
      <c r="H6" s="507"/>
      <c r="I6" s="507"/>
      <c r="J6" s="507"/>
      <c r="K6" s="507"/>
    </row>
    <row r="7" spans="1:11" ht="15.75" customHeight="1" x14ac:dyDescent="0.25">
      <c r="A7" s="506"/>
      <c r="B7" s="506"/>
      <c r="C7" s="506"/>
      <c r="D7" s="506"/>
      <c r="E7" s="506"/>
      <c r="F7" s="506"/>
      <c r="G7" s="231">
        <v>1</v>
      </c>
      <c r="H7" s="231">
        <v>2</v>
      </c>
      <c r="I7" s="231">
        <v>3</v>
      </c>
      <c r="J7" s="231">
        <v>4</v>
      </c>
      <c r="K7" s="231">
        <v>5</v>
      </c>
    </row>
    <row r="8" spans="1:11" ht="15.75" customHeight="1" x14ac:dyDescent="0.25">
      <c r="A8" s="506"/>
      <c r="B8" s="506"/>
      <c r="C8" s="506"/>
      <c r="D8" s="506"/>
      <c r="E8" s="506"/>
      <c r="F8" s="506"/>
      <c r="G8" s="82" t="s">
        <v>231</v>
      </c>
      <c r="H8" s="82" t="s">
        <v>232</v>
      </c>
      <c r="I8" s="83" t="s">
        <v>233</v>
      </c>
      <c r="J8" s="83" t="s">
        <v>234</v>
      </c>
      <c r="K8" s="83" t="s">
        <v>235</v>
      </c>
    </row>
    <row r="9" spans="1:11" ht="4.5" customHeight="1" x14ac:dyDescent="0.25">
      <c r="A9" s="508"/>
      <c r="B9" s="508"/>
      <c r="C9" s="508"/>
      <c r="D9" s="508"/>
      <c r="E9" s="508"/>
      <c r="F9" s="508"/>
      <c r="G9" s="508"/>
      <c r="H9" s="508"/>
      <c r="I9" s="508"/>
      <c r="J9" s="508"/>
      <c r="K9" s="508"/>
    </row>
    <row r="10" spans="1:11" ht="32.25" customHeight="1" x14ac:dyDescent="0.25">
      <c r="A10" s="84" t="s">
        <v>236</v>
      </c>
      <c r="B10" s="84" t="s">
        <v>237</v>
      </c>
      <c r="C10" s="85" t="s">
        <v>291</v>
      </c>
      <c r="D10" s="85" t="s">
        <v>522</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7">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7">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7">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7">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7">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7">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7">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7">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7">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7">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8"/>
      <c r="B22" s="509"/>
      <c r="C22" s="509"/>
      <c r="D22" s="232"/>
      <c r="E22" s="232"/>
      <c r="F22" s="508"/>
      <c r="G22" s="509"/>
      <c r="H22" s="509"/>
      <c r="I22" s="508"/>
      <c r="J22" s="509"/>
      <c r="K22" s="509"/>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Gara per riqualificazione area campi tennis</v>
      </c>
      <c r="B24" s="92"/>
      <c r="C24" s="100"/>
      <c r="D24" s="100">
        <f t="shared" ref="D24:D43" si="7">(C24/C$52)*40</f>
        <v>0</v>
      </c>
      <c r="E24" s="89">
        <f>F24/100</f>
        <v>0</v>
      </c>
      <c r="F24" s="90"/>
      <c r="G24" s="91" t="str">
        <f t="shared" ref="G24:G46" si="8">IF(F24&lt;=20,"X","")</f>
        <v>X</v>
      </c>
      <c r="H24" s="91" t="str">
        <f t="shared" ref="H24:H46" si="9">IF(AND(F24&gt;20,F24&lt;=50),"X","")</f>
        <v/>
      </c>
      <c r="I24" s="91" t="str">
        <f t="shared" ref="I24:I46" si="10">IF(AND(F24&gt;50,F24&lt;=70),"X","")</f>
        <v/>
      </c>
      <c r="J24" s="91" t="str">
        <f t="shared" ref="J24:J46" si="11">IF(AND(F24&gt;70,F24&lt;=90),"X","")</f>
        <v/>
      </c>
      <c r="K24" s="91" t="str">
        <f>IF(AND(F24&gt;90,F24&lt;=100),"X","")</f>
        <v/>
      </c>
    </row>
    <row r="25" spans="1:11" s="6" customFormat="1" ht="27" customHeight="1" x14ac:dyDescent="0.25">
      <c r="A25" s="93" t="str">
        <f>'Resp. 1'!B33</f>
        <v>Abrogazione regolamenti desueti</v>
      </c>
      <c r="B25" s="93"/>
      <c r="C25" s="100"/>
      <c r="D25" s="100">
        <f t="shared" si="7"/>
        <v>0</v>
      </c>
      <c r="E25" s="89">
        <f t="shared" ref="E25:E30" si="12">F25/100</f>
        <v>0</v>
      </c>
      <c r="F25" s="90"/>
      <c r="G25" s="91" t="str">
        <f t="shared" si="8"/>
        <v>X</v>
      </c>
      <c r="H25" s="91" t="str">
        <f t="shared" si="9"/>
        <v/>
      </c>
      <c r="I25" s="91" t="str">
        <f t="shared" si="10"/>
        <v/>
      </c>
      <c r="J25" s="91" t="str">
        <f t="shared" si="11"/>
        <v/>
      </c>
      <c r="K25" s="91" t="str">
        <f t="shared" ref="K25:K43" si="13">IF(AND(F25&gt;90,F25&lt;=100),"X","")</f>
        <v/>
      </c>
    </row>
    <row r="26" spans="1:11" s="6" customFormat="1" ht="27" customHeight="1" x14ac:dyDescent="0.25">
      <c r="A26" s="93" t="str">
        <f>'Resp. 1'!B34</f>
        <v>Interventi pozzo sacro Milis</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Condotta scolo acque meteoriche terza spiaggia</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Regolamento contributi ad associazioni</v>
      </c>
      <c r="B28" s="93"/>
      <c r="C28" s="101">
        <v>16</v>
      </c>
      <c r="D28" s="100">
        <f t="shared" si="7"/>
        <v>17.777777777777779</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banca dati contratti 2000-2015</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Servizio idrico cimitero comunale</v>
      </c>
      <c r="B30" s="93"/>
      <c r="C30" s="101"/>
      <c r="D30" s="100">
        <f t="shared" si="7"/>
        <v>0</v>
      </c>
      <c r="E30" s="89">
        <f t="shared" si="12"/>
        <v>0</v>
      </c>
      <c r="F30" s="90"/>
      <c r="G30" s="91" t="str">
        <f t="shared" si="8"/>
        <v>X</v>
      </c>
      <c r="H30" s="91" t="str">
        <f t="shared" si="9"/>
        <v/>
      </c>
      <c r="I30" s="91" t="str">
        <f t="shared" si="10"/>
        <v/>
      </c>
      <c r="J30" s="91" t="str">
        <f t="shared" si="11"/>
        <v/>
      </c>
      <c r="K30" s="91" t="str">
        <f t="shared" si="13"/>
        <v/>
      </c>
    </row>
    <row r="31" spans="1:11" s="6" customFormat="1" ht="27" customHeight="1" x14ac:dyDescent="0.25">
      <c r="A31" s="93" t="str">
        <f>'Resp. 1'!B39</f>
        <v xml:space="preserve">Interventi Piazza Cossiga  </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ht="42" customHeight="1" x14ac:dyDescent="0.25">
      <c r="A44" s="231" t="s">
        <v>247</v>
      </c>
      <c r="B44" s="231" t="s">
        <v>248</v>
      </c>
      <c r="C44" s="85" t="s">
        <v>238</v>
      </c>
      <c r="D44" s="100" t="s">
        <v>522</v>
      </c>
      <c r="E44" s="85" t="s">
        <v>239</v>
      </c>
      <c r="F44" s="85" t="s">
        <v>240</v>
      </c>
      <c r="G44" s="85" t="s">
        <v>249</v>
      </c>
      <c r="H44" s="85" t="s">
        <v>250</v>
      </c>
      <c r="I44" s="85" t="s">
        <v>251</v>
      </c>
      <c r="J44" s="85" t="s">
        <v>252</v>
      </c>
      <c r="K44" s="85" t="s">
        <v>253</v>
      </c>
    </row>
    <row r="45" spans="1:11" s="6" customFormat="1" ht="49.5" customHeight="1" x14ac:dyDescent="0.25">
      <c r="A45" s="93" t="s">
        <v>316</v>
      </c>
      <c r="B45" s="93" t="s">
        <v>317</v>
      </c>
      <c r="C45" s="101">
        <v>20</v>
      </c>
      <c r="D45" s="100">
        <f t="shared" ref="D45:D51" si="14">(C45/C$52)*40</f>
        <v>22.222222222222221</v>
      </c>
      <c r="E45" s="89">
        <f>F45/100</f>
        <v>1</v>
      </c>
      <c r="F45" s="90">
        <v>100</v>
      </c>
      <c r="G45" s="91" t="str">
        <f t="shared" si="8"/>
        <v/>
      </c>
      <c r="H45" s="91" t="str">
        <f t="shared" si="9"/>
        <v/>
      </c>
      <c r="I45" s="91" t="str">
        <f t="shared" si="10"/>
        <v/>
      </c>
      <c r="J45" s="91" t="str">
        <f t="shared" si="11"/>
        <v/>
      </c>
      <c r="K45" s="91" t="str">
        <f t="shared" ref="K45:K51" si="15">IF(AND(F45&gt;90,F45&lt;=100),"X","")</f>
        <v>X</v>
      </c>
    </row>
    <row r="46" spans="1:11" s="6" customFormat="1" ht="18.75" customHeight="1" x14ac:dyDescent="0.25">
      <c r="A46" s="93"/>
      <c r="B46" s="93"/>
      <c r="C46" s="101"/>
      <c r="D46" s="100">
        <f t="shared" si="14"/>
        <v>0</v>
      </c>
      <c r="E46" s="89">
        <f t="shared" ref="E46:E51" si="16">F46/100</f>
        <v>0</v>
      </c>
      <c r="F46" s="90"/>
      <c r="G46" s="91" t="str">
        <f t="shared" si="8"/>
        <v>X</v>
      </c>
      <c r="H46" s="91" t="str">
        <f t="shared" si="9"/>
        <v/>
      </c>
      <c r="I46" s="91" t="str">
        <f t="shared" si="10"/>
        <v/>
      </c>
      <c r="J46" s="91" t="str">
        <f t="shared" si="11"/>
        <v/>
      </c>
      <c r="K46" s="91" t="str">
        <f t="shared" si="15"/>
        <v/>
      </c>
    </row>
    <row r="47" spans="1:11" s="6" customFormat="1" ht="18.75" customHeight="1" x14ac:dyDescent="0.25">
      <c r="A47" s="93"/>
      <c r="B47" s="93"/>
      <c r="C47" s="101"/>
      <c r="D47" s="100">
        <f t="shared" si="14"/>
        <v>0</v>
      </c>
      <c r="E47" s="89">
        <f t="shared" si="16"/>
        <v>0</v>
      </c>
      <c r="F47" s="90"/>
      <c r="G47" s="91" t="str">
        <f>IF(F47&lt;=20,"X","")</f>
        <v>X</v>
      </c>
      <c r="H47" s="91" t="str">
        <f>IF(AND(F47&gt;20,F47&lt;=50),"X","")</f>
        <v/>
      </c>
      <c r="I47" s="91" t="str">
        <f>IF(AND(F47&gt;50,F47&lt;=70),"X","")</f>
        <v/>
      </c>
      <c r="J47" s="91" t="str">
        <f>IF(AND(F47&gt;70,F47&lt;=90),"X","")</f>
        <v/>
      </c>
      <c r="K47" s="91" t="str">
        <f t="shared" si="15"/>
        <v/>
      </c>
    </row>
    <row r="48" spans="1:11" s="6" customFormat="1" ht="18.75" customHeight="1" x14ac:dyDescent="0.25">
      <c r="A48" s="93"/>
      <c r="B48" s="93"/>
      <c r="C48" s="101"/>
      <c r="D48" s="100">
        <f t="shared" si="14"/>
        <v>0</v>
      </c>
      <c r="E48" s="89">
        <f t="shared" si="16"/>
        <v>0</v>
      </c>
      <c r="F48" s="90"/>
      <c r="G48" s="91" t="str">
        <f>IF(F48&lt;=20,"X","")</f>
        <v>X</v>
      </c>
      <c r="H48" s="91" t="str">
        <f>IF(AND(F48&gt;20,F48&lt;=50),"X","")</f>
        <v/>
      </c>
      <c r="I48" s="91" t="str">
        <f>IF(AND(F48&gt;50,F48&lt;=70),"X","")</f>
        <v/>
      </c>
      <c r="J48" s="91" t="str">
        <f>IF(AND(F48&gt;70,F48&lt;=90),"X","")</f>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ht="25.5" x14ac:dyDescent="0.25">
      <c r="A52" s="94" t="s">
        <v>254</v>
      </c>
      <c r="B52" s="95" t="str">
        <f>IF(C52=40,"Pesatura Adeguata","Pesatura Inadeguata")</f>
        <v>Pesatura Inadeguata</v>
      </c>
      <c r="C52" s="101">
        <f>SUM(C24:C47)</f>
        <v>36</v>
      </c>
      <c r="D52" s="101"/>
      <c r="E52" s="231"/>
      <c r="F52" s="97"/>
      <c r="G52" s="102"/>
      <c r="H52" s="103" t="e">
        <f>IF(H24="x",D24*E24)+IF(H25="x",D25*E25)+IF(H26="x",D26*E26)+IF(H27="x",D27*E27)+IF(H28="x",D28*E28)+IF(H29="x",D29*E29)+IF(H30="x",D30*E30)+IF(#REF!="x",#REF!*#REF!)+IF(#REF!="x",#REF!*#REF!)+IF(#REF!="x",#REF!*#REF!)+IF(#REF!="x",#REF!*#REF!)+IF(H31="x",D31*E31)+IF(H32="x",D32*E32)+IF(H33="x",D33*E33)+IF(H34="x",D34*E34)+IF(H35="x",D35*E35)+IF(H36="x",D36*E36)+IF(H37="x",D37*E37)+IF(H38="x",D38*E38)+IF(H39="x",D39*E39)+IF(H40="x",D40*E40)+IF(H41="x",D41*E41)+IF(H42="x",D42*E42)+IF(H43="x",D43*E43)+IF(H44="x",D44*E44)+IF(H45="x",D45*E45)+IF(H46="x",D46*E46)+IF(H47="x",D47*E47)+IF(H48="x",D48*E48)+IF(H49="x",D49*E49)+IF(H50="x",D50*E50)+IF(H51="x",D51*E51)</f>
        <v>#REF!</v>
      </c>
      <c r="I52" s="103" t="e">
        <f>IF(I24="x",D24*E24)+IF(I25="x",D25*E25)+IF(I26="x",D26*E26)+IF(I27="x",D27*E27)+IF(I28="x",D28*E28)+IF(I29="x",D29*E29)+IF(I30="x",D30*E30)+IF(#REF!="x",#REF!*#REF!)+IF(#REF!="x",#REF!*#REF!)+IF(#REF!="x",#REF!*#REF!)+IF(#REF!="x",#REF!*#REF!)+IF(I31="x",D31*E31)+IF(I32="x",D32*E32)+IF(I33="x",D33*E33)+IF(I34="x",D34*E34)+IF(I35="x",D35*E35)+IF(I36="x",D36*E36)+IF(I37="x",D37*E37)+IF(I38="x",D38*E38)+IF(I39="x",D39*E39)+IF(I40="x",D40*E40)+IF(I41="x",D41*E41)+IF(I42="x",D42*E42)+IF(I43="x",D43*E43)+IF(I44="x",D44*E44)+IF(I45="x",D45*E45)+IF(I46="x",D46*E46)+IF(I47="x",D47*E47)+IF(I48="x",D48*E48)+IF(I49="x",D49*E49)+IF(I50="x",D50*E50)+IF(I51="x",D51*E51)</f>
        <v>#REF!</v>
      </c>
      <c r="J52" s="103" t="e">
        <f>IF(J24="x",D24*E24)+IF(J25="x",D25*E25)+IF(J26="x",D26*E26)+IF(J27="x",D27*E27)+IF(J28="x",D28*E28)+IF(J29="x",D29*E29)+IF(J30="x",D30*E30)+IF(#REF!="x",#REF!*#REF!)+IF(#REF!="x",#REF!*#REF!)+IF(#REF!="x",#REF!*#REF!)+IF(#REF!="x",#REF!*#REF!)+IF(J31="x",D31*E31)+IF(J32="x",D32*E32)+IF(J33="x",D33*E33)+IF(J34="x",D34*E34)+IF(J35="x",D35*E35)+IF(J36="x",D36*E36)+IF(J37="x",D37*E37)+IF(J38="x",D38*E38)+IF(J39="x",D39*E39)+IF(J40="x",D40*E40)+IF(J41="x",D41*E41)+IF(J42="x",D42*E42)+IF(J43="x",D43*E43)+IF(J44="x",D44*E44)+IF(J45="x",D45*E45)+IF(J46="x",D46*E46)+IF(J47="x",D47*E47)+IF(J48="x",D48*E48)+IF(J49="x",D49*E49)+IF(J50="x",D50*E50)+IF(J51="x",D51*E51)</f>
        <v>#REF!</v>
      </c>
      <c r="K52" s="103" t="e">
        <f>IF(K24="x",D24*E24)+IF(K25="x",D25*E25)+IF(K26="x",D26*E26)+IF(K27="x",D27*E27)+IF(K28="x",D28*E28)+IF(K29="x",D29*E29)+IF(K30="x",D30*E30)+IF(#REF!="x",#REF!*#REF!)+IF(#REF!="x",#REF!*#REF!)+IF(#REF!="x",#REF!*#REF!)+IF(#REF!="x",#REF!*#REF!)+IF(K31="x",D31*E31)+IF(K32="x",D32*E32)+IF(K33="x",D33*E33)+IF(K34="x",D34*E34)+IF(K35="x",D35*E35)+IF(K36="x",D36*E36)+IF(K37="x",D37*E37)+IF(K38="x",D38*E38)+IF(K39="x",D39*E39)+IF(K40="x",D40*E40)+IF(K41="x",D41*E41)+IF(K42="x",D42*E42)+IF(K43="x",D43*E43)+IF(K44="x",D44*E44)+IF(K45="x",D45*E45)+IF(K46="x",D46*E46)+IF(K47="x",D47*E47)+IF(K48="x",D48*E48)+IF(K49="x",D49*E49)+IF(K50="x",D50*E50)+IF(K51="x",D51*E51)</f>
        <v>#REF!</v>
      </c>
    </row>
    <row r="53" spans="1:11" ht="18" customHeight="1" x14ac:dyDescent="0.25">
      <c r="A53" s="104"/>
      <c r="B53" s="105"/>
      <c r="C53" s="106"/>
      <c r="D53" s="106"/>
      <c r="E53" s="106" t="s">
        <v>255</v>
      </c>
      <c r="F53" s="107"/>
      <c r="G53" s="108"/>
      <c r="H53" s="108"/>
      <c r="I53" s="108"/>
      <c r="J53" s="108"/>
      <c r="K53" s="109"/>
    </row>
    <row r="54" spans="1:11" ht="16.5" customHeight="1" x14ac:dyDescent="0.25">
      <c r="A54" s="498" t="s">
        <v>256</v>
      </c>
      <c r="B54" s="499"/>
      <c r="C54" s="96">
        <f>SUM(H21:K21)</f>
        <v>0</v>
      </c>
      <c r="D54" s="336"/>
      <c r="E54" s="110">
        <f>C54/60</f>
        <v>0</v>
      </c>
      <c r="F54" s="111"/>
      <c r="G54" s="112"/>
      <c r="H54" s="112"/>
      <c r="I54" s="112"/>
      <c r="J54" s="112"/>
      <c r="K54" s="113"/>
    </row>
    <row r="55" spans="1:11" ht="17.25" customHeight="1" x14ac:dyDescent="0.25">
      <c r="A55" s="114" t="s">
        <v>200</v>
      </c>
      <c r="B55" s="115"/>
      <c r="C55" s="116"/>
      <c r="D55" s="116"/>
      <c r="E55" s="116"/>
      <c r="F55" s="500" t="s">
        <v>257</v>
      </c>
      <c r="G55" s="500"/>
      <c r="H55" s="501"/>
      <c r="I55" s="117" t="e">
        <f>C54+C56</f>
        <v>#REF!</v>
      </c>
      <c r="J55" s="116" t="s">
        <v>258</v>
      </c>
      <c r="K55" s="118"/>
    </row>
    <row r="56" spans="1:11" ht="16.5" customHeight="1" x14ac:dyDescent="0.25">
      <c r="A56" s="498" t="s">
        <v>259</v>
      </c>
      <c r="B56" s="499"/>
      <c r="C56" s="96" t="e">
        <f>SUM(G52:K52)</f>
        <v>#REF!</v>
      </c>
      <c r="D56" s="336"/>
      <c r="E56" s="110" t="s">
        <v>255</v>
      </c>
      <c r="F56" s="111"/>
      <c r="G56" s="112"/>
      <c r="H56" s="112"/>
      <c r="I56" s="112"/>
      <c r="J56" s="112"/>
      <c r="K56" s="113"/>
    </row>
    <row r="57" spans="1:11" ht="26.25" customHeight="1" x14ac:dyDescent="0.25">
      <c r="A57" s="119"/>
      <c r="B57" s="120"/>
      <c r="C57" s="120"/>
      <c r="D57" s="120"/>
      <c r="E57" s="120"/>
      <c r="F57" s="121"/>
      <c r="G57" s="122"/>
      <c r="H57" s="122"/>
      <c r="I57" s="122"/>
      <c r="J57" s="122"/>
      <c r="K57" s="123"/>
    </row>
  </sheetData>
  <mergeCells count="10">
    <mergeCell ref="A54:B54"/>
    <mergeCell ref="F55:H55"/>
    <mergeCell ref="A56:B56"/>
    <mergeCell ref="A1:K1"/>
    <mergeCell ref="A6:F8"/>
    <mergeCell ref="G6:K6"/>
    <mergeCell ref="A9:K9"/>
    <mergeCell ref="A22:C22"/>
    <mergeCell ref="F22:H22"/>
    <mergeCell ref="I22:K22"/>
  </mergeCells>
  <conditionalFormatting sqref="B21 B52:B53">
    <cfRule type="cellIs" dxfId="173" priority="31" stopIfTrue="1" operator="equal">
      <formula>"Pesatura Inadeguata"</formula>
    </cfRule>
  </conditionalFormatting>
  <conditionalFormatting sqref="G11 G24:G43">
    <cfRule type="cellIs" dxfId="172" priority="30" stopIfTrue="1" operator="equal">
      <formula>"x"</formula>
    </cfRule>
  </conditionalFormatting>
  <conditionalFormatting sqref="H11 H24:H43">
    <cfRule type="cellIs" dxfId="171" priority="27" stopIfTrue="1" operator="equal">
      <formula>"x"</formula>
    </cfRule>
    <cfRule type="cellIs" dxfId="170" priority="29" stopIfTrue="1" operator="equal">
      <formula>"x"</formula>
    </cfRule>
  </conditionalFormatting>
  <conditionalFormatting sqref="I11 I24:I43">
    <cfRule type="cellIs" dxfId="169" priority="28" stopIfTrue="1" operator="equal">
      <formula>"x"</formula>
    </cfRule>
  </conditionalFormatting>
  <conditionalFormatting sqref="J11 J24:J43">
    <cfRule type="cellIs" dxfId="168" priority="26" stopIfTrue="1" operator="equal">
      <formula>"x"</formula>
    </cfRule>
  </conditionalFormatting>
  <conditionalFormatting sqref="K11 K24:K43">
    <cfRule type="cellIs" dxfId="167" priority="25" stopIfTrue="1" operator="equal">
      <formula>"x"</formula>
    </cfRule>
  </conditionalFormatting>
  <conditionalFormatting sqref="G12">
    <cfRule type="cellIs" dxfId="166" priority="24" stopIfTrue="1" operator="equal">
      <formula>"x"</formula>
    </cfRule>
  </conditionalFormatting>
  <conditionalFormatting sqref="H12">
    <cfRule type="cellIs" dxfId="165" priority="21" stopIfTrue="1" operator="equal">
      <formula>"x"</formula>
    </cfRule>
    <cfRule type="cellIs" dxfId="164" priority="23" stopIfTrue="1" operator="equal">
      <formula>"x"</formula>
    </cfRule>
  </conditionalFormatting>
  <conditionalFormatting sqref="I12">
    <cfRule type="cellIs" dxfId="163" priority="22" stopIfTrue="1" operator="equal">
      <formula>"x"</formula>
    </cfRule>
  </conditionalFormatting>
  <conditionalFormatting sqref="J12">
    <cfRule type="cellIs" dxfId="162" priority="20" stopIfTrue="1" operator="equal">
      <formula>"x"</formula>
    </cfRule>
  </conditionalFormatting>
  <conditionalFormatting sqref="K12">
    <cfRule type="cellIs" dxfId="161" priority="19" stopIfTrue="1" operator="equal">
      <formula>"x"</formula>
    </cfRule>
  </conditionalFormatting>
  <conditionalFormatting sqref="G45:G51">
    <cfRule type="cellIs" dxfId="160" priority="12" stopIfTrue="1" operator="equal">
      <formula>"x"</formula>
    </cfRule>
  </conditionalFormatting>
  <conditionalFormatting sqref="H45:H51">
    <cfRule type="cellIs" dxfId="159" priority="9" stopIfTrue="1" operator="equal">
      <formula>"x"</formula>
    </cfRule>
    <cfRule type="cellIs" dxfId="158" priority="11" stopIfTrue="1" operator="equal">
      <formula>"x"</formula>
    </cfRule>
  </conditionalFormatting>
  <conditionalFormatting sqref="I45:I51">
    <cfRule type="cellIs" dxfId="157" priority="10" stopIfTrue="1" operator="equal">
      <formula>"x"</formula>
    </cfRule>
  </conditionalFormatting>
  <conditionalFormatting sqref="J45:J51">
    <cfRule type="cellIs" dxfId="156" priority="8" stopIfTrue="1" operator="equal">
      <formula>"x"</formula>
    </cfRule>
  </conditionalFormatting>
  <conditionalFormatting sqref="K45:K51">
    <cfRule type="cellIs" dxfId="155" priority="7" stopIfTrue="1" operator="equal">
      <formula>"x"</formula>
    </cfRule>
  </conditionalFormatting>
  <conditionalFormatting sqref="G13:G20">
    <cfRule type="cellIs" dxfId="154" priority="6" stopIfTrue="1" operator="equal">
      <formula>"x"</formula>
    </cfRule>
  </conditionalFormatting>
  <conditionalFormatting sqref="H13:H20">
    <cfRule type="cellIs" dxfId="153" priority="3" stopIfTrue="1" operator="equal">
      <formula>"x"</formula>
    </cfRule>
    <cfRule type="cellIs" dxfId="152" priority="5" stopIfTrue="1" operator="equal">
      <formula>"x"</formula>
    </cfRule>
  </conditionalFormatting>
  <conditionalFormatting sqref="I13:I20">
    <cfRule type="cellIs" dxfId="151" priority="4" stopIfTrue="1" operator="equal">
      <formula>"x"</formula>
    </cfRule>
  </conditionalFormatting>
  <conditionalFormatting sqref="J13:J20">
    <cfRule type="cellIs" dxfId="150" priority="2" stopIfTrue="1" operator="equal">
      <formula>"x"</formula>
    </cfRule>
  </conditionalFormatting>
  <conditionalFormatting sqref="K13:K20">
    <cfRule type="cellIs" dxfId="149" priority="1" stopIfTrue="1" operator="equal">
      <formula>"x"</formula>
    </cfRule>
  </conditionalFormatting>
  <dataValidations count="2">
    <dataValidation type="list" allowBlank="1" showInputMessage="1" showErrorMessage="1" sqref="WVJ983084:WVJ983091 IX44:IX51 ST44:ST51 ACP44:ACP51 AML44:AML51 AWH44:AWH51 BGD44:BGD51 BPZ44:BPZ51 BZV44:BZV51 CJR44:CJR51 CTN44:CTN51 DDJ44:DDJ51 DNF44:DNF51 DXB44:DXB51 EGX44:EGX51 EQT44:EQT51 FAP44:FAP51 FKL44:FKL51 FUH44:FUH51 GED44:GED51 GNZ44:GNZ51 GXV44:GXV51 HHR44:HHR51 HRN44:HRN51 IBJ44:IBJ51 ILF44:ILF51 IVB44:IVB51 JEX44:JEX51 JOT44:JOT51 JYP44:JYP51 KIL44:KIL51 KSH44:KSH51 LCD44:LCD51 LLZ44:LLZ51 LVV44:LVV51 MFR44:MFR51 MPN44:MPN51 MZJ44:MZJ51 NJF44:NJF51 NTB44:NTB51 OCX44:OCX51 OMT44:OMT51 OWP44:OWP51 PGL44:PGL51 PQH44:PQH51 QAD44:QAD51 QJZ44:QJZ51 QTV44:QTV51 RDR44:RDR51 RNN44:RNN51 RXJ44:RXJ51 SHF44:SHF51 SRB44:SRB51 TAX44:TAX51 TKT44:TKT51 TUP44:TUP51 UEL44:UEL51 UOH44:UOH51 UYD44:UYD51 VHZ44:VHZ51 VRV44:VRV51 WBR44:WBR51 WLN44:WLN51 WVJ44:WVJ51 A65580:A65587 IX65580:IX65587 ST65580:ST65587 ACP65580:ACP65587 AML65580:AML65587 AWH65580:AWH65587 BGD65580:BGD65587 BPZ65580:BPZ65587 BZV65580:BZV65587 CJR65580:CJR65587 CTN65580:CTN65587 DDJ65580:DDJ65587 DNF65580:DNF65587 DXB65580:DXB65587 EGX65580:EGX65587 EQT65580:EQT65587 FAP65580:FAP65587 FKL65580:FKL65587 FUH65580:FUH65587 GED65580:GED65587 GNZ65580:GNZ65587 GXV65580:GXV65587 HHR65580:HHR65587 HRN65580:HRN65587 IBJ65580:IBJ65587 ILF65580:ILF65587 IVB65580:IVB65587 JEX65580:JEX65587 JOT65580:JOT65587 JYP65580:JYP65587 KIL65580:KIL65587 KSH65580:KSH65587 LCD65580:LCD65587 LLZ65580:LLZ65587 LVV65580:LVV65587 MFR65580:MFR65587 MPN65580:MPN65587 MZJ65580:MZJ65587 NJF65580:NJF65587 NTB65580:NTB65587 OCX65580:OCX65587 OMT65580:OMT65587 OWP65580:OWP65587 PGL65580:PGL65587 PQH65580:PQH65587 QAD65580:QAD65587 QJZ65580:QJZ65587 QTV65580:QTV65587 RDR65580:RDR65587 RNN65580:RNN65587 RXJ65580:RXJ65587 SHF65580:SHF65587 SRB65580:SRB65587 TAX65580:TAX65587 TKT65580:TKT65587 TUP65580:TUP65587 UEL65580:UEL65587 UOH65580:UOH65587 UYD65580:UYD65587 VHZ65580:VHZ65587 VRV65580:VRV65587 WBR65580:WBR65587 WLN65580:WLN65587 WVJ65580:WVJ65587 A131116:A131123 IX131116:IX131123 ST131116:ST131123 ACP131116:ACP131123 AML131116:AML131123 AWH131116:AWH131123 BGD131116:BGD131123 BPZ131116:BPZ131123 BZV131116:BZV131123 CJR131116:CJR131123 CTN131116:CTN131123 DDJ131116:DDJ131123 DNF131116:DNF131123 DXB131116:DXB131123 EGX131116:EGX131123 EQT131116:EQT131123 FAP131116:FAP131123 FKL131116:FKL131123 FUH131116:FUH131123 GED131116:GED131123 GNZ131116:GNZ131123 GXV131116:GXV131123 HHR131116:HHR131123 HRN131116:HRN131123 IBJ131116:IBJ131123 ILF131116:ILF131123 IVB131116:IVB131123 JEX131116:JEX131123 JOT131116:JOT131123 JYP131116:JYP131123 KIL131116:KIL131123 KSH131116:KSH131123 LCD131116:LCD131123 LLZ131116:LLZ131123 LVV131116:LVV131123 MFR131116:MFR131123 MPN131116:MPN131123 MZJ131116:MZJ131123 NJF131116:NJF131123 NTB131116:NTB131123 OCX131116:OCX131123 OMT131116:OMT131123 OWP131116:OWP131123 PGL131116:PGL131123 PQH131116:PQH131123 QAD131116:QAD131123 QJZ131116:QJZ131123 QTV131116:QTV131123 RDR131116:RDR131123 RNN131116:RNN131123 RXJ131116:RXJ131123 SHF131116:SHF131123 SRB131116:SRB131123 TAX131116:TAX131123 TKT131116:TKT131123 TUP131116:TUP131123 UEL131116:UEL131123 UOH131116:UOH131123 UYD131116:UYD131123 VHZ131116:VHZ131123 VRV131116:VRV131123 WBR131116:WBR131123 WLN131116:WLN131123 WVJ131116:WVJ131123 A196652:A196659 IX196652:IX196659 ST196652:ST196659 ACP196652:ACP196659 AML196652:AML196659 AWH196652:AWH196659 BGD196652:BGD196659 BPZ196652:BPZ196659 BZV196652:BZV196659 CJR196652:CJR196659 CTN196652:CTN196659 DDJ196652:DDJ196659 DNF196652:DNF196659 DXB196652:DXB196659 EGX196652:EGX196659 EQT196652:EQT196659 FAP196652:FAP196659 FKL196652:FKL196659 FUH196652:FUH196659 GED196652:GED196659 GNZ196652:GNZ196659 GXV196652:GXV196659 HHR196652:HHR196659 HRN196652:HRN196659 IBJ196652:IBJ196659 ILF196652:ILF196659 IVB196652:IVB196659 JEX196652:JEX196659 JOT196652:JOT196659 JYP196652:JYP196659 KIL196652:KIL196659 KSH196652:KSH196659 LCD196652:LCD196659 LLZ196652:LLZ196659 LVV196652:LVV196659 MFR196652:MFR196659 MPN196652:MPN196659 MZJ196652:MZJ196659 NJF196652:NJF196659 NTB196652:NTB196659 OCX196652:OCX196659 OMT196652:OMT196659 OWP196652:OWP196659 PGL196652:PGL196659 PQH196652:PQH196659 QAD196652:QAD196659 QJZ196652:QJZ196659 QTV196652:QTV196659 RDR196652:RDR196659 RNN196652:RNN196659 RXJ196652:RXJ196659 SHF196652:SHF196659 SRB196652:SRB196659 TAX196652:TAX196659 TKT196652:TKT196659 TUP196652:TUP196659 UEL196652:UEL196659 UOH196652:UOH196659 UYD196652:UYD196659 VHZ196652:VHZ196659 VRV196652:VRV196659 WBR196652:WBR196659 WLN196652:WLN196659 WVJ196652:WVJ196659 A262188:A262195 IX262188:IX262195 ST262188:ST262195 ACP262188:ACP262195 AML262188:AML262195 AWH262188:AWH262195 BGD262188:BGD262195 BPZ262188:BPZ262195 BZV262188:BZV262195 CJR262188:CJR262195 CTN262188:CTN262195 DDJ262188:DDJ262195 DNF262188:DNF262195 DXB262188:DXB262195 EGX262188:EGX262195 EQT262188:EQT262195 FAP262188:FAP262195 FKL262188:FKL262195 FUH262188:FUH262195 GED262188:GED262195 GNZ262188:GNZ262195 GXV262188:GXV262195 HHR262188:HHR262195 HRN262188:HRN262195 IBJ262188:IBJ262195 ILF262188:ILF262195 IVB262188:IVB262195 JEX262188:JEX262195 JOT262188:JOT262195 JYP262188:JYP262195 KIL262188:KIL262195 KSH262188:KSH262195 LCD262188:LCD262195 LLZ262188:LLZ262195 LVV262188:LVV262195 MFR262188:MFR262195 MPN262188:MPN262195 MZJ262188:MZJ262195 NJF262188:NJF262195 NTB262188:NTB262195 OCX262188:OCX262195 OMT262188:OMT262195 OWP262188:OWP262195 PGL262188:PGL262195 PQH262188:PQH262195 QAD262188:QAD262195 QJZ262188:QJZ262195 QTV262188:QTV262195 RDR262188:RDR262195 RNN262188:RNN262195 RXJ262188:RXJ262195 SHF262188:SHF262195 SRB262188:SRB262195 TAX262188:TAX262195 TKT262188:TKT262195 TUP262188:TUP262195 UEL262188:UEL262195 UOH262188:UOH262195 UYD262188:UYD262195 VHZ262188:VHZ262195 VRV262188:VRV262195 WBR262188:WBR262195 WLN262188:WLN262195 WVJ262188:WVJ262195 A327724:A327731 IX327724:IX327731 ST327724:ST327731 ACP327724:ACP327731 AML327724:AML327731 AWH327724:AWH327731 BGD327724:BGD327731 BPZ327724:BPZ327731 BZV327724:BZV327731 CJR327724:CJR327731 CTN327724:CTN327731 DDJ327724:DDJ327731 DNF327724:DNF327731 DXB327724:DXB327731 EGX327724:EGX327731 EQT327724:EQT327731 FAP327724:FAP327731 FKL327724:FKL327731 FUH327724:FUH327731 GED327724:GED327731 GNZ327724:GNZ327731 GXV327724:GXV327731 HHR327724:HHR327731 HRN327724:HRN327731 IBJ327724:IBJ327731 ILF327724:ILF327731 IVB327724:IVB327731 JEX327724:JEX327731 JOT327724:JOT327731 JYP327724:JYP327731 KIL327724:KIL327731 KSH327724:KSH327731 LCD327724:LCD327731 LLZ327724:LLZ327731 LVV327724:LVV327731 MFR327724:MFR327731 MPN327724:MPN327731 MZJ327724:MZJ327731 NJF327724:NJF327731 NTB327724:NTB327731 OCX327724:OCX327731 OMT327724:OMT327731 OWP327724:OWP327731 PGL327724:PGL327731 PQH327724:PQH327731 QAD327724:QAD327731 QJZ327724:QJZ327731 QTV327724:QTV327731 RDR327724:RDR327731 RNN327724:RNN327731 RXJ327724:RXJ327731 SHF327724:SHF327731 SRB327724:SRB327731 TAX327724:TAX327731 TKT327724:TKT327731 TUP327724:TUP327731 UEL327724:UEL327731 UOH327724:UOH327731 UYD327724:UYD327731 VHZ327724:VHZ327731 VRV327724:VRV327731 WBR327724:WBR327731 WLN327724:WLN327731 WVJ327724:WVJ327731 A393260:A393267 IX393260:IX393267 ST393260:ST393267 ACP393260:ACP393267 AML393260:AML393267 AWH393260:AWH393267 BGD393260:BGD393267 BPZ393260:BPZ393267 BZV393260:BZV393267 CJR393260:CJR393267 CTN393260:CTN393267 DDJ393260:DDJ393267 DNF393260:DNF393267 DXB393260:DXB393267 EGX393260:EGX393267 EQT393260:EQT393267 FAP393260:FAP393267 FKL393260:FKL393267 FUH393260:FUH393267 GED393260:GED393267 GNZ393260:GNZ393267 GXV393260:GXV393267 HHR393260:HHR393267 HRN393260:HRN393267 IBJ393260:IBJ393267 ILF393260:ILF393267 IVB393260:IVB393267 JEX393260:JEX393267 JOT393260:JOT393267 JYP393260:JYP393267 KIL393260:KIL393267 KSH393260:KSH393267 LCD393260:LCD393267 LLZ393260:LLZ393267 LVV393260:LVV393267 MFR393260:MFR393267 MPN393260:MPN393267 MZJ393260:MZJ393267 NJF393260:NJF393267 NTB393260:NTB393267 OCX393260:OCX393267 OMT393260:OMT393267 OWP393260:OWP393267 PGL393260:PGL393267 PQH393260:PQH393267 QAD393260:QAD393267 QJZ393260:QJZ393267 QTV393260:QTV393267 RDR393260:RDR393267 RNN393260:RNN393267 RXJ393260:RXJ393267 SHF393260:SHF393267 SRB393260:SRB393267 TAX393260:TAX393267 TKT393260:TKT393267 TUP393260:TUP393267 UEL393260:UEL393267 UOH393260:UOH393267 UYD393260:UYD393267 VHZ393260:VHZ393267 VRV393260:VRV393267 WBR393260:WBR393267 WLN393260:WLN393267 WVJ393260:WVJ393267 A458796:A458803 IX458796:IX458803 ST458796:ST458803 ACP458796:ACP458803 AML458796:AML458803 AWH458796:AWH458803 BGD458796:BGD458803 BPZ458796:BPZ458803 BZV458796:BZV458803 CJR458796:CJR458803 CTN458796:CTN458803 DDJ458796:DDJ458803 DNF458796:DNF458803 DXB458796:DXB458803 EGX458796:EGX458803 EQT458796:EQT458803 FAP458796:FAP458803 FKL458796:FKL458803 FUH458796:FUH458803 GED458796:GED458803 GNZ458796:GNZ458803 GXV458796:GXV458803 HHR458796:HHR458803 HRN458796:HRN458803 IBJ458796:IBJ458803 ILF458796:ILF458803 IVB458796:IVB458803 JEX458796:JEX458803 JOT458796:JOT458803 JYP458796:JYP458803 KIL458796:KIL458803 KSH458796:KSH458803 LCD458796:LCD458803 LLZ458796:LLZ458803 LVV458796:LVV458803 MFR458796:MFR458803 MPN458796:MPN458803 MZJ458796:MZJ458803 NJF458796:NJF458803 NTB458796:NTB458803 OCX458796:OCX458803 OMT458796:OMT458803 OWP458796:OWP458803 PGL458796:PGL458803 PQH458796:PQH458803 QAD458796:QAD458803 QJZ458796:QJZ458803 QTV458796:QTV458803 RDR458796:RDR458803 RNN458796:RNN458803 RXJ458796:RXJ458803 SHF458796:SHF458803 SRB458796:SRB458803 TAX458796:TAX458803 TKT458796:TKT458803 TUP458796:TUP458803 UEL458796:UEL458803 UOH458796:UOH458803 UYD458796:UYD458803 VHZ458796:VHZ458803 VRV458796:VRV458803 WBR458796:WBR458803 WLN458796:WLN458803 WVJ458796:WVJ458803 A524332:A524339 IX524332:IX524339 ST524332:ST524339 ACP524332:ACP524339 AML524332:AML524339 AWH524332:AWH524339 BGD524332:BGD524339 BPZ524332:BPZ524339 BZV524332:BZV524339 CJR524332:CJR524339 CTN524332:CTN524339 DDJ524332:DDJ524339 DNF524332:DNF524339 DXB524332:DXB524339 EGX524332:EGX524339 EQT524332:EQT524339 FAP524332:FAP524339 FKL524332:FKL524339 FUH524332:FUH524339 GED524332:GED524339 GNZ524332:GNZ524339 GXV524332:GXV524339 HHR524332:HHR524339 HRN524332:HRN524339 IBJ524332:IBJ524339 ILF524332:ILF524339 IVB524332:IVB524339 JEX524332:JEX524339 JOT524332:JOT524339 JYP524332:JYP524339 KIL524332:KIL524339 KSH524332:KSH524339 LCD524332:LCD524339 LLZ524332:LLZ524339 LVV524332:LVV524339 MFR524332:MFR524339 MPN524332:MPN524339 MZJ524332:MZJ524339 NJF524332:NJF524339 NTB524332:NTB524339 OCX524332:OCX524339 OMT524332:OMT524339 OWP524332:OWP524339 PGL524332:PGL524339 PQH524332:PQH524339 QAD524332:QAD524339 QJZ524332:QJZ524339 QTV524332:QTV524339 RDR524332:RDR524339 RNN524332:RNN524339 RXJ524332:RXJ524339 SHF524332:SHF524339 SRB524332:SRB524339 TAX524332:TAX524339 TKT524332:TKT524339 TUP524332:TUP524339 UEL524332:UEL524339 UOH524332:UOH524339 UYD524332:UYD524339 VHZ524332:VHZ524339 VRV524332:VRV524339 WBR524332:WBR524339 WLN524332:WLN524339 WVJ524332:WVJ524339 A589868:A589875 IX589868:IX589875 ST589868:ST589875 ACP589868:ACP589875 AML589868:AML589875 AWH589868:AWH589875 BGD589868:BGD589875 BPZ589868:BPZ589875 BZV589868:BZV589875 CJR589868:CJR589875 CTN589868:CTN589875 DDJ589868:DDJ589875 DNF589868:DNF589875 DXB589868:DXB589875 EGX589868:EGX589875 EQT589868:EQT589875 FAP589868:FAP589875 FKL589868:FKL589875 FUH589868:FUH589875 GED589868:GED589875 GNZ589868:GNZ589875 GXV589868:GXV589875 HHR589868:HHR589875 HRN589868:HRN589875 IBJ589868:IBJ589875 ILF589868:ILF589875 IVB589868:IVB589875 JEX589868:JEX589875 JOT589868:JOT589875 JYP589868:JYP589875 KIL589868:KIL589875 KSH589868:KSH589875 LCD589868:LCD589875 LLZ589868:LLZ589875 LVV589868:LVV589875 MFR589868:MFR589875 MPN589868:MPN589875 MZJ589868:MZJ589875 NJF589868:NJF589875 NTB589868:NTB589875 OCX589868:OCX589875 OMT589868:OMT589875 OWP589868:OWP589875 PGL589868:PGL589875 PQH589868:PQH589875 QAD589868:QAD589875 QJZ589868:QJZ589875 QTV589868:QTV589875 RDR589868:RDR589875 RNN589868:RNN589875 RXJ589868:RXJ589875 SHF589868:SHF589875 SRB589868:SRB589875 TAX589868:TAX589875 TKT589868:TKT589875 TUP589868:TUP589875 UEL589868:UEL589875 UOH589868:UOH589875 UYD589868:UYD589875 VHZ589868:VHZ589875 VRV589868:VRV589875 WBR589868:WBR589875 WLN589868:WLN589875 WVJ589868:WVJ589875 A655404:A655411 IX655404:IX655411 ST655404:ST655411 ACP655404:ACP655411 AML655404:AML655411 AWH655404:AWH655411 BGD655404:BGD655411 BPZ655404:BPZ655411 BZV655404:BZV655411 CJR655404:CJR655411 CTN655404:CTN655411 DDJ655404:DDJ655411 DNF655404:DNF655411 DXB655404:DXB655411 EGX655404:EGX655411 EQT655404:EQT655411 FAP655404:FAP655411 FKL655404:FKL655411 FUH655404:FUH655411 GED655404:GED655411 GNZ655404:GNZ655411 GXV655404:GXV655411 HHR655404:HHR655411 HRN655404:HRN655411 IBJ655404:IBJ655411 ILF655404:ILF655411 IVB655404:IVB655411 JEX655404:JEX655411 JOT655404:JOT655411 JYP655404:JYP655411 KIL655404:KIL655411 KSH655404:KSH655411 LCD655404:LCD655411 LLZ655404:LLZ655411 LVV655404:LVV655411 MFR655404:MFR655411 MPN655404:MPN655411 MZJ655404:MZJ655411 NJF655404:NJF655411 NTB655404:NTB655411 OCX655404:OCX655411 OMT655404:OMT655411 OWP655404:OWP655411 PGL655404:PGL655411 PQH655404:PQH655411 QAD655404:QAD655411 QJZ655404:QJZ655411 QTV655404:QTV655411 RDR655404:RDR655411 RNN655404:RNN655411 RXJ655404:RXJ655411 SHF655404:SHF655411 SRB655404:SRB655411 TAX655404:TAX655411 TKT655404:TKT655411 TUP655404:TUP655411 UEL655404:UEL655411 UOH655404:UOH655411 UYD655404:UYD655411 VHZ655404:VHZ655411 VRV655404:VRV655411 WBR655404:WBR655411 WLN655404:WLN655411 WVJ655404:WVJ655411 A720940:A720947 IX720940:IX720947 ST720940:ST720947 ACP720940:ACP720947 AML720940:AML720947 AWH720940:AWH720947 BGD720940:BGD720947 BPZ720940:BPZ720947 BZV720940:BZV720947 CJR720940:CJR720947 CTN720940:CTN720947 DDJ720940:DDJ720947 DNF720940:DNF720947 DXB720940:DXB720947 EGX720940:EGX720947 EQT720940:EQT720947 FAP720940:FAP720947 FKL720940:FKL720947 FUH720940:FUH720947 GED720940:GED720947 GNZ720940:GNZ720947 GXV720940:GXV720947 HHR720940:HHR720947 HRN720940:HRN720947 IBJ720940:IBJ720947 ILF720940:ILF720947 IVB720940:IVB720947 JEX720940:JEX720947 JOT720940:JOT720947 JYP720940:JYP720947 KIL720940:KIL720947 KSH720940:KSH720947 LCD720940:LCD720947 LLZ720940:LLZ720947 LVV720940:LVV720947 MFR720940:MFR720947 MPN720940:MPN720947 MZJ720940:MZJ720947 NJF720940:NJF720947 NTB720940:NTB720947 OCX720940:OCX720947 OMT720940:OMT720947 OWP720940:OWP720947 PGL720940:PGL720947 PQH720940:PQH720947 QAD720940:QAD720947 QJZ720940:QJZ720947 QTV720940:QTV720947 RDR720940:RDR720947 RNN720940:RNN720947 RXJ720940:RXJ720947 SHF720940:SHF720947 SRB720940:SRB720947 TAX720940:TAX720947 TKT720940:TKT720947 TUP720940:TUP720947 UEL720940:UEL720947 UOH720940:UOH720947 UYD720940:UYD720947 VHZ720940:VHZ720947 VRV720940:VRV720947 WBR720940:WBR720947 WLN720940:WLN720947 WVJ720940:WVJ720947 A786476:A786483 IX786476:IX786483 ST786476:ST786483 ACP786476:ACP786483 AML786476:AML786483 AWH786476:AWH786483 BGD786476:BGD786483 BPZ786476:BPZ786483 BZV786476:BZV786483 CJR786476:CJR786483 CTN786476:CTN786483 DDJ786476:DDJ786483 DNF786476:DNF786483 DXB786476:DXB786483 EGX786476:EGX786483 EQT786476:EQT786483 FAP786476:FAP786483 FKL786476:FKL786483 FUH786476:FUH786483 GED786476:GED786483 GNZ786476:GNZ786483 GXV786476:GXV786483 HHR786476:HHR786483 HRN786476:HRN786483 IBJ786476:IBJ786483 ILF786476:ILF786483 IVB786476:IVB786483 JEX786476:JEX786483 JOT786476:JOT786483 JYP786476:JYP786483 KIL786476:KIL786483 KSH786476:KSH786483 LCD786476:LCD786483 LLZ786476:LLZ786483 LVV786476:LVV786483 MFR786476:MFR786483 MPN786476:MPN786483 MZJ786476:MZJ786483 NJF786476:NJF786483 NTB786476:NTB786483 OCX786476:OCX786483 OMT786476:OMT786483 OWP786476:OWP786483 PGL786476:PGL786483 PQH786476:PQH786483 QAD786476:QAD786483 QJZ786476:QJZ786483 QTV786476:QTV786483 RDR786476:RDR786483 RNN786476:RNN786483 RXJ786476:RXJ786483 SHF786476:SHF786483 SRB786476:SRB786483 TAX786476:TAX786483 TKT786476:TKT786483 TUP786476:TUP786483 UEL786476:UEL786483 UOH786476:UOH786483 UYD786476:UYD786483 VHZ786476:VHZ786483 VRV786476:VRV786483 WBR786476:WBR786483 WLN786476:WLN786483 WVJ786476:WVJ786483 A852012:A852019 IX852012:IX852019 ST852012:ST852019 ACP852012:ACP852019 AML852012:AML852019 AWH852012:AWH852019 BGD852012:BGD852019 BPZ852012:BPZ852019 BZV852012:BZV852019 CJR852012:CJR852019 CTN852012:CTN852019 DDJ852012:DDJ852019 DNF852012:DNF852019 DXB852012:DXB852019 EGX852012:EGX852019 EQT852012:EQT852019 FAP852012:FAP852019 FKL852012:FKL852019 FUH852012:FUH852019 GED852012:GED852019 GNZ852012:GNZ852019 GXV852012:GXV852019 HHR852012:HHR852019 HRN852012:HRN852019 IBJ852012:IBJ852019 ILF852012:ILF852019 IVB852012:IVB852019 JEX852012:JEX852019 JOT852012:JOT852019 JYP852012:JYP852019 KIL852012:KIL852019 KSH852012:KSH852019 LCD852012:LCD852019 LLZ852012:LLZ852019 LVV852012:LVV852019 MFR852012:MFR852019 MPN852012:MPN852019 MZJ852012:MZJ852019 NJF852012:NJF852019 NTB852012:NTB852019 OCX852012:OCX852019 OMT852012:OMT852019 OWP852012:OWP852019 PGL852012:PGL852019 PQH852012:PQH852019 QAD852012:QAD852019 QJZ852012:QJZ852019 QTV852012:QTV852019 RDR852012:RDR852019 RNN852012:RNN852019 RXJ852012:RXJ852019 SHF852012:SHF852019 SRB852012:SRB852019 TAX852012:TAX852019 TKT852012:TKT852019 TUP852012:TUP852019 UEL852012:UEL852019 UOH852012:UOH852019 UYD852012:UYD852019 VHZ852012:VHZ852019 VRV852012:VRV852019 WBR852012:WBR852019 WLN852012:WLN852019 WVJ852012:WVJ852019 A917548:A917555 IX917548:IX917555 ST917548:ST917555 ACP917548:ACP917555 AML917548:AML917555 AWH917548:AWH917555 BGD917548:BGD917555 BPZ917548:BPZ917555 BZV917548:BZV917555 CJR917548:CJR917555 CTN917548:CTN917555 DDJ917548:DDJ917555 DNF917548:DNF917555 DXB917548:DXB917555 EGX917548:EGX917555 EQT917548:EQT917555 FAP917548:FAP917555 FKL917548:FKL917555 FUH917548:FUH917555 GED917548:GED917555 GNZ917548:GNZ917555 GXV917548:GXV917555 HHR917548:HHR917555 HRN917548:HRN917555 IBJ917548:IBJ917555 ILF917548:ILF917555 IVB917548:IVB917555 JEX917548:JEX917555 JOT917548:JOT917555 JYP917548:JYP917555 KIL917548:KIL917555 KSH917548:KSH917555 LCD917548:LCD917555 LLZ917548:LLZ917555 LVV917548:LVV917555 MFR917548:MFR917555 MPN917548:MPN917555 MZJ917548:MZJ917555 NJF917548:NJF917555 NTB917548:NTB917555 OCX917548:OCX917555 OMT917548:OMT917555 OWP917548:OWP917555 PGL917548:PGL917555 PQH917548:PQH917555 QAD917548:QAD917555 QJZ917548:QJZ917555 QTV917548:QTV917555 RDR917548:RDR917555 RNN917548:RNN917555 RXJ917548:RXJ917555 SHF917548:SHF917555 SRB917548:SRB917555 TAX917548:TAX917555 TKT917548:TKT917555 TUP917548:TUP917555 UEL917548:UEL917555 UOH917548:UOH917555 UYD917548:UYD917555 VHZ917548:VHZ917555 VRV917548:VRV917555 WBR917548:WBR917555 WLN917548:WLN917555 WVJ917548:WVJ917555 A983084:A983091 IX983084:IX983091 ST983084:ST983091 ACP983084:ACP983091 AML983084:AML983091 AWH983084:AWH983091 BGD983084:BGD983091 BPZ983084:BPZ983091 BZV983084:BZV983091 CJR983084:CJR983091 CTN983084:CTN983091 DDJ983084:DDJ983091 DNF983084:DNF983091 DXB983084:DXB983091 EGX983084:EGX983091 EQT983084:EQT983091 FAP983084:FAP983091 FKL983084:FKL983091 FUH983084:FUH983091 GED983084:GED983091 GNZ983084:GNZ983091 GXV983084:GXV983091 HHR983084:HHR983091 HRN983084:HRN983091 IBJ983084:IBJ983091 ILF983084:ILF983091 IVB983084:IVB983091 JEX983084:JEX983091 JOT983084:JOT983091 JYP983084:JYP983091 KIL983084:KIL983091 KSH983084:KSH983091 LCD983084:LCD983091 LLZ983084:LLZ983091 LVV983084:LVV983091 MFR983084:MFR983091 MPN983084:MPN983091 MZJ983084:MZJ983091 NJF983084:NJF983091 NTB983084:NTB983091 OCX983084:OCX983091 OMT983084:OMT983091 OWP983084:OWP983091 PGL983084:PGL983091 PQH983084:PQH983091 QAD983084:QAD983091 QJZ983084:QJZ983091 QTV983084:QTV983091 RDR983084:RDR983091 RNN983084:RNN983091 RXJ983084:RXJ983091 SHF983084:SHF983091 SRB983084:SRB983091 TAX983084:TAX983091 TKT983084:TKT983091 TUP983084:TUP983091 UEL983084:UEL983091 UOH983084:UOH983091 UYD983084:UYD983091 VHZ983084:VHZ983091 VRV983084:VRV983091 WBR983084:WBR983091 WLN983084:WLN983091 A44" xr:uid="{00000000-0002-0000-0A00-000000000000}">
      <formula1>Comportamenti</formula1>
    </dataValidation>
    <dataValidation type="list" allowBlank="1" showInputMessage="1" showErrorMessage="1" sqref="WVK983084:WVK983091 IY44:IY51 SU44:SU51 ACQ44:ACQ51 AMM44:AMM51 AWI44:AWI51 BGE44:BGE51 BQA44:BQA51 BZW44:BZW51 CJS44:CJS51 CTO44:CTO51 DDK44:DDK51 DNG44:DNG51 DXC44:DXC51 EGY44:EGY51 EQU44:EQU51 FAQ44:FAQ51 FKM44:FKM51 FUI44:FUI51 GEE44:GEE51 GOA44:GOA51 GXW44:GXW51 HHS44:HHS51 HRO44:HRO51 IBK44:IBK51 ILG44:ILG51 IVC44:IVC51 JEY44:JEY51 JOU44:JOU51 JYQ44:JYQ51 KIM44:KIM51 KSI44:KSI51 LCE44:LCE51 LMA44:LMA51 LVW44:LVW51 MFS44:MFS51 MPO44:MPO51 MZK44:MZK51 NJG44:NJG51 NTC44:NTC51 OCY44:OCY51 OMU44:OMU51 OWQ44:OWQ51 PGM44:PGM51 PQI44:PQI51 QAE44:QAE51 QKA44:QKA51 QTW44:QTW51 RDS44:RDS51 RNO44:RNO51 RXK44:RXK51 SHG44:SHG51 SRC44:SRC51 TAY44:TAY51 TKU44:TKU51 TUQ44:TUQ51 UEM44:UEM51 UOI44:UOI51 UYE44:UYE51 VIA44:VIA51 VRW44:VRW51 WBS44:WBS51 WLO44:WLO51 WVK44:WVK51 B65580:B65587 IY65580:IY65587 SU65580:SU65587 ACQ65580:ACQ65587 AMM65580:AMM65587 AWI65580:AWI65587 BGE65580:BGE65587 BQA65580:BQA65587 BZW65580:BZW65587 CJS65580:CJS65587 CTO65580:CTO65587 DDK65580:DDK65587 DNG65580:DNG65587 DXC65580:DXC65587 EGY65580:EGY65587 EQU65580:EQU65587 FAQ65580:FAQ65587 FKM65580:FKM65587 FUI65580:FUI65587 GEE65580:GEE65587 GOA65580:GOA65587 GXW65580:GXW65587 HHS65580:HHS65587 HRO65580:HRO65587 IBK65580:IBK65587 ILG65580:ILG65587 IVC65580:IVC65587 JEY65580:JEY65587 JOU65580:JOU65587 JYQ65580:JYQ65587 KIM65580:KIM65587 KSI65580:KSI65587 LCE65580:LCE65587 LMA65580:LMA65587 LVW65580:LVW65587 MFS65580:MFS65587 MPO65580:MPO65587 MZK65580:MZK65587 NJG65580:NJG65587 NTC65580:NTC65587 OCY65580:OCY65587 OMU65580:OMU65587 OWQ65580:OWQ65587 PGM65580:PGM65587 PQI65580:PQI65587 QAE65580:QAE65587 QKA65580:QKA65587 QTW65580:QTW65587 RDS65580:RDS65587 RNO65580:RNO65587 RXK65580:RXK65587 SHG65580:SHG65587 SRC65580:SRC65587 TAY65580:TAY65587 TKU65580:TKU65587 TUQ65580:TUQ65587 UEM65580:UEM65587 UOI65580:UOI65587 UYE65580:UYE65587 VIA65580:VIA65587 VRW65580:VRW65587 WBS65580:WBS65587 WLO65580:WLO65587 WVK65580:WVK65587 B131116:B131123 IY131116:IY131123 SU131116:SU131123 ACQ131116:ACQ131123 AMM131116:AMM131123 AWI131116:AWI131123 BGE131116:BGE131123 BQA131116:BQA131123 BZW131116:BZW131123 CJS131116:CJS131123 CTO131116:CTO131123 DDK131116:DDK131123 DNG131116:DNG131123 DXC131116:DXC131123 EGY131116:EGY131123 EQU131116:EQU131123 FAQ131116:FAQ131123 FKM131116:FKM131123 FUI131116:FUI131123 GEE131116:GEE131123 GOA131116:GOA131123 GXW131116:GXW131123 HHS131116:HHS131123 HRO131116:HRO131123 IBK131116:IBK131123 ILG131116:ILG131123 IVC131116:IVC131123 JEY131116:JEY131123 JOU131116:JOU131123 JYQ131116:JYQ131123 KIM131116:KIM131123 KSI131116:KSI131123 LCE131116:LCE131123 LMA131116:LMA131123 LVW131116:LVW131123 MFS131116:MFS131123 MPO131116:MPO131123 MZK131116:MZK131123 NJG131116:NJG131123 NTC131116:NTC131123 OCY131116:OCY131123 OMU131116:OMU131123 OWQ131116:OWQ131123 PGM131116:PGM131123 PQI131116:PQI131123 QAE131116:QAE131123 QKA131116:QKA131123 QTW131116:QTW131123 RDS131116:RDS131123 RNO131116:RNO131123 RXK131116:RXK131123 SHG131116:SHG131123 SRC131116:SRC131123 TAY131116:TAY131123 TKU131116:TKU131123 TUQ131116:TUQ131123 UEM131116:UEM131123 UOI131116:UOI131123 UYE131116:UYE131123 VIA131116:VIA131123 VRW131116:VRW131123 WBS131116:WBS131123 WLO131116:WLO131123 WVK131116:WVK131123 B196652:B196659 IY196652:IY196659 SU196652:SU196659 ACQ196652:ACQ196659 AMM196652:AMM196659 AWI196652:AWI196659 BGE196652:BGE196659 BQA196652:BQA196659 BZW196652:BZW196659 CJS196652:CJS196659 CTO196652:CTO196659 DDK196652:DDK196659 DNG196652:DNG196659 DXC196652:DXC196659 EGY196652:EGY196659 EQU196652:EQU196659 FAQ196652:FAQ196659 FKM196652:FKM196659 FUI196652:FUI196659 GEE196652:GEE196659 GOA196652:GOA196659 GXW196652:GXW196659 HHS196652:HHS196659 HRO196652:HRO196659 IBK196652:IBK196659 ILG196652:ILG196659 IVC196652:IVC196659 JEY196652:JEY196659 JOU196652:JOU196659 JYQ196652:JYQ196659 KIM196652:KIM196659 KSI196652:KSI196659 LCE196652:LCE196659 LMA196652:LMA196659 LVW196652:LVW196659 MFS196652:MFS196659 MPO196652:MPO196659 MZK196652:MZK196659 NJG196652:NJG196659 NTC196652:NTC196659 OCY196652:OCY196659 OMU196652:OMU196659 OWQ196652:OWQ196659 PGM196652:PGM196659 PQI196652:PQI196659 QAE196652:QAE196659 QKA196652:QKA196659 QTW196652:QTW196659 RDS196652:RDS196659 RNO196652:RNO196659 RXK196652:RXK196659 SHG196652:SHG196659 SRC196652:SRC196659 TAY196652:TAY196659 TKU196652:TKU196659 TUQ196652:TUQ196659 UEM196652:UEM196659 UOI196652:UOI196659 UYE196652:UYE196659 VIA196652:VIA196659 VRW196652:VRW196659 WBS196652:WBS196659 WLO196652:WLO196659 WVK196652:WVK196659 B262188:B262195 IY262188:IY262195 SU262188:SU262195 ACQ262188:ACQ262195 AMM262188:AMM262195 AWI262188:AWI262195 BGE262188:BGE262195 BQA262188:BQA262195 BZW262188:BZW262195 CJS262188:CJS262195 CTO262188:CTO262195 DDK262188:DDK262195 DNG262188:DNG262195 DXC262188:DXC262195 EGY262188:EGY262195 EQU262188:EQU262195 FAQ262188:FAQ262195 FKM262188:FKM262195 FUI262188:FUI262195 GEE262188:GEE262195 GOA262188:GOA262195 GXW262188:GXW262195 HHS262188:HHS262195 HRO262188:HRO262195 IBK262188:IBK262195 ILG262188:ILG262195 IVC262188:IVC262195 JEY262188:JEY262195 JOU262188:JOU262195 JYQ262188:JYQ262195 KIM262188:KIM262195 KSI262188:KSI262195 LCE262188:LCE262195 LMA262188:LMA262195 LVW262188:LVW262195 MFS262188:MFS262195 MPO262188:MPO262195 MZK262188:MZK262195 NJG262188:NJG262195 NTC262188:NTC262195 OCY262188:OCY262195 OMU262188:OMU262195 OWQ262188:OWQ262195 PGM262188:PGM262195 PQI262188:PQI262195 QAE262188:QAE262195 QKA262188:QKA262195 QTW262188:QTW262195 RDS262188:RDS262195 RNO262188:RNO262195 RXK262188:RXK262195 SHG262188:SHG262195 SRC262188:SRC262195 TAY262188:TAY262195 TKU262188:TKU262195 TUQ262188:TUQ262195 UEM262188:UEM262195 UOI262188:UOI262195 UYE262188:UYE262195 VIA262188:VIA262195 VRW262188:VRW262195 WBS262188:WBS262195 WLO262188:WLO262195 WVK262188:WVK262195 B327724:B327731 IY327724:IY327731 SU327724:SU327731 ACQ327724:ACQ327731 AMM327724:AMM327731 AWI327724:AWI327731 BGE327724:BGE327731 BQA327724:BQA327731 BZW327724:BZW327731 CJS327724:CJS327731 CTO327724:CTO327731 DDK327724:DDK327731 DNG327724:DNG327731 DXC327724:DXC327731 EGY327724:EGY327731 EQU327724:EQU327731 FAQ327724:FAQ327731 FKM327724:FKM327731 FUI327724:FUI327731 GEE327724:GEE327731 GOA327724:GOA327731 GXW327724:GXW327731 HHS327724:HHS327731 HRO327724:HRO327731 IBK327724:IBK327731 ILG327724:ILG327731 IVC327724:IVC327731 JEY327724:JEY327731 JOU327724:JOU327731 JYQ327724:JYQ327731 KIM327724:KIM327731 KSI327724:KSI327731 LCE327724:LCE327731 LMA327724:LMA327731 LVW327724:LVW327731 MFS327724:MFS327731 MPO327724:MPO327731 MZK327724:MZK327731 NJG327724:NJG327731 NTC327724:NTC327731 OCY327724:OCY327731 OMU327724:OMU327731 OWQ327724:OWQ327731 PGM327724:PGM327731 PQI327724:PQI327731 QAE327724:QAE327731 QKA327724:QKA327731 QTW327724:QTW327731 RDS327724:RDS327731 RNO327724:RNO327731 RXK327724:RXK327731 SHG327724:SHG327731 SRC327724:SRC327731 TAY327724:TAY327731 TKU327724:TKU327731 TUQ327724:TUQ327731 UEM327724:UEM327731 UOI327724:UOI327731 UYE327724:UYE327731 VIA327724:VIA327731 VRW327724:VRW327731 WBS327724:WBS327731 WLO327724:WLO327731 WVK327724:WVK327731 B393260:B393267 IY393260:IY393267 SU393260:SU393267 ACQ393260:ACQ393267 AMM393260:AMM393267 AWI393260:AWI393267 BGE393260:BGE393267 BQA393260:BQA393267 BZW393260:BZW393267 CJS393260:CJS393267 CTO393260:CTO393267 DDK393260:DDK393267 DNG393260:DNG393267 DXC393260:DXC393267 EGY393260:EGY393267 EQU393260:EQU393267 FAQ393260:FAQ393267 FKM393260:FKM393267 FUI393260:FUI393267 GEE393260:GEE393267 GOA393260:GOA393267 GXW393260:GXW393267 HHS393260:HHS393267 HRO393260:HRO393267 IBK393260:IBK393267 ILG393260:ILG393267 IVC393260:IVC393267 JEY393260:JEY393267 JOU393260:JOU393267 JYQ393260:JYQ393267 KIM393260:KIM393267 KSI393260:KSI393267 LCE393260:LCE393267 LMA393260:LMA393267 LVW393260:LVW393267 MFS393260:MFS393267 MPO393260:MPO393267 MZK393260:MZK393267 NJG393260:NJG393267 NTC393260:NTC393267 OCY393260:OCY393267 OMU393260:OMU393267 OWQ393260:OWQ393267 PGM393260:PGM393267 PQI393260:PQI393267 QAE393260:QAE393267 QKA393260:QKA393267 QTW393260:QTW393267 RDS393260:RDS393267 RNO393260:RNO393267 RXK393260:RXK393267 SHG393260:SHG393267 SRC393260:SRC393267 TAY393260:TAY393267 TKU393260:TKU393267 TUQ393260:TUQ393267 UEM393260:UEM393267 UOI393260:UOI393267 UYE393260:UYE393267 VIA393260:VIA393267 VRW393260:VRW393267 WBS393260:WBS393267 WLO393260:WLO393267 WVK393260:WVK393267 B458796:B458803 IY458796:IY458803 SU458796:SU458803 ACQ458796:ACQ458803 AMM458796:AMM458803 AWI458796:AWI458803 BGE458796:BGE458803 BQA458796:BQA458803 BZW458796:BZW458803 CJS458796:CJS458803 CTO458796:CTO458803 DDK458796:DDK458803 DNG458796:DNG458803 DXC458796:DXC458803 EGY458796:EGY458803 EQU458796:EQU458803 FAQ458796:FAQ458803 FKM458796:FKM458803 FUI458796:FUI458803 GEE458796:GEE458803 GOA458796:GOA458803 GXW458796:GXW458803 HHS458796:HHS458803 HRO458796:HRO458803 IBK458796:IBK458803 ILG458796:ILG458803 IVC458796:IVC458803 JEY458796:JEY458803 JOU458796:JOU458803 JYQ458796:JYQ458803 KIM458796:KIM458803 KSI458796:KSI458803 LCE458796:LCE458803 LMA458796:LMA458803 LVW458796:LVW458803 MFS458796:MFS458803 MPO458796:MPO458803 MZK458796:MZK458803 NJG458796:NJG458803 NTC458796:NTC458803 OCY458796:OCY458803 OMU458796:OMU458803 OWQ458796:OWQ458803 PGM458796:PGM458803 PQI458796:PQI458803 QAE458796:QAE458803 QKA458796:QKA458803 QTW458796:QTW458803 RDS458796:RDS458803 RNO458796:RNO458803 RXK458796:RXK458803 SHG458796:SHG458803 SRC458796:SRC458803 TAY458796:TAY458803 TKU458796:TKU458803 TUQ458796:TUQ458803 UEM458796:UEM458803 UOI458796:UOI458803 UYE458796:UYE458803 VIA458796:VIA458803 VRW458796:VRW458803 WBS458796:WBS458803 WLO458796:WLO458803 WVK458796:WVK458803 B524332:B524339 IY524332:IY524339 SU524332:SU524339 ACQ524332:ACQ524339 AMM524332:AMM524339 AWI524332:AWI524339 BGE524332:BGE524339 BQA524332:BQA524339 BZW524332:BZW524339 CJS524332:CJS524339 CTO524332:CTO524339 DDK524332:DDK524339 DNG524332:DNG524339 DXC524332:DXC524339 EGY524332:EGY524339 EQU524332:EQU524339 FAQ524332:FAQ524339 FKM524332:FKM524339 FUI524332:FUI524339 GEE524332:GEE524339 GOA524332:GOA524339 GXW524332:GXW524339 HHS524332:HHS524339 HRO524332:HRO524339 IBK524332:IBK524339 ILG524332:ILG524339 IVC524332:IVC524339 JEY524332:JEY524339 JOU524332:JOU524339 JYQ524332:JYQ524339 KIM524332:KIM524339 KSI524332:KSI524339 LCE524332:LCE524339 LMA524332:LMA524339 LVW524332:LVW524339 MFS524332:MFS524339 MPO524332:MPO524339 MZK524332:MZK524339 NJG524332:NJG524339 NTC524332:NTC524339 OCY524332:OCY524339 OMU524332:OMU524339 OWQ524332:OWQ524339 PGM524332:PGM524339 PQI524332:PQI524339 QAE524332:QAE524339 QKA524332:QKA524339 QTW524332:QTW524339 RDS524332:RDS524339 RNO524332:RNO524339 RXK524332:RXK524339 SHG524332:SHG524339 SRC524332:SRC524339 TAY524332:TAY524339 TKU524332:TKU524339 TUQ524332:TUQ524339 UEM524332:UEM524339 UOI524332:UOI524339 UYE524332:UYE524339 VIA524332:VIA524339 VRW524332:VRW524339 WBS524332:WBS524339 WLO524332:WLO524339 WVK524332:WVK524339 B589868:B589875 IY589868:IY589875 SU589868:SU589875 ACQ589868:ACQ589875 AMM589868:AMM589875 AWI589868:AWI589875 BGE589868:BGE589875 BQA589868:BQA589875 BZW589868:BZW589875 CJS589868:CJS589875 CTO589868:CTO589875 DDK589868:DDK589875 DNG589868:DNG589875 DXC589868:DXC589875 EGY589868:EGY589875 EQU589868:EQU589875 FAQ589868:FAQ589875 FKM589868:FKM589875 FUI589868:FUI589875 GEE589868:GEE589875 GOA589868:GOA589875 GXW589868:GXW589875 HHS589868:HHS589875 HRO589868:HRO589875 IBK589868:IBK589875 ILG589868:ILG589875 IVC589868:IVC589875 JEY589868:JEY589875 JOU589868:JOU589875 JYQ589868:JYQ589875 KIM589868:KIM589875 KSI589868:KSI589875 LCE589868:LCE589875 LMA589868:LMA589875 LVW589868:LVW589875 MFS589868:MFS589875 MPO589868:MPO589875 MZK589868:MZK589875 NJG589868:NJG589875 NTC589868:NTC589875 OCY589868:OCY589875 OMU589868:OMU589875 OWQ589868:OWQ589875 PGM589868:PGM589875 PQI589868:PQI589875 QAE589868:QAE589875 QKA589868:QKA589875 QTW589868:QTW589875 RDS589868:RDS589875 RNO589868:RNO589875 RXK589868:RXK589875 SHG589868:SHG589875 SRC589868:SRC589875 TAY589868:TAY589875 TKU589868:TKU589875 TUQ589868:TUQ589875 UEM589868:UEM589875 UOI589868:UOI589875 UYE589868:UYE589875 VIA589868:VIA589875 VRW589868:VRW589875 WBS589868:WBS589875 WLO589868:WLO589875 WVK589868:WVK589875 B655404:B655411 IY655404:IY655411 SU655404:SU655411 ACQ655404:ACQ655411 AMM655404:AMM655411 AWI655404:AWI655411 BGE655404:BGE655411 BQA655404:BQA655411 BZW655404:BZW655411 CJS655404:CJS655411 CTO655404:CTO655411 DDK655404:DDK655411 DNG655404:DNG655411 DXC655404:DXC655411 EGY655404:EGY655411 EQU655404:EQU655411 FAQ655404:FAQ655411 FKM655404:FKM655411 FUI655404:FUI655411 GEE655404:GEE655411 GOA655404:GOA655411 GXW655404:GXW655411 HHS655404:HHS655411 HRO655404:HRO655411 IBK655404:IBK655411 ILG655404:ILG655411 IVC655404:IVC655411 JEY655404:JEY655411 JOU655404:JOU655411 JYQ655404:JYQ655411 KIM655404:KIM655411 KSI655404:KSI655411 LCE655404:LCE655411 LMA655404:LMA655411 LVW655404:LVW655411 MFS655404:MFS655411 MPO655404:MPO655411 MZK655404:MZK655411 NJG655404:NJG655411 NTC655404:NTC655411 OCY655404:OCY655411 OMU655404:OMU655411 OWQ655404:OWQ655411 PGM655404:PGM655411 PQI655404:PQI655411 QAE655404:QAE655411 QKA655404:QKA655411 QTW655404:QTW655411 RDS655404:RDS655411 RNO655404:RNO655411 RXK655404:RXK655411 SHG655404:SHG655411 SRC655404:SRC655411 TAY655404:TAY655411 TKU655404:TKU655411 TUQ655404:TUQ655411 UEM655404:UEM655411 UOI655404:UOI655411 UYE655404:UYE655411 VIA655404:VIA655411 VRW655404:VRW655411 WBS655404:WBS655411 WLO655404:WLO655411 WVK655404:WVK655411 B720940:B720947 IY720940:IY720947 SU720940:SU720947 ACQ720940:ACQ720947 AMM720940:AMM720947 AWI720940:AWI720947 BGE720940:BGE720947 BQA720940:BQA720947 BZW720940:BZW720947 CJS720940:CJS720947 CTO720940:CTO720947 DDK720940:DDK720947 DNG720940:DNG720947 DXC720940:DXC720947 EGY720940:EGY720947 EQU720940:EQU720947 FAQ720940:FAQ720947 FKM720940:FKM720947 FUI720940:FUI720947 GEE720940:GEE720947 GOA720940:GOA720947 GXW720940:GXW720947 HHS720940:HHS720947 HRO720940:HRO720947 IBK720940:IBK720947 ILG720940:ILG720947 IVC720940:IVC720947 JEY720940:JEY720947 JOU720940:JOU720947 JYQ720940:JYQ720947 KIM720940:KIM720947 KSI720940:KSI720947 LCE720940:LCE720947 LMA720940:LMA720947 LVW720940:LVW720947 MFS720940:MFS720947 MPO720940:MPO720947 MZK720940:MZK720947 NJG720940:NJG720947 NTC720940:NTC720947 OCY720940:OCY720947 OMU720940:OMU720947 OWQ720940:OWQ720947 PGM720940:PGM720947 PQI720940:PQI720947 QAE720940:QAE720947 QKA720940:QKA720947 QTW720940:QTW720947 RDS720940:RDS720947 RNO720940:RNO720947 RXK720940:RXK720947 SHG720940:SHG720947 SRC720940:SRC720947 TAY720940:TAY720947 TKU720940:TKU720947 TUQ720940:TUQ720947 UEM720940:UEM720947 UOI720940:UOI720947 UYE720940:UYE720947 VIA720940:VIA720947 VRW720940:VRW720947 WBS720940:WBS720947 WLO720940:WLO720947 WVK720940:WVK720947 B786476:B786483 IY786476:IY786483 SU786476:SU786483 ACQ786476:ACQ786483 AMM786476:AMM786483 AWI786476:AWI786483 BGE786476:BGE786483 BQA786476:BQA786483 BZW786476:BZW786483 CJS786476:CJS786483 CTO786476:CTO786483 DDK786476:DDK786483 DNG786476:DNG786483 DXC786476:DXC786483 EGY786476:EGY786483 EQU786476:EQU786483 FAQ786476:FAQ786483 FKM786476:FKM786483 FUI786476:FUI786483 GEE786476:GEE786483 GOA786476:GOA786483 GXW786476:GXW786483 HHS786476:HHS786483 HRO786476:HRO786483 IBK786476:IBK786483 ILG786476:ILG786483 IVC786476:IVC786483 JEY786476:JEY786483 JOU786476:JOU786483 JYQ786476:JYQ786483 KIM786476:KIM786483 KSI786476:KSI786483 LCE786476:LCE786483 LMA786476:LMA786483 LVW786476:LVW786483 MFS786476:MFS786483 MPO786476:MPO786483 MZK786476:MZK786483 NJG786476:NJG786483 NTC786476:NTC786483 OCY786476:OCY786483 OMU786476:OMU786483 OWQ786476:OWQ786483 PGM786476:PGM786483 PQI786476:PQI786483 QAE786476:QAE786483 QKA786476:QKA786483 QTW786476:QTW786483 RDS786476:RDS786483 RNO786476:RNO786483 RXK786476:RXK786483 SHG786476:SHG786483 SRC786476:SRC786483 TAY786476:TAY786483 TKU786476:TKU786483 TUQ786476:TUQ786483 UEM786476:UEM786483 UOI786476:UOI786483 UYE786476:UYE786483 VIA786476:VIA786483 VRW786476:VRW786483 WBS786476:WBS786483 WLO786476:WLO786483 WVK786476:WVK786483 B852012:B852019 IY852012:IY852019 SU852012:SU852019 ACQ852012:ACQ852019 AMM852012:AMM852019 AWI852012:AWI852019 BGE852012:BGE852019 BQA852012:BQA852019 BZW852012:BZW852019 CJS852012:CJS852019 CTO852012:CTO852019 DDK852012:DDK852019 DNG852012:DNG852019 DXC852012:DXC852019 EGY852012:EGY852019 EQU852012:EQU852019 FAQ852012:FAQ852019 FKM852012:FKM852019 FUI852012:FUI852019 GEE852012:GEE852019 GOA852012:GOA852019 GXW852012:GXW852019 HHS852012:HHS852019 HRO852012:HRO852019 IBK852012:IBK852019 ILG852012:ILG852019 IVC852012:IVC852019 JEY852012:JEY852019 JOU852012:JOU852019 JYQ852012:JYQ852019 KIM852012:KIM852019 KSI852012:KSI852019 LCE852012:LCE852019 LMA852012:LMA852019 LVW852012:LVW852019 MFS852012:MFS852019 MPO852012:MPO852019 MZK852012:MZK852019 NJG852012:NJG852019 NTC852012:NTC852019 OCY852012:OCY852019 OMU852012:OMU852019 OWQ852012:OWQ852019 PGM852012:PGM852019 PQI852012:PQI852019 QAE852012:QAE852019 QKA852012:QKA852019 QTW852012:QTW852019 RDS852012:RDS852019 RNO852012:RNO852019 RXK852012:RXK852019 SHG852012:SHG852019 SRC852012:SRC852019 TAY852012:TAY852019 TKU852012:TKU852019 TUQ852012:TUQ852019 UEM852012:UEM852019 UOI852012:UOI852019 UYE852012:UYE852019 VIA852012:VIA852019 VRW852012:VRW852019 WBS852012:WBS852019 WLO852012:WLO852019 WVK852012:WVK852019 B917548:B917555 IY917548:IY917555 SU917548:SU917555 ACQ917548:ACQ917555 AMM917548:AMM917555 AWI917548:AWI917555 BGE917548:BGE917555 BQA917548:BQA917555 BZW917548:BZW917555 CJS917548:CJS917555 CTO917548:CTO917555 DDK917548:DDK917555 DNG917548:DNG917555 DXC917548:DXC917555 EGY917548:EGY917555 EQU917548:EQU917555 FAQ917548:FAQ917555 FKM917548:FKM917555 FUI917548:FUI917555 GEE917548:GEE917555 GOA917548:GOA917555 GXW917548:GXW917555 HHS917548:HHS917555 HRO917548:HRO917555 IBK917548:IBK917555 ILG917548:ILG917555 IVC917548:IVC917555 JEY917548:JEY917555 JOU917548:JOU917555 JYQ917548:JYQ917555 KIM917548:KIM917555 KSI917548:KSI917555 LCE917548:LCE917555 LMA917548:LMA917555 LVW917548:LVW917555 MFS917548:MFS917555 MPO917548:MPO917555 MZK917548:MZK917555 NJG917548:NJG917555 NTC917548:NTC917555 OCY917548:OCY917555 OMU917548:OMU917555 OWQ917548:OWQ917555 PGM917548:PGM917555 PQI917548:PQI917555 QAE917548:QAE917555 QKA917548:QKA917555 QTW917548:QTW917555 RDS917548:RDS917555 RNO917548:RNO917555 RXK917548:RXK917555 SHG917548:SHG917555 SRC917548:SRC917555 TAY917548:TAY917555 TKU917548:TKU917555 TUQ917548:TUQ917555 UEM917548:UEM917555 UOI917548:UOI917555 UYE917548:UYE917555 VIA917548:VIA917555 VRW917548:VRW917555 WBS917548:WBS917555 WLO917548:WLO917555 WVK917548:WVK917555 B983084:B983091 IY983084:IY983091 SU983084:SU983091 ACQ983084:ACQ983091 AMM983084:AMM983091 AWI983084:AWI983091 BGE983084:BGE983091 BQA983084:BQA983091 BZW983084:BZW983091 CJS983084:CJS983091 CTO983084:CTO983091 DDK983084:DDK983091 DNG983084:DNG983091 DXC983084:DXC983091 EGY983084:EGY983091 EQU983084:EQU983091 FAQ983084:FAQ983091 FKM983084:FKM983091 FUI983084:FUI983091 GEE983084:GEE983091 GOA983084:GOA983091 GXW983084:GXW983091 HHS983084:HHS983091 HRO983084:HRO983091 IBK983084:IBK983091 ILG983084:ILG983091 IVC983084:IVC983091 JEY983084:JEY983091 JOU983084:JOU983091 JYQ983084:JYQ983091 KIM983084:KIM983091 KSI983084:KSI983091 LCE983084:LCE983091 LMA983084:LMA983091 LVW983084:LVW983091 MFS983084:MFS983091 MPO983084:MPO983091 MZK983084:MZK983091 NJG983084:NJG983091 NTC983084:NTC983091 OCY983084:OCY983091 OMU983084:OMU983091 OWQ983084:OWQ983091 PGM983084:PGM983091 PQI983084:PQI983091 QAE983084:QAE983091 QKA983084:QKA983091 QTW983084:QTW983091 RDS983084:RDS983091 RNO983084:RNO983091 RXK983084:RXK983091 SHG983084:SHG983091 SRC983084:SRC983091 TAY983084:TAY983091 TKU983084:TKU983091 TUQ983084:TUQ983091 UEM983084:UEM983091 UOI983084:UOI983091 UYE983084:UYE983091 VIA983084:VIA983091 VRW983084:VRW983091 WBS983084:WBS983091 WLO983084:WLO983091 B44"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B45:B51</xm:sqref>
        </x14:dataValidation>
        <x14:dataValidation type="list" allowBlank="1" showInputMessage="1" showErrorMessage="1" xr:uid="{00000000-0002-0000-0A00-000003000000}">
          <x14:formula1>
            <xm:f>Foglio1!$A$2:$A$10</xm:f>
          </x14:formula1>
          <xm:sqref>A45:A51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1"/>
  <sheetViews>
    <sheetView workbookViewId="0">
      <selection activeCell="C29" sqref="C29"/>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2" t="str">
        <f>'Elenco P.I.'!B2</f>
        <v>Comune di Golfo Aranci</v>
      </c>
      <c r="B1" s="503"/>
      <c r="C1" s="503"/>
      <c r="D1" s="503"/>
      <c r="E1" s="503"/>
      <c r="F1" s="503"/>
      <c r="G1" s="503"/>
      <c r="H1" s="503"/>
      <c r="I1" s="503"/>
      <c r="J1" s="503"/>
      <c r="K1" s="504"/>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559</v>
      </c>
      <c r="H3" s="72"/>
      <c r="I3" s="68"/>
      <c r="J3" s="73">
        <v>2023</v>
      </c>
      <c r="K3" s="70"/>
    </row>
    <row r="4" spans="1:11" s="65" customFormat="1" ht="19.5" customHeight="1" x14ac:dyDescent="0.25">
      <c r="A4" s="66" t="s">
        <v>228</v>
      </c>
      <c r="B4" s="74" t="s">
        <v>541</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5" t="s">
        <v>229</v>
      </c>
      <c r="B6" s="505"/>
      <c r="C6" s="505"/>
      <c r="D6" s="505"/>
      <c r="E6" s="505"/>
      <c r="F6" s="505"/>
      <c r="G6" s="507" t="s">
        <v>230</v>
      </c>
      <c r="H6" s="507"/>
      <c r="I6" s="507"/>
      <c r="J6" s="507"/>
      <c r="K6" s="507"/>
    </row>
    <row r="7" spans="1:11" ht="15.75" customHeight="1" x14ac:dyDescent="0.25">
      <c r="A7" s="506"/>
      <c r="B7" s="506"/>
      <c r="C7" s="506"/>
      <c r="D7" s="506"/>
      <c r="E7" s="506"/>
      <c r="F7" s="506"/>
      <c r="G7" s="231">
        <v>1</v>
      </c>
      <c r="H7" s="231">
        <v>2</v>
      </c>
      <c r="I7" s="231">
        <v>3</v>
      </c>
      <c r="J7" s="231">
        <v>4</v>
      </c>
      <c r="K7" s="231">
        <v>5</v>
      </c>
    </row>
    <row r="8" spans="1:11" ht="15.75" customHeight="1" x14ac:dyDescent="0.25">
      <c r="A8" s="506"/>
      <c r="B8" s="506"/>
      <c r="C8" s="506"/>
      <c r="D8" s="506"/>
      <c r="E8" s="506"/>
      <c r="F8" s="506"/>
      <c r="G8" s="82" t="s">
        <v>231</v>
      </c>
      <c r="H8" s="82" t="s">
        <v>232</v>
      </c>
      <c r="I8" s="83" t="s">
        <v>233</v>
      </c>
      <c r="J8" s="83" t="s">
        <v>234</v>
      </c>
      <c r="K8" s="83" t="s">
        <v>235</v>
      </c>
    </row>
    <row r="9" spans="1:11" ht="4.5" customHeight="1" x14ac:dyDescent="0.25">
      <c r="A9" s="508"/>
      <c r="B9" s="508"/>
      <c r="C9" s="508"/>
      <c r="D9" s="508"/>
      <c r="E9" s="508"/>
      <c r="F9" s="508"/>
      <c r="G9" s="508"/>
      <c r="H9" s="508"/>
      <c r="I9" s="508"/>
      <c r="J9" s="508"/>
      <c r="K9" s="508"/>
    </row>
    <row r="10" spans="1:11" ht="32.25" customHeight="1" x14ac:dyDescent="0.25">
      <c r="A10" s="84" t="s">
        <v>236</v>
      </c>
      <c r="B10" s="84" t="s">
        <v>237</v>
      </c>
      <c r="C10" s="85" t="s">
        <v>291</v>
      </c>
      <c r="D10" s="85" t="s">
        <v>522</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7">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7">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7">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7">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7">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7">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7">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7">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7">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7">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8"/>
      <c r="B22" s="509"/>
      <c r="C22" s="509"/>
      <c r="D22" s="232"/>
      <c r="E22" s="232"/>
      <c r="F22" s="508"/>
      <c r="G22" s="509"/>
      <c r="H22" s="509"/>
      <c r="I22" s="508"/>
      <c r="J22" s="509"/>
      <c r="K22" s="509"/>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Gara per riqualificazione area campi tennis</v>
      </c>
      <c r="B24" s="92"/>
      <c r="C24" s="100"/>
      <c r="D24" s="100">
        <f>(C24/C$56)*40</f>
        <v>0</v>
      </c>
      <c r="E24" s="89">
        <f>F24/100</f>
        <v>0</v>
      </c>
      <c r="F24" s="90"/>
      <c r="G24" s="91" t="str">
        <f t="shared" ref="G24:G50" si="7">IF(F24&lt;=20,"X","")</f>
        <v>X</v>
      </c>
      <c r="H24" s="91" t="str">
        <f t="shared" ref="H24:H50" si="8">IF(AND(F24&gt;20,F24&lt;=50),"X","")</f>
        <v/>
      </c>
      <c r="I24" s="91" t="str">
        <f t="shared" ref="I24:I50" si="9">IF(AND(F24&gt;50,F24&lt;=70),"X","")</f>
        <v/>
      </c>
      <c r="J24" s="91" t="str">
        <f t="shared" ref="J24:J50" si="10">IF(AND(F24&gt;70,F24&lt;=90),"X","")</f>
        <v/>
      </c>
      <c r="K24" s="91" t="str">
        <f>IF(AND(F24&gt;90,F24&lt;=100),"X","")</f>
        <v/>
      </c>
    </row>
    <row r="25" spans="1:11" s="6" customFormat="1" ht="27" customHeight="1" x14ac:dyDescent="0.25">
      <c r="A25" s="93" t="str">
        <f>'Resp. 1'!B33</f>
        <v>Abrogazione regolamenti desueti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Interventi pozzo sacro Milis</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Condotta scolo acque meteoriche terza spiaggia</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'Resp. 1'!B36</f>
        <v>Regolamento contributi ad associazioni</v>
      </c>
      <c r="B28" s="93"/>
      <c r="C28" s="101">
        <v>16</v>
      </c>
      <c r="D28" s="100">
        <f t="shared" si="11"/>
        <v>17.777777777777779</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str">
        <f>'Resp. 1'!B37</f>
        <v>banca dati contratti 2000-2015</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str">
        <f>'Resp. 1'!B38</f>
        <v>Servizio idrico cimitero comunale</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t="e">
        <f>'Resp. 1'!#REF!</f>
        <v>#REF!</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t="e">
        <f>'Resp. 1'!#REF!</f>
        <v>#REF!</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t="e">
        <f>'Resp. 1'!#REF!</f>
        <v>#REF!</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t="e">
        <f>'Resp. 1'!#REF!</f>
        <v>#REF!</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t="str">
        <f>'Resp. 1'!B39</f>
        <v xml:space="preserve">Interventi Piazza Cossiga  </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1'!B40</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1'!B41</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1'!B42</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1'!B43</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1'!B44</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1'!B45</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1'!B46</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1'!B47</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1'!B48</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1'!B49</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1'!B50</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1'!B51</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522</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22.222222222222221</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Inadeguata</v>
      </c>
      <c r="C56" s="101">
        <f>SUM(C24:C51)</f>
        <v>36</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22.222222222222221</v>
      </c>
    </row>
    <row r="57" spans="1:11" ht="18" customHeight="1" x14ac:dyDescent="0.25">
      <c r="A57" s="104"/>
      <c r="B57" s="105"/>
      <c r="C57" s="106"/>
      <c r="D57" s="106"/>
      <c r="E57" s="106" t="s">
        <v>255</v>
      </c>
      <c r="F57" s="107"/>
      <c r="G57" s="108"/>
      <c r="H57" s="108"/>
      <c r="I57" s="108"/>
      <c r="J57" s="108"/>
      <c r="K57" s="109"/>
    </row>
    <row r="58" spans="1:11" ht="16.5" customHeight="1" x14ac:dyDescent="0.25">
      <c r="A58" s="498" t="s">
        <v>256</v>
      </c>
      <c r="B58" s="499"/>
      <c r="C58" s="96">
        <f>SUM(H21:K21)</f>
        <v>0</v>
      </c>
      <c r="D58" s="336"/>
      <c r="E58" s="110">
        <f>C58/60</f>
        <v>0</v>
      </c>
      <c r="F58" s="111"/>
      <c r="G58" s="112"/>
      <c r="H58" s="112"/>
      <c r="I58" s="112"/>
      <c r="J58" s="112"/>
      <c r="K58" s="113"/>
    </row>
    <row r="59" spans="1:11" ht="17.25" customHeight="1" x14ac:dyDescent="0.25">
      <c r="A59" s="114" t="s">
        <v>200</v>
      </c>
      <c r="B59" s="115"/>
      <c r="C59" s="116"/>
      <c r="D59" s="116"/>
      <c r="E59" s="116"/>
      <c r="F59" s="500" t="s">
        <v>257</v>
      </c>
      <c r="G59" s="500"/>
      <c r="H59" s="501"/>
      <c r="I59" s="117">
        <f>C58+C60</f>
        <v>22.222222222222221</v>
      </c>
      <c r="J59" s="116" t="s">
        <v>258</v>
      </c>
      <c r="K59" s="118"/>
    </row>
    <row r="60" spans="1:11" ht="16.5" customHeight="1" x14ac:dyDescent="0.25">
      <c r="A60" s="498" t="s">
        <v>259</v>
      </c>
      <c r="B60" s="499"/>
      <c r="C60" s="96">
        <f>SUM(G56:K56)</f>
        <v>22.222222222222221</v>
      </c>
      <c r="D60" s="336"/>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48" priority="31" stopIfTrue="1" operator="equal">
      <formula>"Pesatura Inadeguata"</formula>
    </cfRule>
  </conditionalFormatting>
  <conditionalFormatting sqref="G11">
    <cfRule type="cellIs" dxfId="147" priority="30" stopIfTrue="1" operator="equal">
      <formula>"x"</formula>
    </cfRule>
  </conditionalFormatting>
  <conditionalFormatting sqref="H11">
    <cfRule type="cellIs" dxfId="146" priority="27" stopIfTrue="1" operator="equal">
      <formula>"x"</formula>
    </cfRule>
    <cfRule type="cellIs" dxfId="145" priority="29" stopIfTrue="1" operator="equal">
      <formula>"x"</formula>
    </cfRule>
  </conditionalFormatting>
  <conditionalFormatting sqref="I11">
    <cfRule type="cellIs" dxfId="144" priority="28" stopIfTrue="1" operator="equal">
      <formula>"x"</formula>
    </cfRule>
  </conditionalFormatting>
  <conditionalFormatting sqref="J11">
    <cfRule type="cellIs" dxfId="143" priority="26" stopIfTrue="1" operator="equal">
      <formula>"x"</formula>
    </cfRule>
  </conditionalFormatting>
  <conditionalFormatting sqref="K11">
    <cfRule type="cellIs" dxfId="142" priority="25" stopIfTrue="1" operator="equal">
      <formula>"x"</formula>
    </cfRule>
  </conditionalFormatting>
  <conditionalFormatting sqref="G12">
    <cfRule type="cellIs" dxfId="141" priority="24" stopIfTrue="1" operator="equal">
      <formula>"x"</formula>
    </cfRule>
  </conditionalFormatting>
  <conditionalFormatting sqref="H12">
    <cfRule type="cellIs" dxfId="140" priority="21" stopIfTrue="1" operator="equal">
      <formula>"x"</formula>
    </cfRule>
    <cfRule type="cellIs" dxfId="139" priority="23" stopIfTrue="1" operator="equal">
      <formula>"x"</formula>
    </cfRule>
  </conditionalFormatting>
  <conditionalFormatting sqref="I12">
    <cfRule type="cellIs" dxfId="138" priority="22" stopIfTrue="1" operator="equal">
      <formula>"x"</formula>
    </cfRule>
  </conditionalFormatting>
  <conditionalFormatting sqref="J12">
    <cfRule type="cellIs" dxfId="137" priority="20" stopIfTrue="1" operator="equal">
      <formula>"x"</formula>
    </cfRule>
  </conditionalFormatting>
  <conditionalFormatting sqref="K12">
    <cfRule type="cellIs" dxfId="136" priority="19" stopIfTrue="1" operator="equal">
      <formula>"x"</formula>
    </cfRule>
  </conditionalFormatting>
  <conditionalFormatting sqref="G24:G47">
    <cfRule type="cellIs" dxfId="135" priority="18" stopIfTrue="1" operator="equal">
      <formula>"x"</formula>
    </cfRule>
  </conditionalFormatting>
  <conditionalFormatting sqref="H24:H47">
    <cfRule type="cellIs" dxfId="134" priority="15" stopIfTrue="1" operator="equal">
      <formula>"x"</formula>
    </cfRule>
    <cfRule type="cellIs" dxfId="133" priority="17" stopIfTrue="1" operator="equal">
      <formula>"x"</formula>
    </cfRule>
  </conditionalFormatting>
  <conditionalFormatting sqref="I24:I47">
    <cfRule type="cellIs" dxfId="132" priority="16" stopIfTrue="1" operator="equal">
      <formula>"x"</formula>
    </cfRule>
  </conditionalFormatting>
  <conditionalFormatting sqref="J24:J47">
    <cfRule type="cellIs" dxfId="131" priority="14" stopIfTrue="1" operator="equal">
      <formula>"x"</formula>
    </cfRule>
  </conditionalFormatting>
  <conditionalFormatting sqref="K24:K47">
    <cfRule type="cellIs" dxfId="130" priority="13" stopIfTrue="1" operator="equal">
      <formula>"x"</formula>
    </cfRule>
  </conditionalFormatting>
  <conditionalFormatting sqref="G49:G55">
    <cfRule type="cellIs" dxfId="129" priority="12" stopIfTrue="1" operator="equal">
      <formula>"x"</formula>
    </cfRule>
  </conditionalFormatting>
  <conditionalFormatting sqref="H49:H55">
    <cfRule type="cellIs" dxfId="128" priority="9" stopIfTrue="1" operator="equal">
      <formula>"x"</formula>
    </cfRule>
    <cfRule type="cellIs" dxfId="127" priority="11" stopIfTrue="1" operator="equal">
      <formula>"x"</formula>
    </cfRule>
  </conditionalFormatting>
  <conditionalFormatting sqref="I49:I55">
    <cfRule type="cellIs" dxfId="126" priority="10" stopIfTrue="1" operator="equal">
      <formula>"x"</formula>
    </cfRule>
  </conditionalFormatting>
  <conditionalFormatting sqref="J49:J55">
    <cfRule type="cellIs" dxfId="125" priority="8" stopIfTrue="1" operator="equal">
      <formula>"x"</formula>
    </cfRule>
  </conditionalFormatting>
  <conditionalFormatting sqref="K49:K55">
    <cfRule type="cellIs" dxfId="124" priority="7" stopIfTrue="1" operator="equal">
      <formula>"x"</formula>
    </cfRule>
  </conditionalFormatting>
  <conditionalFormatting sqref="G13:G20">
    <cfRule type="cellIs" dxfId="123" priority="6" stopIfTrue="1" operator="equal">
      <formula>"x"</formula>
    </cfRule>
  </conditionalFormatting>
  <conditionalFormatting sqref="H13:H20">
    <cfRule type="cellIs" dxfId="122" priority="3" stopIfTrue="1" operator="equal">
      <formula>"x"</formula>
    </cfRule>
    <cfRule type="cellIs" dxfId="121" priority="5" stopIfTrue="1" operator="equal">
      <formula>"x"</formula>
    </cfRule>
  </conditionalFormatting>
  <conditionalFormatting sqref="I13:I20">
    <cfRule type="cellIs" dxfId="120" priority="4" stopIfTrue="1" operator="equal">
      <formula>"x"</formula>
    </cfRule>
  </conditionalFormatting>
  <conditionalFormatting sqref="J13:J20">
    <cfRule type="cellIs" dxfId="119" priority="2" stopIfTrue="1" operator="equal">
      <formula>"x"</formula>
    </cfRule>
  </conditionalFormatting>
  <conditionalFormatting sqref="K13:K20">
    <cfRule type="cellIs" dxfId="118"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B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B49:B55</xm:sqref>
        </x14:dataValidation>
        <x14:dataValidation type="list" allowBlank="1" showInputMessage="1" showErrorMessage="1" xr:uid="{00000000-0002-0000-0B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7"/>
  <sheetViews>
    <sheetView workbookViewId="0">
      <selection activeCell="C31" sqref="C31"/>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2" t="str">
        <f>'Elenco P.I.'!B2</f>
        <v>Comune di Golfo Aranci</v>
      </c>
      <c r="B1" s="503"/>
      <c r="C1" s="503"/>
      <c r="D1" s="503"/>
      <c r="E1" s="503"/>
      <c r="F1" s="503"/>
      <c r="G1" s="503"/>
      <c r="H1" s="503"/>
      <c r="I1" s="503"/>
      <c r="J1" s="503"/>
      <c r="K1" s="504"/>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560</v>
      </c>
      <c r="H3" s="72"/>
      <c r="I3" s="68"/>
      <c r="J3" s="73">
        <v>2023</v>
      </c>
      <c r="K3" s="70"/>
    </row>
    <row r="4" spans="1:11" s="65" customFormat="1" ht="19.5" customHeight="1" x14ac:dyDescent="0.25">
      <c r="A4" s="66" t="s">
        <v>228</v>
      </c>
      <c r="B4" s="74" t="s">
        <v>542</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5" t="s">
        <v>229</v>
      </c>
      <c r="B6" s="505"/>
      <c r="C6" s="505"/>
      <c r="D6" s="505"/>
      <c r="E6" s="505"/>
      <c r="F6" s="505"/>
      <c r="G6" s="507" t="s">
        <v>230</v>
      </c>
      <c r="H6" s="507"/>
      <c r="I6" s="507"/>
      <c r="J6" s="507"/>
      <c r="K6" s="507"/>
    </row>
    <row r="7" spans="1:11" ht="15.75" customHeight="1" x14ac:dyDescent="0.25">
      <c r="A7" s="506"/>
      <c r="B7" s="506"/>
      <c r="C7" s="506"/>
      <c r="D7" s="506"/>
      <c r="E7" s="506"/>
      <c r="F7" s="506"/>
      <c r="G7" s="231">
        <v>1</v>
      </c>
      <c r="H7" s="231">
        <v>2</v>
      </c>
      <c r="I7" s="231">
        <v>3</v>
      </c>
      <c r="J7" s="231">
        <v>4</v>
      </c>
      <c r="K7" s="231">
        <v>5</v>
      </c>
    </row>
    <row r="8" spans="1:11" ht="15.75" customHeight="1" x14ac:dyDescent="0.25">
      <c r="A8" s="506"/>
      <c r="B8" s="506"/>
      <c r="C8" s="506"/>
      <c r="D8" s="506"/>
      <c r="E8" s="506"/>
      <c r="F8" s="506"/>
      <c r="G8" s="82" t="s">
        <v>231</v>
      </c>
      <c r="H8" s="82" t="s">
        <v>232</v>
      </c>
      <c r="I8" s="83" t="s">
        <v>233</v>
      </c>
      <c r="J8" s="83" t="s">
        <v>234</v>
      </c>
      <c r="K8" s="83" t="s">
        <v>235</v>
      </c>
    </row>
    <row r="9" spans="1:11" ht="4.5" customHeight="1" x14ac:dyDescent="0.25">
      <c r="A9" s="508"/>
      <c r="B9" s="508"/>
      <c r="C9" s="508"/>
      <c r="D9" s="508"/>
      <c r="E9" s="508"/>
      <c r="F9" s="508"/>
      <c r="G9" s="508"/>
      <c r="H9" s="508"/>
      <c r="I9" s="508"/>
      <c r="J9" s="508"/>
      <c r="K9" s="508"/>
    </row>
    <row r="10" spans="1:11" ht="32.25" customHeight="1" x14ac:dyDescent="0.25">
      <c r="A10" s="84" t="s">
        <v>236</v>
      </c>
      <c r="B10" s="84" t="s">
        <v>237</v>
      </c>
      <c r="C10" s="85" t="s">
        <v>291</v>
      </c>
      <c r="D10" s="85" t="s">
        <v>522</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7">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7">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7">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7">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7">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7">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7">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7">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7">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7">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8"/>
      <c r="B22" s="509"/>
      <c r="C22" s="509"/>
      <c r="D22" s="232"/>
      <c r="E22" s="232"/>
      <c r="F22" s="508"/>
      <c r="G22" s="509"/>
      <c r="H22" s="509"/>
      <c r="I22" s="508"/>
      <c r="J22" s="509"/>
      <c r="K22" s="509"/>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Gara per riqualificazione area campi tennis</v>
      </c>
      <c r="B24" s="92"/>
      <c r="C24" s="100"/>
      <c r="D24" s="100">
        <f t="shared" ref="D24:D43" si="7">(C24/C$52)*40</f>
        <v>0</v>
      </c>
      <c r="E24" s="89">
        <f>F24/100</f>
        <v>0</v>
      </c>
      <c r="F24" s="90"/>
      <c r="G24" s="91" t="str">
        <f t="shared" ref="G24:G46" si="8">IF(F24&lt;=20,"X","")</f>
        <v>X</v>
      </c>
      <c r="H24" s="91" t="str">
        <f t="shared" ref="H24:H46" si="9">IF(AND(F24&gt;20,F24&lt;=50),"X","")</f>
        <v/>
      </c>
      <c r="I24" s="91" t="str">
        <f t="shared" ref="I24:I46" si="10">IF(AND(F24&gt;50,F24&lt;=70),"X","")</f>
        <v/>
      </c>
      <c r="J24" s="91" t="str">
        <f t="shared" ref="J24:J46" si="11">IF(AND(F24&gt;70,F24&lt;=90),"X","")</f>
        <v/>
      </c>
      <c r="K24" s="91" t="str">
        <f>IF(AND(F24&gt;90,F24&lt;=100),"X","")</f>
        <v/>
      </c>
    </row>
    <row r="25" spans="1:11" s="6" customFormat="1" ht="27" customHeight="1" x14ac:dyDescent="0.25">
      <c r="A25" s="93" t="str">
        <f>'Resp. 1'!B33</f>
        <v>Abrogazione regolamenti desueti</v>
      </c>
      <c r="B25" s="93"/>
      <c r="C25" s="100"/>
      <c r="D25" s="100">
        <f t="shared" si="7"/>
        <v>0</v>
      </c>
      <c r="E25" s="89">
        <f t="shared" ref="E25:E30" si="12">F25/100</f>
        <v>0</v>
      </c>
      <c r="F25" s="90"/>
      <c r="G25" s="91" t="str">
        <f t="shared" si="8"/>
        <v>X</v>
      </c>
      <c r="H25" s="91" t="str">
        <f t="shared" si="9"/>
        <v/>
      </c>
      <c r="I25" s="91" t="str">
        <f t="shared" si="10"/>
        <v/>
      </c>
      <c r="J25" s="91" t="str">
        <f t="shared" si="11"/>
        <v/>
      </c>
      <c r="K25" s="91" t="str">
        <f t="shared" ref="K25:K43" si="13">IF(AND(F25&gt;90,F25&lt;=100),"X","")</f>
        <v/>
      </c>
    </row>
    <row r="26" spans="1:11" s="6" customFormat="1" ht="27" customHeight="1" x14ac:dyDescent="0.25">
      <c r="A26" s="93" t="str">
        <f>'Resp. 1'!B34</f>
        <v>Interventi pozzo sacro Milis</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Condotta scolo acque meteoriche terza spiaggia</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Regolamento contributi ad associazioni</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banca dati contratti 2000-2015</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Servizio idrico cimitero comunale</v>
      </c>
      <c r="B30" s="93"/>
      <c r="C30" s="101">
        <v>12</v>
      </c>
      <c r="D30" s="100">
        <f t="shared" si="7"/>
        <v>15</v>
      </c>
      <c r="E30" s="89">
        <f t="shared" si="12"/>
        <v>0</v>
      </c>
      <c r="F30" s="90"/>
      <c r="G30" s="91" t="str">
        <f t="shared" si="8"/>
        <v>X</v>
      </c>
      <c r="H30" s="91" t="str">
        <f t="shared" si="9"/>
        <v/>
      </c>
      <c r="I30" s="91" t="str">
        <f t="shared" si="10"/>
        <v/>
      </c>
      <c r="J30" s="91" t="str">
        <f t="shared" si="11"/>
        <v/>
      </c>
      <c r="K30" s="91" t="str">
        <f t="shared" si="13"/>
        <v/>
      </c>
    </row>
    <row r="31" spans="1:11" s="6" customFormat="1" ht="27" customHeight="1" x14ac:dyDescent="0.25">
      <c r="A31" s="93" t="str">
        <f>'Resp. 1'!B39</f>
        <v xml:space="preserve">Interventi Piazza Cossiga  </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ht="42" customHeight="1" x14ac:dyDescent="0.25">
      <c r="A44" s="231" t="s">
        <v>247</v>
      </c>
      <c r="B44" s="231" t="s">
        <v>248</v>
      </c>
      <c r="C44" s="85" t="s">
        <v>238</v>
      </c>
      <c r="D44" s="100" t="s">
        <v>522</v>
      </c>
      <c r="E44" s="85" t="s">
        <v>239</v>
      </c>
      <c r="F44" s="85" t="s">
        <v>240</v>
      </c>
      <c r="G44" s="85" t="s">
        <v>249</v>
      </c>
      <c r="H44" s="85" t="s">
        <v>250</v>
      </c>
      <c r="I44" s="85" t="s">
        <v>251</v>
      </c>
      <c r="J44" s="85" t="s">
        <v>252</v>
      </c>
      <c r="K44" s="85" t="s">
        <v>253</v>
      </c>
    </row>
    <row r="45" spans="1:11" s="6" customFormat="1" ht="49.5" customHeight="1" x14ac:dyDescent="0.25">
      <c r="A45" s="93" t="s">
        <v>316</v>
      </c>
      <c r="B45" s="93" t="s">
        <v>317</v>
      </c>
      <c r="C45" s="101">
        <v>20</v>
      </c>
      <c r="D45" s="100">
        <f t="shared" ref="D45:D51" si="14">(C45/C$52)*40</f>
        <v>25</v>
      </c>
      <c r="E45" s="89">
        <f>F45/100</f>
        <v>1</v>
      </c>
      <c r="F45" s="90">
        <v>100</v>
      </c>
      <c r="G45" s="91" t="str">
        <f t="shared" si="8"/>
        <v/>
      </c>
      <c r="H45" s="91" t="str">
        <f t="shared" si="9"/>
        <v/>
      </c>
      <c r="I45" s="91" t="str">
        <f t="shared" si="10"/>
        <v/>
      </c>
      <c r="J45" s="91" t="str">
        <f t="shared" si="11"/>
        <v/>
      </c>
      <c r="K45" s="91" t="str">
        <f t="shared" ref="K45:K51" si="15">IF(AND(F45&gt;90,F45&lt;=100),"X","")</f>
        <v>X</v>
      </c>
    </row>
    <row r="46" spans="1:11" s="6" customFormat="1" ht="18.75" customHeight="1" x14ac:dyDescent="0.25">
      <c r="A46" s="93"/>
      <c r="B46" s="93"/>
      <c r="C46" s="101"/>
      <c r="D46" s="100">
        <f t="shared" si="14"/>
        <v>0</v>
      </c>
      <c r="E46" s="89">
        <f t="shared" ref="E46:E51" si="16">F46/100</f>
        <v>0</v>
      </c>
      <c r="F46" s="90"/>
      <c r="G46" s="91" t="str">
        <f t="shared" si="8"/>
        <v>X</v>
      </c>
      <c r="H46" s="91" t="str">
        <f t="shared" si="9"/>
        <v/>
      </c>
      <c r="I46" s="91" t="str">
        <f t="shared" si="10"/>
        <v/>
      </c>
      <c r="J46" s="91" t="str">
        <f t="shared" si="11"/>
        <v/>
      </c>
      <c r="K46" s="91" t="str">
        <f t="shared" si="15"/>
        <v/>
      </c>
    </row>
    <row r="47" spans="1:11" s="6" customFormat="1" ht="18.75" customHeight="1" x14ac:dyDescent="0.25">
      <c r="A47" s="93"/>
      <c r="B47" s="93"/>
      <c r="C47" s="101"/>
      <c r="D47" s="100">
        <f t="shared" si="14"/>
        <v>0</v>
      </c>
      <c r="E47" s="89">
        <f t="shared" si="16"/>
        <v>0</v>
      </c>
      <c r="F47" s="90"/>
      <c r="G47" s="91" t="str">
        <f>IF(F47&lt;=20,"X","")</f>
        <v>X</v>
      </c>
      <c r="H47" s="91" t="str">
        <f>IF(AND(F47&gt;20,F47&lt;=50),"X","")</f>
        <v/>
      </c>
      <c r="I47" s="91" t="str">
        <f>IF(AND(F47&gt;50,F47&lt;=70),"X","")</f>
        <v/>
      </c>
      <c r="J47" s="91" t="str">
        <f>IF(AND(F47&gt;70,F47&lt;=90),"X","")</f>
        <v/>
      </c>
      <c r="K47" s="91" t="str">
        <f t="shared" si="15"/>
        <v/>
      </c>
    </row>
    <row r="48" spans="1:11" s="6" customFormat="1" ht="18.75" customHeight="1" x14ac:dyDescent="0.25">
      <c r="A48" s="93"/>
      <c r="B48" s="93"/>
      <c r="C48" s="101"/>
      <c r="D48" s="100">
        <f t="shared" si="14"/>
        <v>0</v>
      </c>
      <c r="E48" s="89">
        <f t="shared" si="16"/>
        <v>0</v>
      </c>
      <c r="F48" s="90"/>
      <c r="G48" s="91" t="str">
        <f>IF(F48&lt;=20,"X","")</f>
        <v>X</v>
      </c>
      <c r="H48" s="91" t="str">
        <f>IF(AND(F48&gt;20,F48&lt;=50),"X","")</f>
        <v/>
      </c>
      <c r="I48" s="91" t="str">
        <f>IF(AND(F48&gt;50,F48&lt;=70),"X","")</f>
        <v/>
      </c>
      <c r="J48" s="91" t="str">
        <f>IF(AND(F48&gt;70,F48&lt;=90),"X","")</f>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ht="25.5" x14ac:dyDescent="0.25">
      <c r="A52" s="94" t="s">
        <v>254</v>
      </c>
      <c r="B52" s="95" t="str">
        <f>IF(C52=40,"Pesatura Adeguata","Pesatura Inadeguata")</f>
        <v>Pesatura Inadeguata</v>
      </c>
      <c r="C52" s="101">
        <f>SUM(C24:C47)</f>
        <v>32</v>
      </c>
      <c r="D52" s="101"/>
      <c r="E52" s="231"/>
      <c r="F52" s="97"/>
      <c r="G52" s="102"/>
      <c r="H52" s="103" t="e">
        <f>IF(H24="x",D24*E24)+IF(H25="x",D25*E25)+IF(H26="x",D26*E26)+IF(H27="x",D27*E27)+IF(H28="x",D28*E28)+IF(H29="x",D29*E29)+IF(H30="x",D30*E30)+IF(#REF!="x",#REF!*#REF!)+IF(#REF!="x",#REF!*#REF!)+IF(#REF!="x",#REF!*#REF!)+IF(#REF!="x",#REF!*#REF!)+IF(H31="x",D31*E31)+IF(H32="x",D32*E32)+IF(H33="x",D33*E33)+IF(H34="x",D34*E34)+IF(H35="x",D35*E35)+IF(H36="x",D36*E36)+IF(H37="x",D37*E37)+IF(H38="x",D38*E38)+IF(H39="x",D39*E39)+IF(H40="x",D40*E40)+IF(H41="x",D41*E41)+IF(H42="x",D42*E42)+IF(H43="x",D43*E43)+IF(H44="x",D44*E44)+IF(H45="x",D45*E45)+IF(H46="x",D46*E46)+IF(H47="x",D47*E47)+IF(H48="x",D48*E48)+IF(H49="x",D49*E49)+IF(H50="x",D50*E50)+IF(H51="x",D51*E51)</f>
        <v>#REF!</v>
      </c>
      <c r="I52" s="103" t="e">
        <f>IF(I24="x",D24*E24)+IF(I25="x",D25*E25)+IF(I26="x",D26*E26)+IF(I27="x",D27*E27)+IF(I28="x",D28*E28)+IF(I29="x",D29*E29)+IF(I30="x",D30*E30)+IF(#REF!="x",#REF!*#REF!)+IF(#REF!="x",#REF!*#REF!)+IF(#REF!="x",#REF!*#REF!)+IF(#REF!="x",#REF!*#REF!)+IF(I31="x",D31*E31)+IF(I32="x",D32*E32)+IF(I33="x",D33*E33)+IF(I34="x",D34*E34)+IF(I35="x",D35*E35)+IF(I36="x",D36*E36)+IF(I37="x",D37*E37)+IF(I38="x",D38*E38)+IF(I39="x",D39*E39)+IF(I40="x",D40*E40)+IF(I41="x",D41*E41)+IF(I42="x",D42*E42)+IF(I43="x",D43*E43)+IF(I44="x",D44*E44)+IF(I45="x",D45*E45)+IF(I46="x",D46*E46)+IF(I47="x",D47*E47)+IF(I48="x",D48*E48)+IF(I49="x",D49*E49)+IF(I50="x",D50*E50)+IF(I51="x",D51*E51)</f>
        <v>#REF!</v>
      </c>
      <c r="J52" s="103" t="e">
        <f>IF(J24="x",D24*E24)+IF(J25="x",D25*E25)+IF(J26="x",D26*E26)+IF(J27="x",D27*E27)+IF(J28="x",D28*E28)+IF(J29="x",D29*E29)+IF(J30="x",D30*E30)+IF(#REF!="x",#REF!*#REF!)+IF(#REF!="x",#REF!*#REF!)+IF(#REF!="x",#REF!*#REF!)+IF(#REF!="x",#REF!*#REF!)+IF(J31="x",D31*E31)+IF(J32="x",D32*E32)+IF(J33="x",D33*E33)+IF(J34="x",D34*E34)+IF(J35="x",D35*E35)+IF(J36="x",D36*E36)+IF(J37="x",D37*E37)+IF(J38="x",D38*E38)+IF(J39="x",D39*E39)+IF(J40="x",D40*E40)+IF(J41="x",D41*E41)+IF(J42="x",D42*E42)+IF(J43="x",D43*E43)+IF(J44="x",D44*E44)+IF(J45="x",D45*E45)+IF(J46="x",D46*E46)+IF(J47="x",D47*E47)+IF(J48="x",D48*E48)+IF(J49="x",D49*E49)+IF(J50="x",D50*E50)+IF(J51="x",D51*E51)</f>
        <v>#REF!</v>
      </c>
      <c r="K52" s="103" t="e">
        <f>IF(K24="x",D24*E24)+IF(K25="x",D25*E25)+IF(K26="x",D26*E26)+IF(K27="x",D27*E27)+IF(K28="x",D28*E28)+IF(K29="x",D29*E29)+IF(K30="x",D30*E30)+IF(#REF!="x",#REF!*#REF!)+IF(#REF!="x",#REF!*#REF!)+IF(#REF!="x",#REF!*#REF!)+IF(#REF!="x",#REF!*#REF!)+IF(K31="x",D31*E31)+IF(K32="x",D32*E32)+IF(K33="x",D33*E33)+IF(K34="x",D34*E34)+IF(K35="x",D35*E35)+IF(K36="x",D36*E36)+IF(K37="x",D37*E37)+IF(K38="x",D38*E38)+IF(K39="x",D39*E39)+IF(K40="x",D40*E40)+IF(K41="x",D41*E41)+IF(K42="x",D42*E42)+IF(K43="x",D43*E43)+IF(K44="x",D44*E44)+IF(K45="x",D45*E45)+IF(K46="x",D46*E46)+IF(K47="x",D47*E47)+IF(K48="x",D48*E48)+IF(K49="x",D49*E49)+IF(K50="x",D50*E50)+IF(K51="x",D51*E51)</f>
        <v>#REF!</v>
      </c>
    </row>
    <row r="53" spans="1:11" ht="18" customHeight="1" x14ac:dyDescent="0.25">
      <c r="A53" s="104"/>
      <c r="B53" s="105"/>
      <c r="C53" s="106"/>
      <c r="D53" s="106"/>
      <c r="E53" s="106" t="s">
        <v>255</v>
      </c>
      <c r="F53" s="107"/>
      <c r="G53" s="108"/>
      <c r="H53" s="108"/>
      <c r="I53" s="108"/>
      <c r="J53" s="108"/>
      <c r="K53" s="109"/>
    </row>
    <row r="54" spans="1:11" ht="16.5" customHeight="1" x14ac:dyDescent="0.25">
      <c r="A54" s="498" t="s">
        <v>256</v>
      </c>
      <c r="B54" s="499"/>
      <c r="C54" s="96">
        <f>SUM(H21:K21)</f>
        <v>0</v>
      </c>
      <c r="D54" s="336"/>
      <c r="E54" s="110">
        <f>C54/60</f>
        <v>0</v>
      </c>
      <c r="F54" s="111"/>
      <c r="G54" s="112"/>
      <c r="H54" s="112"/>
      <c r="I54" s="112"/>
      <c r="J54" s="112"/>
      <c r="K54" s="113"/>
    </row>
    <row r="55" spans="1:11" ht="17.25" customHeight="1" x14ac:dyDescent="0.25">
      <c r="A55" s="114" t="s">
        <v>200</v>
      </c>
      <c r="B55" s="115"/>
      <c r="C55" s="116"/>
      <c r="D55" s="116"/>
      <c r="E55" s="116"/>
      <c r="F55" s="500" t="s">
        <v>257</v>
      </c>
      <c r="G55" s="500"/>
      <c r="H55" s="501"/>
      <c r="I55" s="117" t="e">
        <f>C54+C56</f>
        <v>#REF!</v>
      </c>
      <c r="J55" s="116" t="s">
        <v>258</v>
      </c>
      <c r="K55" s="118"/>
    </row>
    <row r="56" spans="1:11" ht="16.5" customHeight="1" x14ac:dyDescent="0.25">
      <c r="A56" s="498" t="s">
        <v>259</v>
      </c>
      <c r="B56" s="499"/>
      <c r="C56" s="96" t="e">
        <f>SUM(G52:K52)</f>
        <v>#REF!</v>
      </c>
      <c r="D56" s="336"/>
      <c r="E56" s="110" t="s">
        <v>255</v>
      </c>
      <c r="F56" s="111"/>
      <c r="G56" s="112"/>
      <c r="H56" s="112"/>
      <c r="I56" s="112"/>
      <c r="J56" s="112"/>
      <c r="K56" s="113"/>
    </row>
    <row r="57" spans="1:11" ht="26.25" customHeight="1" x14ac:dyDescent="0.25">
      <c r="A57" s="119"/>
      <c r="B57" s="120"/>
      <c r="C57" s="120"/>
      <c r="D57" s="120"/>
      <c r="E57" s="120"/>
      <c r="F57" s="121"/>
      <c r="G57" s="122"/>
      <c r="H57" s="122"/>
      <c r="I57" s="122"/>
      <c r="J57" s="122"/>
      <c r="K57" s="123"/>
    </row>
  </sheetData>
  <mergeCells count="10">
    <mergeCell ref="A54:B54"/>
    <mergeCell ref="F55:H55"/>
    <mergeCell ref="A56:B56"/>
    <mergeCell ref="A1:K1"/>
    <mergeCell ref="A6:F8"/>
    <mergeCell ref="G6:K6"/>
    <mergeCell ref="A9:K9"/>
    <mergeCell ref="A22:C22"/>
    <mergeCell ref="F22:H22"/>
    <mergeCell ref="I22:K22"/>
  </mergeCells>
  <conditionalFormatting sqref="B21 B52:B53">
    <cfRule type="cellIs" dxfId="117" priority="31" stopIfTrue="1" operator="equal">
      <formula>"Pesatura Inadeguata"</formula>
    </cfRule>
  </conditionalFormatting>
  <conditionalFormatting sqref="G11 G24:G43">
    <cfRule type="cellIs" dxfId="116" priority="30" stopIfTrue="1" operator="equal">
      <formula>"x"</formula>
    </cfRule>
  </conditionalFormatting>
  <conditionalFormatting sqref="H11 H24:H43">
    <cfRule type="cellIs" dxfId="115" priority="27" stopIfTrue="1" operator="equal">
      <formula>"x"</formula>
    </cfRule>
    <cfRule type="cellIs" dxfId="114" priority="29" stopIfTrue="1" operator="equal">
      <formula>"x"</formula>
    </cfRule>
  </conditionalFormatting>
  <conditionalFormatting sqref="I11 I24:I43">
    <cfRule type="cellIs" dxfId="113" priority="28" stopIfTrue="1" operator="equal">
      <formula>"x"</formula>
    </cfRule>
  </conditionalFormatting>
  <conditionalFormatting sqref="J11 J24:J43">
    <cfRule type="cellIs" dxfId="112" priority="26" stopIfTrue="1" operator="equal">
      <formula>"x"</formula>
    </cfRule>
  </conditionalFormatting>
  <conditionalFormatting sqref="K11 K24:K43">
    <cfRule type="cellIs" dxfId="111" priority="25" stopIfTrue="1" operator="equal">
      <formula>"x"</formula>
    </cfRule>
  </conditionalFormatting>
  <conditionalFormatting sqref="G12">
    <cfRule type="cellIs" dxfId="110" priority="24" stopIfTrue="1" operator="equal">
      <formula>"x"</formula>
    </cfRule>
  </conditionalFormatting>
  <conditionalFormatting sqref="H12">
    <cfRule type="cellIs" dxfId="109" priority="21" stopIfTrue="1" operator="equal">
      <formula>"x"</formula>
    </cfRule>
    <cfRule type="cellIs" dxfId="108" priority="23" stopIfTrue="1" operator="equal">
      <formula>"x"</formula>
    </cfRule>
  </conditionalFormatting>
  <conditionalFormatting sqref="I12">
    <cfRule type="cellIs" dxfId="107" priority="22" stopIfTrue="1" operator="equal">
      <formula>"x"</formula>
    </cfRule>
  </conditionalFormatting>
  <conditionalFormatting sqref="J12">
    <cfRule type="cellIs" dxfId="106" priority="20" stopIfTrue="1" operator="equal">
      <formula>"x"</formula>
    </cfRule>
  </conditionalFormatting>
  <conditionalFormatting sqref="K12">
    <cfRule type="cellIs" dxfId="105" priority="19" stopIfTrue="1" operator="equal">
      <formula>"x"</formula>
    </cfRule>
  </conditionalFormatting>
  <conditionalFormatting sqref="G45:G51">
    <cfRule type="cellIs" dxfId="104" priority="12" stopIfTrue="1" operator="equal">
      <formula>"x"</formula>
    </cfRule>
  </conditionalFormatting>
  <conditionalFormatting sqref="H45:H51">
    <cfRule type="cellIs" dxfId="103" priority="9" stopIfTrue="1" operator="equal">
      <formula>"x"</formula>
    </cfRule>
    <cfRule type="cellIs" dxfId="102" priority="11" stopIfTrue="1" operator="equal">
      <formula>"x"</formula>
    </cfRule>
  </conditionalFormatting>
  <conditionalFormatting sqref="I45:I51">
    <cfRule type="cellIs" dxfId="101" priority="10" stopIfTrue="1" operator="equal">
      <formula>"x"</formula>
    </cfRule>
  </conditionalFormatting>
  <conditionalFormatting sqref="J45:J51">
    <cfRule type="cellIs" dxfId="100" priority="8" stopIfTrue="1" operator="equal">
      <formula>"x"</formula>
    </cfRule>
  </conditionalFormatting>
  <conditionalFormatting sqref="K45:K51">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4:WVK983091 IY44:IY51 SU44:SU51 ACQ44:ACQ51 AMM44:AMM51 AWI44:AWI51 BGE44:BGE51 BQA44:BQA51 BZW44:BZW51 CJS44:CJS51 CTO44:CTO51 DDK44:DDK51 DNG44:DNG51 DXC44:DXC51 EGY44:EGY51 EQU44:EQU51 FAQ44:FAQ51 FKM44:FKM51 FUI44:FUI51 GEE44:GEE51 GOA44:GOA51 GXW44:GXW51 HHS44:HHS51 HRO44:HRO51 IBK44:IBK51 ILG44:ILG51 IVC44:IVC51 JEY44:JEY51 JOU44:JOU51 JYQ44:JYQ51 KIM44:KIM51 KSI44:KSI51 LCE44:LCE51 LMA44:LMA51 LVW44:LVW51 MFS44:MFS51 MPO44:MPO51 MZK44:MZK51 NJG44:NJG51 NTC44:NTC51 OCY44:OCY51 OMU44:OMU51 OWQ44:OWQ51 PGM44:PGM51 PQI44:PQI51 QAE44:QAE51 QKA44:QKA51 QTW44:QTW51 RDS44:RDS51 RNO44:RNO51 RXK44:RXK51 SHG44:SHG51 SRC44:SRC51 TAY44:TAY51 TKU44:TKU51 TUQ44:TUQ51 UEM44:UEM51 UOI44:UOI51 UYE44:UYE51 VIA44:VIA51 VRW44:VRW51 WBS44:WBS51 WLO44:WLO51 WVK44:WVK51 B65580:B65587 IY65580:IY65587 SU65580:SU65587 ACQ65580:ACQ65587 AMM65580:AMM65587 AWI65580:AWI65587 BGE65580:BGE65587 BQA65580:BQA65587 BZW65580:BZW65587 CJS65580:CJS65587 CTO65580:CTO65587 DDK65580:DDK65587 DNG65580:DNG65587 DXC65580:DXC65587 EGY65580:EGY65587 EQU65580:EQU65587 FAQ65580:FAQ65587 FKM65580:FKM65587 FUI65580:FUI65587 GEE65580:GEE65587 GOA65580:GOA65587 GXW65580:GXW65587 HHS65580:HHS65587 HRO65580:HRO65587 IBK65580:IBK65587 ILG65580:ILG65587 IVC65580:IVC65587 JEY65580:JEY65587 JOU65580:JOU65587 JYQ65580:JYQ65587 KIM65580:KIM65587 KSI65580:KSI65587 LCE65580:LCE65587 LMA65580:LMA65587 LVW65580:LVW65587 MFS65580:MFS65587 MPO65580:MPO65587 MZK65580:MZK65587 NJG65580:NJG65587 NTC65580:NTC65587 OCY65580:OCY65587 OMU65580:OMU65587 OWQ65580:OWQ65587 PGM65580:PGM65587 PQI65580:PQI65587 QAE65580:QAE65587 QKA65580:QKA65587 QTW65580:QTW65587 RDS65580:RDS65587 RNO65580:RNO65587 RXK65580:RXK65587 SHG65580:SHG65587 SRC65580:SRC65587 TAY65580:TAY65587 TKU65580:TKU65587 TUQ65580:TUQ65587 UEM65580:UEM65587 UOI65580:UOI65587 UYE65580:UYE65587 VIA65580:VIA65587 VRW65580:VRW65587 WBS65580:WBS65587 WLO65580:WLO65587 WVK65580:WVK65587 B131116:B131123 IY131116:IY131123 SU131116:SU131123 ACQ131116:ACQ131123 AMM131116:AMM131123 AWI131116:AWI131123 BGE131116:BGE131123 BQA131116:BQA131123 BZW131116:BZW131123 CJS131116:CJS131123 CTO131116:CTO131123 DDK131116:DDK131123 DNG131116:DNG131123 DXC131116:DXC131123 EGY131116:EGY131123 EQU131116:EQU131123 FAQ131116:FAQ131123 FKM131116:FKM131123 FUI131116:FUI131123 GEE131116:GEE131123 GOA131116:GOA131123 GXW131116:GXW131123 HHS131116:HHS131123 HRO131116:HRO131123 IBK131116:IBK131123 ILG131116:ILG131123 IVC131116:IVC131123 JEY131116:JEY131123 JOU131116:JOU131123 JYQ131116:JYQ131123 KIM131116:KIM131123 KSI131116:KSI131123 LCE131116:LCE131123 LMA131116:LMA131123 LVW131116:LVW131123 MFS131116:MFS131123 MPO131116:MPO131123 MZK131116:MZK131123 NJG131116:NJG131123 NTC131116:NTC131123 OCY131116:OCY131123 OMU131116:OMU131123 OWQ131116:OWQ131123 PGM131116:PGM131123 PQI131116:PQI131123 QAE131116:QAE131123 QKA131116:QKA131123 QTW131116:QTW131123 RDS131116:RDS131123 RNO131116:RNO131123 RXK131116:RXK131123 SHG131116:SHG131123 SRC131116:SRC131123 TAY131116:TAY131123 TKU131116:TKU131123 TUQ131116:TUQ131123 UEM131116:UEM131123 UOI131116:UOI131123 UYE131116:UYE131123 VIA131116:VIA131123 VRW131116:VRW131123 WBS131116:WBS131123 WLO131116:WLO131123 WVK131116:WVK131123 B196652:B196659 IY196652:IY196659 SU196652:SU196659 ACQ196652:ACQ196659 AMM196652:AMM196659 AWI196652:AWI196659 BGE196652:BGE196659 BQA196652:BQA196659 BZW196652:BZW196659 CJS196652:CJS196659 CTO196652:CTO196659 DDK196652:DDK196659 DNG196652:DNG196659 DXC196652:DXC196659 EGY196652:EGY196659 EQU196652:EQU196659 FAQ196652:FAQ196659 FKM196652:FKM196659 FUI196652:FUI196659 GEE196652:GEE196659 GOA196652:GOA196659 GXW196652:GXW196659 HHS196652:HHS196659 HRO196652:HRO196659 IBK196652:IBK196659 ILG196652:ILG196659 IVC196652:IVC196659 JEY196652:JEY196659 JOU196652:JOU196659 JYQ196652:JYQ196659 KIM196652:KIM196659 KSI196652:KSI196659 LCE196652:LCE196659 LMA196652:LMA196659 LVW196652:LVW196659 MFS196652:MFS196659 MPO196652:MPO196659 MZK196652:MZK196659 NJG196652:NJG196659 NTC196652:NTC196659 OCY196652:OCY196659 OMU196652:OMU196659 OWQ196652:OWQ196659 PGM196652:PGM196659 PQI196652:PQI196659 QAE196652:QAE196659 QKA196652:QKA196659 QTW196652:QTW196659 RDS196652:RDS196659 RNO196652:RNO196659 RXK196652:RXK196659 SHG196652:SHG196659 SRC196652:SRC196659 TAY196652:TAY196659 TKU196652:TKU196659 TUQ196652:TUQ196659 UEM196652:UEM196659 UOI196652:UOI196659 UYE196652:UYE196659 VIA196652:VIA196659 VRW196652:VRW196659 WBS196652:WBS196659 WLO196652:WLO196659 WVK196652:WVK196659 B262188:B262195 IY262188:IY262195 SU262188:SU262195 ACQ262188:ACQ262195 AMM262188:AMM262195 AWI262188:AWI262195 BGE262188:BGE262195 BQA262188:BQA262195 BZW262188:BZW262195 CJS262188:CJS262195 CTO262188:CTO262195 DDK262188:DDK262195 DNG262188:DNG262195 DXC262188:DXC262195 EGY262188:EGY262195 EQU262188:EQU262195 FAQ262188:FAQ262195 FKM262188:FKM262195 FUI262188:FUI262195 GEE262188:GEE262195 GOA262188:GOA262195 GXW262188:GXW262195 HHS262188:HHS262195 HRO262188:HRO262195 IBK262188:IBK262195 ILG262188:ILG262195 IVC262188:IVC262195 JEY262188:JEY262195 JOU262188:JOU262195 JYQ262188:JYQ262195 KIM262188:KIM262195 KSI262188:KSI262195 LCE262188:LCE262195 LMA262188:LMA262195 LVW262188:LVW262195 MFS262188:MFS262195 MPO262188:MPO262195 MZK262188:MZK262195 NJG262188:NJG262195 NTC262188:NTC262195 OCY262188:OCY262195 OMU262188:OMU262195 OWQ262188:OWQ262195 PGM262188:PGM262195 PQI262188:PQI262195 QAE262188:QAE262195 QKA262188:QKA262195 QTW262188:QTW262195 RDS262188:RDS262195 RNO262188:RNO262195 RXK262188:RXK262195 SHG262188:SHG262195 SRC262188:SRC262195 TAY262188:TAY262195 TKU262188:TKU262195 TUQ262188:TUQ262195 UEM262188:UEM262195 UOI262188:UOI262195 UYE262188:UYE262195 VIA262188:VIA262195 VRW262188:VRW262195 WBS262188:WBS262195 WLO262188:WLO262195 WVK262188:WVK262195 B327724:B327731 IY327724:IY327731 SU327724:SU327731 ACQ327724:ACQ327731 AMM327724:AMM327731 AWI327724:AWI327731 BGE327724:BGE327731 BQA327724:BQA327731 BZW327724:BZW327731 CJS327724:CJS327731 CTO327724:CTO327731 DDK327724:DDK327731 DNG327724:DNG327731 DXC327724:DXC327731 EGY327724:EGY327731 EQU327724:EQU327731 FAQ327724:FAQ327731 FKM327724:FKM327731 FUI327724:FUI327731 GEE327724:GEE327731 GOA327724:GOA327731 GXW327724:GXW327731 HHS327724:HHS327731 HRO327724:HRO327731 IBK327724:IBK327731 ILG327724:ILG327731 IVC327724:IVC327731 JEY327724:JEY327731 JOU327724:JOU327731 JYQ327724:JYQ327731 KIM327724:KIM327731 KSI327724:KSI327731 LCE327724:LCE327731 LMA327724:LMA327731 LVW327724:LVW327731 MFS327724:MFS327731 MPO327724:MPO327731 MZK327724:MZK327731 NJG327724:NJG327731 NTC327724:NTC327731 OCY327724:OCY327731 OMU327724:OMU327731 OWQ327724:OWQ327731 PGM327724:PGM327731 PQI327724:PQI327731 QAE327724:QAE327731 QKA327724:QKA327731 QTW327724:QTW327731 RDS327724:RDS327731 RNO327724:RNO327731 RXK327724:RXK327731 SHG327724:SHG327731 SRC327724:SRC327731 TAY327724:TAY327731 TKU327724:TKU327731 TUQ327724:TUQ327731 UEM327724:UEM327731 UOI327724:UOI327731 UYE327724:UYE327731 VIA327724:VIA327731 VRW327724:VRW327731 WBS327724:WBS327731 WLO327724:WLO327731 WVK327724:WVK327731 B393260:B393267 IY393260:IY393267 SU393260:SU393267 ACQ393260:ACQ393267 AMM393260:AMM393267 AWI393260:AWI393267 BGE393260:BGE393267 BQA393260:BQA393267 BZW393260:BZW393267 CJS393260:CJS393267 CTO393260:CTO393267 DDK393260:DDK393267 DNG393260:DNG393267 DXC393260:DXC393267 EGY393260:EGY393267 EQU393260:EQU393267 FAQ393260:FAQ393267 FKM393260:FKM393267 FUI393260:FUI393267 GEE393260:GEE393267 GOA393260:GOA393267 GXW393260:GXW393267 HHS393260:HHS393267 HRO393260:HRO393267 IBK393260:IBK393267 ILG393260:ILG393267 IVC393260:IVC393267 JEY393260:JEY393267 JOU393260:JOU393267 JYQ393260:JYQ393267 KIM393260:KIM393267 KSI393260:KSI393267 LCE393260:LCE393267 LMA393260:LMA393267 LVW393260:LVW393267 MFS393260:MFS393267 MPO393260:MPO393267 MZK393260:MZK393267 NJG393260:NJG393267 NTC393260:NTC393267 OCY393260:OCY393267 OMU393260:OMU393267 OWQ393260:OWQ393267 PGM393260:PGM393267 PQI393260:PQI393267 QAE393260:QAE393267 QKA393260:QKA393267 QTW393260:QTW393267 RDS393260:RDS393267 RNO393260:RNO393267 RXK393260:RXK393267 SHG393260:SHG393267 SRC393260:SRC393267 TAY393260:TAY393267 TKU393260:TKU393267 TUQ393260:TUQ393267 UEM393260:UEM393267 UOI393260:UOI393267 UYE393260:UYE393267 VIA393260:VIA393267 VRW393260:VRW393267 WBS393260:WBS393267 WLO393260:WLO393267 WVK393260:WVK393267 B458796:B458803 IY458796:IY458803 SU458796:SU458803 ACQ458796:ACQ458803 AMM458796:AMM458803 AWI458796:AWI458803 BGE458796:BGE458803 BQA458796:BQA458803 BZW458796:BZW458803 CJS458796:CJS458803 CTO458796:CTO458803 DDK458796:DDK458803 DNG458796:DNG458803 DXC458796:DXC458803 EGY458796:EGY458803 EQU458796:EQU458803 FAQ458796:FAQ458803 FKM458796:FKM458803 FUI458796:FUI458803 GEE458796:GEE458803 GOA458796:GOA458803 GXW458796:GXW458803 HHS458796:HHS458803 HRO458796:HRO458803 IBK458796:IBK458803 ILG458796:ILG458803 IVC458796:IVC458803 JEY458796:JEY458803 JOU458796:JOU458803 JYQ458796:JYQ458803 KIM458796:KIM458803 KSI458796:KSI458803 LCE458796:LCE458803 LMA458796:LMA458803 LVW458796:LVW458803 MFS458796:MFS458803 MPO458796:MPO458803 MZK458796:MZK458803 NJG458796:NJG458803 NTC458796:NTC458803 OCY458796:OCY458803 OMU458796:OMU458803 OWQ458796:OWQ458803 PGM458796:PGM458803 PQI458796:PQI458803 QAE458796:QAE458803 QKA458796:QKA458803 QTW458796:QTW458803 RDS458796:RDS458803 RNO458796:RNO458803 RXK458796:RXK458803 SHG458796:SHG458803 SRC458796:SRC458803 TAY458796:TAY458803 TKU458796:TKU458803 TUQ458796:TUQ458803 UEM458796:UEM458803 UOI458796:UOI458803 UYE458796:UYE458803 VIA458796:VIA458803 VRW458796:VRW458803 WBS458796:WBS458803 WLO458796:WLO458803 WVK458796:WVK458803 B524332:B524339 IY524332:IY524339 SU524332:SU524339 ACQ524332:ACQ524339 AMM524332:AMM524339 AWI524332:AWI524339 BGE524332:BGE524339 BQA524332:BQA524339 BZW524332:BZW524339 CJS524332:CJS524339 CTO524332:CTO524339 DDK524332:DDK524339 DNG524332:DNG524339 DXC524332:DXC524339 EGY524332:EGY524339 EQU524332:EQU524339 FAQ524332:FAQ524339 FKM524332:FKM524339 FUI524332:FUI524339 GEE524332:GEE524339 GOA524332:GOA524339 GXW524332:GXW524339 HHS524332:HHS524339 HRO524332:HRO524339 IBK524332:IBK524339 ILG524332:ILG524339 IVC524332:IVC524339 JEY524332:JEY524339 JOU524332:JOU524339 JYQ524332:JYQ524339 KIM524332:KIM524339 KSI524332:KSI524339 LCE524332:LCE524339 LMA524332:LMA524339 LVW524332:LVW524339 MFS524332:MFS524339 MPO524332:MPO524339 MZK524332:MZK524339 NJG524332:NJG524339 NTC524332:NTC524339 OCY524332:OCY524339 OMU524332:OMU524339 OWQ524332:OWQ524339 PGM524332:PGM524339 PQI524332:PQI524339 QAE524332:QAE524339 QKA524332:QKA524339 QTW524332:QTW524339 RDS524332:RDS524339 RNO524332:RNO524339 RXK524332:RXK524339 SHG524332:SHG524339 SRC524332:SRC524339 TAY524332:TAY524339 TKU524332:TKU524339 TUQ524332:TUQ524339 UEM524332:UEM524339 UOI524332:UOI524339 UYE524332:UYE524339 VIA524332:VIA524339 VRW524332:VRW524339 WBS524332:WBS524339 WLO524332:WLO524339 WVK524332:WVK524339 B589868:B589875 IY589868:IY589875 SU589868:SU589875 ACQ589868:ACQ589875 AMM589868:AMM589875 AWI589868:AWI589875 BGE589868:BGE589875 BQA589868:BQA589875 BZW589868:BZW589875 CJS589868:CJS589875 CTO589868:CTO589875 DDK589868:DDK589875 DNG589868:DNG589875 DXC589868:DXC589875 EGY589868:EGY589875 EQU589868:EQU589875 FAQ589868:FAQ589875 FKM589868:FKM589875 FUI589868:FUI589875 GEE589868:GEE589875 GOA589868:GOA589875 GXW589868:GXW589875 HHS589868:HHS589875 HRO589868:HRO589875 IBK589868:IBK589875 ILG589868:ILG589875 IVC589868:IVC589875 JEY589868:JEY589875 JOU589868:JOU589875 JYQ589868:JYQ589875 KIM589868:KIM589875 KSI589868:KSI589875 LCE589868:LCE589875 LMA589868:LMA589875 LVW589868:LVW589875 MFS589868:MFS589875 MPO589868:MPO589875 MZK589868:MZK589875 NJG589868:NJG589875 NTC589868:NTC589875 OCY589868:OCY589875 OMU589868:OMU589875 OWQ589868:OWQ589875 PGM589868:PGM589875 PQI589868:PQI589875 QAE589868:QAE589875 QKA589868:QKA589875 QTW589868:QTW589875 RDS589868:RDS589875 RNO589868:RNO589875 RXK589868:RXK589875 SHG589868:SHG589875 SRC589868:SRC589875 TAY589868:TAY589875 TKU589868:TKU589875 TUQ589868:TUQ589875 UEM589868:UEM589875 UOI589868:UOI589875 UYE589868:UYE589875 VIA589868:VIA589875 VRW589868:VRW589875 WBS589868:WBS589875 WLO589868:WLO589875 WVK589868:WVK589875 B655404:B655411 IY655404:IY655411 SU655404:SU655411 ACQ655404:ACQ655411 AMM655404:AMM655411 AWI655404:AWI655411 BGE655404:BGE655411 BQA655404:BQA655411 BZW655404:BZW655411 CJS655404:CJS655411 CTO655404:CTO655411 DDK655404:DDK655411 DNG655404:DNG655411 DXC655404:DXC655411 EGY655404:EGY655411 EQU655404:EQU655411 FAQ655404:FAQ655411 FKM655404:FKM655411 FUI655404:FUI655411 GEE655404:GEE655411 GOA655404:GOA655411 GXW655404:GXW655411 HHS655404:HHS655411 HRO655404:HRO655411 IBK655404:IBK655411 ILG655404:ILG655411 IVC655404:IVC655411 JEY655404:JEY655411 JOU655404:JOU655411 JYQ655404:JYQ655411 KIM655404:KIM655411 KSI655404:KSI655411 LCE655404:LCE655411 LMA655404:LMA655411 LVW655404:LVW655411 MFS655404:MFS655411 MPO655404:MPO655411 MZK655404:MZK655411 NJG655404:NJG655411 NTC655404:NTC655411 OCY655404:OCY655411 OMU655404:OMU655411 OWQ655404:OWQ655411 PGM655404:PGM655411 PQI655404:PQI655411 QAE655404:QAE655411 QKA655404:QKA655411 QTW655404:QTW655411 RDS655404:RDS655411 RNO655404:RNO655411 RXK655404:RXK655411 SHG655404:SHG655411 SRC655404:SRC655411 TAY655404:TAY655411 TKU655404:TKU655411 TUQ655404:TUQ655411 UEM655404:UEM655411 UOI655404:UOI655411 UYE655404:UYE655411 VIA655404:VIA655411 VRW655404:VRW655411 WBS655404:WBS655411 WLO655404:WLO655411 WVK655404:WVK655411 B720940:B720947 IY720940:IY720947 SU720940:SU720947 ACQ720940:ACQ720947 AMM720940:AMM720947 AWI720940:AWI720947 BGE720940:BGE720947 BQA720940:BQA720947 BZW720940:BZW720947 CJS720940:CJS720947 CTO720940:CTO720947 DDK720940:DDK720947 DNG720940:DNG720947 DXC720940:DXC720947 EGY720940:EGY720947 EQU720940:EQU720947 FAQ720940:FAQ720947 FKM720940:FKM720947 FUI720940:FUI720947 GEE720940:GEE720947 GOA720940:GOA720947 GXW720940:GXW720947 HHS720940:HHS720947 HRO720940:HRO720947 IBK720940:IBK720947 ILG720940:ILG720947 IVC720940:IVC720947 JEY720940:JEY720947 JOU720940:JOU720947 JYQ720940:JYQ720947 KIM720940:KIM720947 KSI720940:KSI720947 LCE720940:LCE720947 LMA720940:LMA720947 LVW720940:LVW720947 MFS720940:MFS720947 MPO720940:MPO720947 MZK720940:MZK720947 NJG720940:NJG720947 NTC720940:NTC720947 OCY720940:OCY720947 OMU720940:OMU720947 OWQ720940:OWQ720947 PGM720940:PGM720947 PQI720940:PQI720947 QAE720940:QAE720947 QKA720940:QKA720947 QTW720940:QTW720947 RDS720940:RDS720947 RNO720940:RNO720947 RXK720940:RXK720947 SHG720940:SHG720947 SRC720940:SRC720947 TAY720940:TAY720947 TKU720940:TKU720947 TUQ720940:TUQ720947 UEM720940:UEM720947 UOI720940:UOI720947 UYE720940:UYE720947 VIA720940:VIA720947 VRW720940:VRW720947 WBS720940:WBS720947 WLO720940:WLO720947 WVK720940:WVK720947 B786476:B786483 IY786476:IY786483 SU786476:SU786483 ACQ786476:ACQ786483 AMM786476:AMM786483 AWI786476:AWI786483 BGE786476:BGE786483 BQA786476:BQA786483 BZW786476:BZW786483 CJS786476:CJS786483 CTO786476:CTO786483 DDK786476:DDK786483 DNG786476:DNG786483 DXC786476:DXC786483 EGY786476:EGY786483 EQU786476:EQU786483 FAQ786476:FAQ786483 FKM786476:FKM786483 FUI786476:FUI786483 GEE786476:GEE786483 GOA786476:GOA786483 GXW786476:GXW786483 HHS786476:HHS786483 HRO786476:HRO786483 IBK786476:IBK786483 ILG786476:ILG786483 IVC786476:IVC786483 JEY786476:JEY786483 JOU786476:JOU786483 JYQ786476:JYQ786483 KIM786476:KIM786483 KSI786476:KSI786483 LCE786476:LCE786483 LMA786476:LMA786483 LVW786476:LVW786483 MFS786476:MFS786483 MPO786476:MPO786483 MZK786476:MZK786483 NJG786476:NJG786483 NTC786476:NTC786483 OCY786476:OCY786483 OMU786476:OMU786483 OWQ786476:OWQ786483 PGM786476:PGM786483 PQI786476:PQI786483 QAE786476:QAE786483 QKA786476:QKA786483 QTW786476:QTW786483 RDS786476:RDS786483 RNO786476:RNO786483 RXK786476:RXK786483 SHG786476:SHG786483 SRC786476:SRC786483 TAY786476:TAY786483 TKU786476:TKU786483 TUQ786476:TUQ786483 UEM786476:UEM786483 UOI786476:UOI786483 UYE786476:UYE786483 VIA786476:VIA786483 VRW786476:VRW786483 WBS786476:WBS786483 WLO786476:WLO786483 WVK786476:WVK786483 B852012:B852019 IY852012:IY852019 SU852012:SU852019 ACQ852012:ACQ852019 AMM852012:AMM852019 AWI852012:AWI852019 BGE852012:BGE852019 BQA852012:BQA852019 BZW852012:BZW852019 CJS852012:CJS852019 CTO852012:CTO852019 DDK852012:DDK852019 DNG852012:DNG852019 DXC852012:DXC852019 EGY852012:EGY852019 EQU852012:EQU852019 FAQ852012:FAQ852019 FKM852012:FKM852019 FUI852012:FUI852019 GEE852012:GEE852019 GOA852012:GOA852019 GXW852012:GXW852019 HHS852012:HHS852019 HRO852012:HRO852019 IBK852012:IBK852019 ILG852012:ILG852019 IVC852012:IVC852019 JEY852012:JEY852019 JOU852012:JOU852019 JYQ852012:JYQ852019 KIM852012:KIM852019 KSI852012:KSI852019 LCE852012:LCE852019 LMA852012:LMA852019 LVW852012:LVW852019 MFS852012:MFS852019 MPO852012:MPO852019 MZK852012:MZK852019 NJG852012:NJG852019 NTC852012:NTC852019 OCY852012:OCY852019 OMU852012:OMU852019 OWQ852012:OWQ852019 PGM852012:PGM852019 PQI852012:PQI852019 QAE852012:QAE852019 QKA852012:QKA852019 QTW852012:QTW852019 RDS852012:RDS852019 RNO852012:RNO852019 RXK852012:RXK852019 SHG852012:SHG852019 SRC852012:SRC852019 TAY852012:TAY852019 TKU852012:TKU852019 TUQ852012:TUQ852019 UEM852012:UEM852019 UOI852012:UOI852019 UYE852012:UYE852019 VIA852012:VIA852019 VRW852012:VRW852019 WBS852012:WBS852019 WLO852012:WLO852019 WVK852012:WVK852019 B917548:B917555 IY917548:IY917555 SU917548:SU917555 ACQ917548:ACQ917555 AMM917548:AMM917555 AWI917548:AWI917555 BGE917548:BGE917555 BQA917548:BQA917555 BZW917548:BZW917555 CJS917548:CJS917555 CTO917548:CTO917555 DDK917548:DDK917555 DNG917548:DNG917555 DXC917548:DXC917555 EGY917548:EGY917555 EQU917548:EQU917555 FAQ917548:FAQ917555 FKM917548:FKM917555 FUI917548:FUI917555 GEE917548:GEE917555 GOA917548:GOA917555 GXW917548:GXW917555 HHS917548:HHS917555 HRO917548:HRO917555 IBK917548:IBK917555 ILG917548:ILG917555 IVC917548:IVC917555 JEY917548:JEY917555 JOU917548:JOU917555 JYQ917548:JYQ917555 KIM917548:KIM917555 KSI917548:KSI917555 LCE917548:LCE917555 LMA917548:LMA917555 LVW917548:LVW917555 MFS917548:MFS917555 MPO917548:MPO917555 MZK917548:MZK917555 NJG917548:NJG917555 NTC917548:NTC917555 OCY917548:OCY917555 OMU917548:OMU917555 OWQ917548:OWQ917555 PGM917548:PGM917555 PQI917548:PQI917555 QAE917548:QAE917555 QKA917548:QKA917555 QTW917548:QTW917555 RDS917548:RDS917555 RNO917548:RNO917555 RXK917548:RXK917555 SHG917548:SHG917555 SRC917548:SRC917555 TAY917548:TAY917555 TKU917548:TKU917555 TUQ917548:TUQ917555 UEM917548:UEM917555 UOI917548:UOI917555 UYE917548:UYE917555 VIA917548:VIA917555 VRW917548:VRW917555 WBS917548:WBS917555 WLO917548:WLO917555 WVK917548:WVK917555 B983084:B983091 IY983084:IY983091 SU983084:SU983091 ACQ983084:ACQ983091 AMM983084:AMM983091 AWI983084:AWI983091 BGE983084:BGE983091 BQA983084:BQA983091 BZW983084:BZW983091 CJS983084:CJS983091 CTO983084:CTO983091 DDK983084:DDK983091 DNG983084:DNG983091 DXC983084:DXC983091 EGY983084:EGY983091 EQU983084:EQU983091 FAQ983084:FAQ983091 FKM983084:FKM983091 FUI983084:FUI983091 GEE983084:GEE983091 GOA983084:GOA983091 GXW983084:GXW983091 HHS983084:HHS983091 HRO983084:HRO983091 IBK983084:IBK983091 ILG983084:ILG983091 IVC983084:IVC983091 JEY983084:JEY983091 JOU983084:JOU983091 JYQ983084:JYQ983091 KIM983084:KIM983091 KSI983084:KSI983091 LCE983084:LCE983091 LMA983084:LMA983091 LVW983084:LVW983091 MFS983084:MFS983091 MPO983084:MPO983091 MZK983084:MZK983091 NJG983084:NJG983091 NTC983084:NTC983091 OCY983084:OCY983091 OMU983084:OMU983091 OWQ983084:OWQ983091 PGM983084:PGM983091 PQI983084:PQI983091 QAE983084:QAE983091 QKA983084:QKA983091 QTW983084:QTW983091 RDS983084:RDS983091 RNO983084:RNO983091 RXK983084:RXK983091 SHG983084:SHG983091 SRC983084:SRC983091 TAY983084:TAY983091 TKU983084:TKU983091 TUQ983084:TUQ983091 UEM983084:UEM983091 UOI983084:UOI983091 UYE983084:UYE983091 VIA983084:VIA983091 VRW983084:VRW983091 WBS983084:WBS983091 WLO983084:WLO983091 B44" xr:uid="{00000000-0002-0000-0D00-000000000000}">
      <formula1>Valore</formula1>
    </dataValidation>
    <dataValidation type="list" allowBlank="1" showInputMessage="1" showErrorMessage="1" sqref="WVJ983084:WVJ983091 IX44:IX51 ST44:ST51 ACP44:ACP51 AML44:AML51 AWH44:AWH51 BGD44:BGD51 BPZ44:BPZ51 BZV44:BZV51 CJR44:CJR51 CTN44:CTN51 DDJ44:DDJ51 DNF44:DNF51 DXB44:DXB51 EGX44:EGX51 EQT44:EQT51 FAP44:FAP51 FKL44:FKL51 FUH44:FUH51 GED44:GED51 GNZ44:GNZ51 GXV44:GXV51 HHR44:HHR51 HRN44:HRN51 IBJ44:IBJ51 ILF44:ILF51 IVB44:IVB51 JEX44:JEX51 JOT44:JOT51 JYP44:JYP51 KIL44:KIL51 KSH44:KSH51 LCD44:LCD51 LLZ44:LLZ51 LVV44:LVV51 MFR44:MFR51 MPN44:MPN51 MZJ44:MZJ51 NJF44:NJF51 NTB44:NTB51 OCX44:OCX51 OMT44:OMT51 OWP44:OWP51 PGL44:PGL51 PQH44:PQH51 QAD44:QAD51 QJZ44:QJZ51 QTV44:QTV51 RDR44:RDR51 RNN44:RNN51 RXJ44:RXJ51 SHF44:SHF51 SRB44:SRB51 TAX44:TAX51 TKT44:TKT51 TUP44:TUP51 UEL44:UEL51 UOH44:UOH51 UYD44:UYD51 VHZ44:VHZ51 VRV44:VRV51 WBR44:WBR51 WLN44:WLN51 WVJ44:WVJ51 A65580:A65587 IX65580:IX65587 ST65580:ST65587 ACP65580:ACP65587 AML65580:AML65587 AWH65580:AWH65587 BGD65580:BGD65587 BPZ65580:BPZ65587 BZV65580:BZV65587 CJR65580:CJR65587 CTN65580:CTN65587 DDJ65580:DDJ65587 DNF65580:DNF65587 DXB65580:DXB65587 EGX65580:EGX65587 EQT65580:EQT65587 FAP65580:FAP65587 FKL65580:FKL65587 FUH65580:FUH65587 GED65580:GED65587 GNZ65580:GNZ65587 GXV65580:GXV65587 HHR65580:HHR65587 HRN65580:HRN65587 IBJ65580:IBJ65587 ILF65580:ILF65587 IVB65580:IVB65587 JEX65580:JEX65587 JOT65580:JOT65587 JYP65580:JYP65587 KIL65580:KIL65587 KSH65580:KSH65587 LCD65580:LCD65587 LLZ65580:LLZ65587 LVV65580:LVV65587 MFR65580:MFR65587 MPN65580:MPN65587 MZJ65580:MZJ65587 NJF65580:NJF65587 NTB65580:NTB65587 OCX65580:OCX65587 OMT65580:OMT65587 OWP65580:OWP65587 PGL65580:PGL65587 PQH65580:PQH65587 QAD65580:QAD65587 QJZ65580:QJZ65587 QTV65580:QTV65587 RDR65580:RDR65587 RNN65580:RNN65587 RXJ65580:RXJ65587 SHF65580:SHF65587 SRB65580:SRB65587 TAX65580:TAX65587 TKT65580:TKT65587 TUP65580:TUP65587 UEL65580:UEL65587 UOH65580:UOH65587 UYD65580:UYD65587 VHZ65580:VHZ65587 VRV65580:VRV65587 WBR65580:WBR65587 WLN65580:WLN65587 WVJ65580:WVJ65587 A131116:A131123 IX131116:IX131123 ST131116:ST131123 ACP131116:ACP131123 AML131116:AML131123 AWH131116:AWH131123 BGD131116:BGD131123 BPZ131116:BPZ131123 BZV131116:BZV131123 CJR131116:CJR131123 CTN131116:CTN131123 DDJ131116:DDJ131123 DNF131116:DNF131123 DXB131116:DXB131123 EGX131116:EGX131123 EQT131116:EQT131123 FAP131116:FAP131123 FKL131116:FKL131123 FUH131116:FUH131123 GED131116:GED131123 GNZ131116:GNZ131123 GXV131116:GXV131123 HHR131116:HHR131123 HRN131116:HRN131123 IBJ131116:IBJ131123 ILF131116:ILF131123 IVB131116:IVB131123 JEX131116:JEX131123 JOT131116:JOT131123 JYP131116:JYP131123 KIL131116:KIL131123 KSH131116:KSH131123 LCD131116:LCD131123 LLZ131116:LLZ131123 LVV131116:LVV131123 MFR131116:MFR131123 MPN131116:MPN131123 MZJ131116:MZJ131123 NJF131116:NJF131123 NTB131116:NTB131123 OCX131116:OCX131123 OMT131116:OMT131123 OWP131116:OWP131123 PGL131116:PGL131123 PQH131116:PQH131123 QAD131116:QAD131123 QJZ131116:QJZ131123 QTV131116:QTV131123 RDR131116:RDR131123 RNN131116:RNN131123 RXJ131116:RXJ131123 SHF131116:SHF131123 SRB131116:SRB131123 TAX131116:TAX131123 TKT131116:TKT131123 TUP131116:TUP131123 UEL131116:UEL131123 UOH131116:UOH131123 UYD131116:UYD131123 VHZ131116:VHZ131123 VRV131116:VRV131123 WBR131116:WBR131123 WLN131116:WLN131123 WVJ131116:WVJ131123 A196652:A196659 IX196652:IX196659 ST196652:ST196659 ACP196652:ACP196659 AML196652:AML196659 AWH196652:AWH196659 BGD196652:BGD196659 BPZ196652:BPZ196659 BZV196652:BZV196659 CJR196652:CJR196659 CTN196652:CTN196659 DDJ196652:DDJ196659 DNF196652:DNF196659 DXB196652:DXB196659 EGX196652:EGX196659 EQT196652:EQT196659 FAP196652:FAP196659 FKL196652:FKL196659 FUH196652:FUH196659 GED196652:GED196659 GNZ196652:GNZ196659 GXV196652:GXV196659 HHR196652:HHR196659 HRN196652:HRN196659 IBJ196652:IBJ196659 ILF196652:ILF196659 IVB196652:IVB196659 JEX196652:JEX196659 JOT196652:JOT196659 JYP196652:JYP196659 KIL196652:KIL196659 KSH196652:KSH196659 LCD196652:LCD196659 LLZ196652:LLZ196659 LVV196652:LVV196659 MFR196652:MFR196659 MPN196652:MPN196659 MZJ196652:MZJ196659 NJF196652:NJF196659 NTB196652:NTB196659 OCX196652:OCX196659 OMT196652:OMT196659 OWP196652:OWP196659 PGL196652:PGL196659 PQH196652:PQH196659 QAD196652:QAD196659 QJZ196652:QJZ196659 QTV196652:QTV196659 RDR196652:RDR196659 RNN196652:RNN196659 RXJ196652:RXJ196659 SHF196652:SHF196659 SRB196652:SRB196659 TAX196652:TAX196659 TKT196652:TKT196659 TUP196652:TUP196659 UEL196652:UEL196659 UOH196652:UOH196659 UYD196652:UYD196659 VHZ196652:VHZ196659 VRV196652:VRV196659 WBR196652:WBR196659 WLN196652:WLN196659 WVJ196652:WVJ196659 A262188:A262195 IX262188:IX262195 ST262188:ST262195 ACP262188:ACP262195 AML262188:AML262195 AWH262188:AWH262195 BGD262188:BGD262195 BPZ262188:BPZ262195 BZV262188:BZV262195 CJR262188:CJR262195 CTN262188:CTN262195 DDJ262188:DDJ262195 DNF262188:DNF262195 DXB262188:DXB262195 EGX262188:EGX262195 EQT262188:EQT262195 FAP262188:FAP262195 FKL262188:FKL262195 FUH262188:FUH262195 GED262188:GED262195 GNZ262188:GNZ262195 GXV262188:GXV262195 HHR262188:HHR262195 HRN262188:HRN262195 IBJ262188:IBJ262195 ILF262188:ILF262195 IVB262188:IVB262195 JEX262188:JEX262195 JOT262188:JOT262195 JYP262188:JYP262195 KIL262188:KIL262195 KSH262188:KSH262195 LCD262188:LCD262195 LLZ262188:LLZ262195 LVV262188:LVV262195 MFR262188:MFR262195 MPN262188:MPN262195 MZJ262188:MZJ262195 NJF262188:NJF262195 NTB262188:NTB262195 OCX262188:OCX262195 OMT262188:OMT262195 OWP262188:OWP262195 PGL262188:PGL262195 PQH262188:PQH262195 QAD262188:QAD262195 QJZ262188:QJZ262195 QTV262188:QTV262195 RDR262188:RDR262195 RNN262188:RNN262195 RXJ262188:RXJ262195 SHF262188:SHF262195 SRB262188:SRB262195 TAX262188:TAX262195 TKT262188:TKT262195 TUP262188:TUP262195 UEL262188:UEL262195 UOH262188:UOH262195 UYD262188:UYD262195 VHZ262188:VHZ262195 VRV262188:VRV262195 WBR262188:WBR262195 WLN262188:WLN262195 WVJ262188:WVJ262195 A327724:A327731 IX327724:IX327731 ST327724:ST327731 ACP327724:ACP327731 AML327724:AML327731 AWH327724:AWH327731 BGD327724:BGD327731 BPZ327724:BPZ327731 BZV327724:BZV327731 CJR327724:CJR327731 CTN327724:CTN327731 DDJ327724:DDJ327731 DNF327724:DNF327731 DXB327724:DXB327731 EGX327724:EGX327731 EQT327724:EQT327731 FAP327724:FAP327731 FKL327724:FKL327731 FUH327724:FUH327731 GED327724:GED327731 GNZ327724:GNZ327731 GXV327724:GXV327731 HHR327724:HHR327731 HRN327724:HRN327731 IBJ327724:IBJ327731 ILF327724:ILF327731 IVB327724:IVB327731 JEX327724:JEX327731 JOT327724:JOT327731 JYP327724:JYP327731 KIL327724:KIL327731 KSH327724:KSH327731 LCD327724:LCD327731 LLZ327724:LLZ327731 LVV327724:LVV327731 MFR327724:MFR327731 MPN327724:MPN327731 MZJ327724:MZJ327731 NJF327724:NJF327731 NTB327724:NTB327731 OCX327724:OCX327731 OMT327724:OMT327731 OWP327724:OWP327731 PGL327724:PGL327731 PQH327724:PQH327731 QAD327724:QAD327731 QJZ327724:QJZ327731 QTV327724:QTV327731 RDR327724:RDR327731 RNN327724:RNN327731 RXJ327724:RXJ327731 SHF327724:SHF327731 SRB327724:SRB327731 TAX327724:TAX327731 TKT327724:TKT327731 TUP327724:TUP327731 UEL327724:UEL327731 UOH327724:UOH327731 UYD327724:UYD327731 VHZ327724:VHZ327731 VRV327724:VRV327731 WBR327724:WBR327731 WLN327724:WLN327731 WVJ327724:WVJ327731 A393260:A393267 IX393260:IX393267 ST393260:ST393267 ACP393260:ACP393267 AML393260:AML393267 AWH393260:AWH393267 BGD393260:BGD393267 BPZ393260:BPZ393267 BZV393260:BZV393267 CJR393260:CJR393267 CTN393260:CTN393267 DDJ393260:DDJ393267 DNF393260:DNF393267 DXB393260:DXB393267 EGX393260:EGX393267 EQT393260:EQT393267 FAP393260:FAP393267 FKL393260:FKL393267 FUH393260:FUH393267 GED393260:GED393267 GNZ393260:GNZ393267 GXV393260:GXV393267 HHR393260:HHR393267 HRN393260:HRN393267 IBJ393260:IBJ393267 ILF393260:ILF393267 IVB393260:IVB393267 JEX393260:JEX393267 JOT393260:JOT393267 JYP393260:JYP393267 KIL393260:KIL393267 KSH393260:KSH393267 LCD393260:LCD393267 LLZ393260:LLZ393267 LVV393260:LVV393267 MFR393260:MFR393267 MPN393260:MPN393267 MZJ393260:MZJ393267 NJF393260:NJF393267 NTB393260:NTB393267 OCX393260:OCX393267 OMT393260:OMT393267 OWP393260:OWP393267 PGL393260:PGL393267 PQH393260:PQH393267 QAD393260:QAD393267 QJZ393260:QJZ393267 QTV393260:QTV393267 RDR393260:RDR393267 RNN393260:RNN393267 RXJ393260:RXJ393267 SHF393260:SHF393267 SRB393260:SRB393267 TAX393260:TAX393267 TKT393260:TKT393267 TUP393260:TUP393267 UEL393260:UEL393267 UOH393260:UOH393267 UYD393260:UYD393267 VHZ393260:VHZ393267 VRV393260:VRV393267 WBR393260:WBR393267 WLN393260:WLN393267 WVJ393260:WVJ393267 A458796:A458803 IX458796:IX458803 ST458796:ST458803 ACP458796:ACP458803 AML458796:AML458803 AWH458796:AWH458803 BGD458796:BGD458803 BPZ458796:BPZ458803 BZV458796:BZV458803 CJR458796:CJR458803 CTN458796:CTN458803 DDJ458796:DDJ458803 DNF458796:DNF458803 DXB458796:DXB458803 EGX458796:EGX458803 EQT458796:EQT458803 FAP458796:FAP458803 FKL458796:FKL458803 FUH458796:FUH458803 GED458796:GED458803 GNZ458796:GNZ458803 GXV458796:GXV458803 HHR458796:HHR458803 HRN458796:HRN458803 IBJ458796:IBJ458803 ILF458796:ILF458803 IVB458796:IVB458803 JEX458796:JEX458803 JOT458796:JOT458803 JYP458796:JYP458803 KIL458796:KIL458803 KSH458796:KSH458803 LCD458796:LCD458803 LLZ458796:LLZ458803 LVV458796:LVV458803 MFR458796:MFR458803 MPN458796:MPN458803 MZJ458796:MZJ458803 NJF458796:NJF458803 NTB458796:NTB458803 OCX458796:OCX458803 OMT458796:OMT458803 OWP458796:OWP458803 PGL458796:PGL458803 PQH458796:PQH458803 QAD458796:QAD458803 QJZ458796:QJZ458803 QTV458796:QTV458803 RDR458796:RDR458803 RNN458796:RNN458803 RXJ458796:RXJ458803 SHF458796:SHF458803 SRB458796:SRB458803 TAX458796:TAX458803 TKT458796:TKT458803 TUP458796:TUP458803 UEL458796:UEL458803 UOH458796:UOH458803 UYD458796:UYD458803 VHZ458796:VHZ458803 VRV458796:VRV458803 WBR458796:WBR458803 WLN458796:WLN458803 WVJ458796:WVJ458803 A524332:A524339 IX524332:IX524339 ST524332:ST524339 ACP524332:ACP524339 AML524332:AML524339 AWH524332:AWH524339 BGD524332:BGD524339 BPZ524332:BPZ524339 BZV524332:BZV524339 CJR524332:CJR524339 CTN524332:CTN524339 DDJ524332:DDJ524339 DNF524332:DNF524339 DXB524332:DXB524339 EGX524332:EGX524339 EQT524332:EQT524339 FAP524332:FAP524339 FKL524332:FKL524339 FUH524332:FUH524339 GED524332:GED524339 GNZ524332:GNZ524339 GXV524332:GXV524339 HHR524332:HHR524339 HRN524332:HRN524339 IBJ524332:IBJ524339 ILF524332:ILF524339 IVB524332:IVB524339 JEX524332:JEX524339 JOT524332:JOT524339 JYP524332:JYP524339 KIL524332:KIL524339 KSH524332:KSH524339 LCD524332:LCD524339 LLZ524332:LLZ524339 LVV524332:LVV524339 MFR524332:MFR524339 MPN524332:MPN524339 MZJ524332:MZJ524339 NJF524332:NJF524339 NTB524332:NTB524339 OCX524332:OCX524339 OMT524332:OMT524339 OWP524332:OWP524339 PGL524332:PGL524339 PQH524332:PQH524339 QAD524332:QAD524339 QJZ524332:QJZ524339 QTV524332:QTV524339 RDR524332:RDR524339 RNN524332:RNN524339 RXJ524332:RXJ524339 SHF524332:SHF524339 SRB524332:SRB524339 TAX524332:TAX524339 TKT524332:TKT524339 TUP524332:TUP524339 UEL524332:UEL524339 UOH524332:UOH524339 UYD524332:UYD524339 VHZ524332:VHZ524339 VRV524332:VRV524339 WBR524332:WBR524339 WLN524332:WLN524339 WVJ524332:WVJ524339 A589868:A589875 IX589868:IX589875 ST589868:ST589875 ACP589868:ACP589875 AML589868:AML589875 AWH589868:AWH589875 BGD589868:BGD589875 BPZ589868:BPZ589875 BZV589868:BZV589875 CJR589868:CJR589875 CTN589868:CTN589875 DDJ589868:DDJ589875 DNF589868:DNF589875 DXB589868:DXB589875 EGX589868:EGX589875 EQT589868:EQT589875 FAP589868:FAP589875 FKL589868:FKL589875 FUH589868:FUH589875 GED589868:GED589875 GNZ589868:GNZ589875 GXV589868:GXV589875 HHR589868:HHR589875 HRN589868:HRN589875 IBJ589868:IBJ589875 ILF589868:ILF589875 IVB589868:IVB589875 JEX589868:JEX589875 JOT589868:JOT589875 JYP589868:JYP589875 KIL589868:KIL589875 KSH589868:KSH589875 LCD589868:LCD589875 LLZ589868:LLZ589875 LVV589868:LVV589875 MFR589868:MFR589875 MPN589868:MPN589875 MZJ589868:MZJ589875 NJF589868:NJF589875 NTB589868:NTB589875 OCX589868:OCX589875 OMT589868:OMT589875 OWP589868:OWP589875 PGL589868:PGL589875 PQH589868:PQH589875 QAD589868:QAD589875 QJZ589868:QJZ589875 QTV589868:QTV589875 RDR589868:RDR589875 RNN589868:RNN589875 RXJ589868:RXJ589875 SHF589868:SHF589875 SRB589868:SRB589875 TAX589868:TAX589875 TKT589868:TKT589875 TUP589868:TUP589875 UEL589868:UEL589875 UOH589868:UOH589875 UYD589868:UYD589875 VHZ589868:VHZ589875 VRV589868:VRV589875 WBR589868:WBR589875 WLN589868:WLN589875 WVJ589868:WVJ589875 A655404:A655411 IX655404:IX655411 ST655404:ST655411 ACP655404:ACP655411 AML655404:AML655411 AWH655404:AWH655411 BGD655404:BGD655411 BPZ655404:BPZ655411 BZV655404:BZV655411 CJR655404:CJR655411 CTN655404:CTN655411 DDJ655404:DDJ655411 DNF655404:DNF655411 DXB655404:DXB655411 EGX655404:EGX655411 EQT655404:EQT655411 FAP655404:FAP655411 FKL655404:FKL655411 FUH655404:FUH655411 GED655404:GED655411 GNZ655404:GNZ655411 GXV655404:GXV655411 HHR655404:HHR655411 HRN655404:HRN655411 IBJ655404:IBJ655411 ILF655404:ILF655411 IVB655404:IVB655411 JEX655404:JEX655411 JOT655404:JOT655411 JYP655404:JYP655411 KIL655404:KIL655411 KSH655404:KSH655411 LCD655404:LCD655411 LLZ655404:LLZ655411 LVV655404:LVV655411 MFR655404:MFR655411 MPN655404:MPN655411 MZJ655404:MZJ655411 NJF655404:NJF655411 NTB655404:NTB655411 OCX655404:OCX655411 OMT655404:OMT655411 OWP655404:OWP655411 PGL655404:PGL655411 PQH655404:PQH655411 QAD655404:QAD655411 QJZ655404:QJZ655411 QTV655404:QTV655411 RDR655404:RDR655411 RNN655404:RNN655411 RXJ655404:RXJ655411 SHF655404:SHF655411 SRB655404:SRB655411 TAX655404:TAX655411 TKT655404:TKT655411 TUP655404:TUP655411 UEL655404:UEL655411 UOH655404:UOH655411 UYD655404:UYD655411 VHZ655404:VHZ655411 VRV655404:VRV655411 WBR655404:WBR655411 WLN655404:WLN655411 WVJ655404:WVJ655411 A720940:A720947 IX720940:IX720947 ST720940:ST720947 ACP720940:ACP720947 AML720940:AML720947 AWH720940:AWH720947 BGD720940:BGD720947 BPZ720940:BPZ720947 BZV720940:BZV720947 CJR720940:CJR720947 CTN720940:CTN720947 DDJ720940:DDJ720947 DNF720940:DNF720947 DXB720940:DXB720947 EGX720940:EGX720947 EQT720940:EQT720947 FAP720940:FAP720947 FKL720940:FKL720947 FUH720940:FUH720947 GED720940:GED720947 GNZ720940:GNZ720947 GXV720940:GXV720947 HHR720940:HHR720947 HRN720940:HRN720947 IBJ720940:IBJ720947 ILF720940:ILF720947 IVB720940:IVB720947 JEX720940:JEX720947 JOT720940:JOT720947 JYP720940:JYP720947 KIL720940:KIL720947 KSH720940:KSH720947 LCD720940:LCD720947 LLZ720940:LLZ720947 LVV720940:LVV720947 MFR720940:MFR720947 MPN720940:MPN720947 MZJ720940:MZJ720947 NJF720940:NJF720947 NTB720940:NTB720947 OCX720940:OCX720947 OMT720940:OMT720947 OWP720940:OWP720947 PGL720940:PGL720947 PQH720940:PQH720947 QAD720940:QAD720947 QJZ720940:QJZ720947 QTV720940:QTV720947 RDR720940:RDR720947 RNN720940:RNN720947 RXJ720940:RXJ720947 SHF720940:SHF720947 SRB720940:SRB720947 TAX720940:TAX720947 TKT720940:TKT720947 TUP720940:TUP720947 UEL720940:UEL720947 UOH720940:UOH720947 UYD720940:UYD720947 VHZ720940:VHZ720947 VRV720940:VRV720947 WBR720940:WBR720947 WLN720940:WLN720947 WVJ720940:WVJ720947 A786476:A786483 IX786476:IX786483 ST786476:ST786483 ACP786476:ACP786483 AML786476:AML786483 AWH786476:AWH786483 BGD786476:BGD786483 BPZ786476:BPZ786483 BZV786476:BZV786483 CJR786476:CJR786483 CTN786476:CTN786483 DDJ786476:DDJ786483 DNF786476:DNF786483 DXB786476:DXB786483 EGX786476:EGX786483 EQT786476:EQT786483 FAP786476:FAP786483 FKL786476:FKL786483 FUH786476:FUH786483 GED786476:GED786483 GNZ786476:GNZ786483 GXV786476:GXV786483 HHR786476:HHR786483 HRN786476:HRN786483 IBJ786476:IBJ786483 ILF786476:ILF786483 IVB786476:IVB786483 JEX786476:JEX786483 JOT786476:JOT786483 JYP786476:JYP786483 KIL786476:KIL786483 KSH786476:KSH786483 LCD786476:LCD786483 LLZ786476:LLZ786483 LVV786476:LVV786483 MFR786476:MFR786483 MPN786476:MPN786483 MZJ786476:MZJ786483 NJF786476:NJF786483 NTB786476:NTB786483 OCX786476:OCX786483 OMT786476:OMT786483 OWP786476:OWP786483 PGL786476:PGL786483 PQH786476:PQH786483 QAD786476:QAD786483 QJZ786476:QJZ786483 QTV786476:QTV786483 RDR786476:RDR786483 RNN786476:RNN786483 RXJ786476:RXJ786483 SHF786476:SHF786483 SRB786476:SRB786483 TAX786476:TAX786483 TKT786476:TKT786483 TUP786476:TUP786483 UEL786476:UEL786483 UOH786476:UOH786483 UYD786476:UYD786483 VHZ786476:VHZ786483 VRV786476:VRV786483 WBR786476:WBR786483 WLN786476:WLN786483 WVJ786476:WVJ786483 A852012:A852019 IX852012:IX852019 ST852012:ST852019 ACP852012:ACP852019 AML852012:AML852019 AWH852012:AWH852019 BGD852012:BGD852019 BPZ852012:BPZ852019 BZV852012:BZV852019 CJR852012:CJR852019 CTN852012:CTN852019 DDJ852012:DDJ852019 DNF852012:DNF852019 DXB852012:DXB852019 EGX852012:EGX852019 EQT852012:EQT852019 FAP852012:FAP852019 FKL852012:FKL852019 FUH852012:FUH852019 GED852012:GED852019 GNZ852012:GNZ852019 GXV852012:GXV852019 HHR852012:HHR852019 HRN852012:HRN852019 IBJ852012:IBJ852019 ILF852012:ILF852019 IVB852012:IVB852019 JEX852012:JEX852019 JOT852012:JOT852019 JYP852012:JYP852019 KIL852012:KIL852019 KSH852012:KSH852019 LCD852012:LCD852019 LLZ852012:LLZ852019 LVV852012:LVV852019 MFR852012:MFR852019 MPN852012:MPN852019 MZJ852012:MZJ852019 NJF852012:NJF852019 NTB852012:NTB852019 OCX852012:OCX852019 OMT852012:OMT852019 OWP852012:OWP852019 PGL852012:PGL852019 PQH852012:PQH852019 QAD852012:QAD852019 QJZ852012:QJZ852019 QTV852012:QTV852019 RDR852012:RDR852019 RNN852012:RNN852019 RXJ852012:RXJ852019 SHF852012:SHF852019 SRB852012:SRB852019 TAX852012:TAX852019 TKT852012:TKT852019 TUP852012:TUP852019 UEL852012:UEL852019 UOH852012:UOH852019 UYD852012:UYD852019 VHZ852012:VHZ852019 VRV852012:VRV852019 WBR852012:WBR852019 WLN852012:WLN852019 WVJ852012:WVJ852019 A917548:A917555 IX917548:IX917555 ST917548:ST917555 ACP917548:ACP917555 AML917548:AML917555 AWH917548:AWH917555 BGD917548:BGD917555 BPZ917548:BPZ917555 BZV917548:BZV917555 CJR917548:CJR917555 CTN917548:CTN917555 DDJ917548:DDJ917555 DNF917548:DNF917555 DXB917548:DXB917555 EGX917548:EGX917555 EQT917548:EQT917555 FAP917548:FAP917555 FKL917548:FKL917555 FUH917548:FUH917555 GED917548:GED917555 GNZ917548:GNZ917555 GXV917548:GXV917555 HHR917548:HHR917555 HRN917548:HRN917555 IBJ917548:IBJ917555 ILF917548:ILF917555 IVB917548:IVB917555 JEX917548:JEX917555 JOT917548:JOT917555 JYP917548:JYP917555 KIL917548:KIL917555 KSH917548:KSH917555 LCD917548:LCD917555 LLZ917548:LLZ917555 LVV917548:LVV917555 MFR917548:MFR917555 MPN917548:MPN917555 MZJ917548:MZJ917555 NJF917548:NJF917555 NTB917548:NTB917555 OCX917548:OCX917555 OMT917548:OMT917555 OWP917548:OWP917555 PGL917548:PGL917555 PQH917548:PQH917555 QAD917548:QAD917555 QJZ917548:QJZ917555 QTV917548:QTV917555 RDR917548:RDR917555 RNN917548:RNN917555 RXJ917548:RXJ917555 SHF917548:SHF917555 SRB917548:SRB917555 TAX917548:TAX917555 TKT917548:TKT917555 TUP917548:TUP917555 UEL917548:UEL917555 UOH917548:UOH917555 UYD917548:UYD917555 VHZ917548:VHZ917555 VRV917548:VRV917555 WBR917548:WBR917555 WLN917548:WLN917555 WVJ917548:WVJ917555 A983084:A983091 IX983084:IX983091 ST983084:ST983091 ACP983084:ACP983091 AML983084:AML983091 AWH983084:AWH983091 BGD983084:BGD983091 BPZ983084:BPZ983091 BZV983084:BZV983091 CJR983084:CJR983091 CTN983084:CTN983091 DDJ983084:DDJ983091 DNF983084:DNF983091 DXB983084:DXB983091 EGX983084:EGX983091 EQT983084:EQT983091 FAP983084:FAP983091 FKL983084:FKL983091 FUH983084:FUH983091 GED983084:GED983091 GNZ983084:GNZ983091 GXV983084:GXV983091 HHR983084:HHR983091 HRN983084:HRN983091 IBJ983084:IBJ983091 ILF983084:ILF983091 IVB983084:IVB983091 JEX983084:JEX983091 JOT983084:JOT983091 JYP983084:JYP983091 KIL983084:KIL983091 KSH983084:KSH983091 LCD983084:LCD983091 LLZ983084:LLZ983091 LVV983084:LVV983091 MFR983084:MFR983091 MPN983084:MPN983091 MZJ983084:MZJ983091 NJF983084:NJF983091 NTB983084:NTB983091 OCX983084:OCX983091 OMT983084:OMT983091 OWP983084:OWP983091 PGL983084:PGL983091 PQH983084:PQH983091 QAD983084:QAD983091 QJZ983084:QJZ983091 QTV983084:QTV983091 RDR983084:RDR983091 RNN983084:RNN983091 RXJ983084:RXJ983091 SHF983084:SHF983091 SRB983084:SRB983091 TAX983084:TAX983091 TKT983084:TKT983091 TUP983084:TUP983091 UEL983084:UEL983091 UOH983084:UOH983091 UYD983084:UYD983091 VHZ983084:VHZ983091 VRV983084:VRV983091 WBR983084:WBR983091 WLN983084:WLN983091 A44"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B45:B51</xm:sqref>
        </x14:dataValidation>
        <x14:dataValidation type="list" allowBlank="1" showInputMessage="1" showErrorMessage="1" xr:uid="{00000000-0002-0000-0D00-000003000000}">
          <x14:formula1>
            <xm:f>Foglio1!$A$2:$A$10</xm:f>
          </x14:formula1>
          <xm:sqref>A45:A51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1"/>
  <sheetViews>
    <sheetView topLeftCell="A13" workbookViewId="0">
      <selection activeCell="N15" sqref="N15"/>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2" t="str">
        <f>'Elenco P.I.'!B2</f>
        <v>Comune di Golfo Aranci</v>
      </c>
      <c r="B1" s="503"/>
      <c r="C1" s="503"/>
      <c r="D1" s="503"/>
      <c r="E1" s="503"/>
      <c r="F1" s="503"/>
      <c r="G1" s="503"/>
      <c r="H1" s="503"/>
      <c r="I1" s="503"/>
      <c r="J1" s="503"/>
      <c r="K1" s="504"/>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c r="H3" s="72"/>
      <c r="I3" s="68"/>
      <c r="J3" s="73">
        <v>2021</v>
      </c>
      <c r="K3" s="70"/>
    </row>
    <row r="4" spans="1:11" s="65" customFormat="1" ht="19.5" customHeight="1" x14ac:dyDescent="0.25">
      <c r="A4" s="66" t="s">
        <v>228</v>
      </c>
      <c r="B4" s="74"/>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5" t="s">
        <v>229</v>
      </c>
      <c r="B6" s="505"/>
      <c r="C6" s="505"/>
      <c r="D6" s="505"/>
      <c r="E6" s="505"/>
      <c r="F6" s="505"/>
      <c r="G6" s="507" t="s">
        <v>230</v>
      </c>
      <c r="H6" s="507"/>
      <c r="I6" s="507"/>
      <c r="J6" s="507"/>
      <c r="K6" s="507"/>
    </row>
    <row r="7" spans="1:11" ht="15.75" customHeight="1" x14ac:dyDescent="0.25">
      <c r="A7" s="506"/>
      <c r="B7" s="506"/>
      <c r="C7" s="506"/>
      <c r="D7" s="506"/>
      <c r="E7" s="506"/>
      <c r="F7" s="506"/>
      <c r="G7" s="231">
        <v>1</v>
      </c>
      <c r="H7" s="231">
        <v>2</v>
      </c>
      <c r="I7" s="231">
        <v>3</v>
      </c>
      <c r="J7" s="231">
        <v>4</v>
      </c>
      <c r="K7" s="231">
        <v>5</v>
      </c>
    </row>
    <row r="8" spans="1:11" ht="15.75" customHeight="1" x14ac:dyDescent="0.25">
      <c r="A8" s="506"/>
      <c r="B8" s="506"/>
      <c r="C8" s="506"/>
      <c r="D8" s="506"/>
      <c r="E8" s="506"/>
      <c r="F8" s="506"/>
      <c r="G8" s="82" t="s">
        <v>231</v>
      </c>
      <c r="H8" s="82" t="s">
        <v>232</v>
      </c>
      <c r="I8" s="83" t="s">
        <v>233</v>
      </c>
      <c r="J8" s="83" t="s">
        <v>234</v>
      </c>
      <c r="K8" s="83" t="s">
        <v>235</v>
      </c>
    </row>
    <row r="9" spans="1:11" ht="4.5" customHeight="1" x14ac:dyDescent="0.25">
      <c r="A9" s="508"/>
      <c r="B9" s="508"/>
      <c r="C9" s="508"/>
      <c r="D9" s="508"/>
      <c r="E9" s="508"/>
      <c r="F9" s="508"/>
      <c r="G9" s="508"/>
      <c r="H9" s="508"/>
      <c r="I9" s="508"/>
      <c r="J9" s="508"/>
      <c r="K9" s="508"/>
    </row>
    <row r="10" spans="1:11" ht="32.25" customHeight="1" x14ac:dyDescent="0.25">
      <c r="A10" s="84" t="s">
        <v>236</v>
      </c>
      <c r="B10" s="84" t="s">
        <v>237</v>
      </c>
      <c r="C10" s="85" t="s">
        <v>291</v>
      </c>
      <c r="D10" s="85" t="s">
        <v>522</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100</v>
      </c>
      <c r="D11" s="337">
        <f>(C11/C$21)*60</f>
        <v>30</v>
      </c>
      <c r="E11" s="89">
        <f t="shared" ref="E11:E20" si="0">F11/100</f>
        <v>1</v>
      </c>
      <c r="F11" s="90">
        <v>100</v>
      </c>
      <c r="G11" s="91" t="str">
        <f>IF(F11&lt;=20,"X","")</f>
        <v/>
      </c>
      <c r="H11" s="91" t="str">
        <f>IF(AND(F11&gt;20,F11&lt;=50),"X","")</f>
        <v/>
      </c>
      <c r="I11" s="91" t="str">
        <f>IF(AND(F11&gt;50,F11&lt;=70),"X","")</f>
        <v/>
      </c>
      <c r="J11" s="91" t="str">
        <f>IF(AND(F11&gt;70,F11&lt;=90),"X","")</f>
        <v/>
      </c>
      <c r="K11" s="91" t="str">
        <f>IF(AND(F11&gt;90,F11&lt;=100),"X","")</f>
        <v>X</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100</v>
      </c>
      <c r="D12" s="337">
        <f t="shared" ref="D12:D20" si="1">(C12/C$21)*60</f>
        <v>30</v>
      </c>
      <c r="E12" s="89">
        <f t="shared" si="0"/>
        <v>1</v>
      </c>
      <c r="F12" s="90">
        <v>100</v>
      </c>
      <c r="G12" s="91" t="str">
        <f t="shared" ref="G12:G20" si="2">IF(F12&lt;=20,"X","")</f>
        <v/>
      </c>
      <c r="H12" s="91" t="str">
        <f t="shared" ref="H12:H20" si="3">IF(AND(F12&gt;20,F12&lt;=50),"X","")</f>
        <v/>
      </c>
      <c r="I12" s="91" t="str">
        <f t="shared" ref="I12:I20" si="4">IF(AND(F12&gt;50,F12&lt;=70),"X","")</f>
        <v/>
      </c>
      <c r="J12" s="91" t="str">
        <f t="shared" ref="J12:J20" si="5">IF(AND(F12&gt;70,F12&lt;=90),"X","")</f>
        <v/>
      </c>
      <c r="K12" s="91" t="str">
        <f t="shared" ref="K12:K20" si="6">IF(AND(F12&gt;90,F12&lt;=100),"X","")</f>
        <v>X</v>
      </c>
    </row>
    <row r="13" spans="1:11" ht="102.75" customHeight="1" x14ac:dyDescent="0.25">
      <c r="A13" s="86" t="str">
        <f>'Resp. 1'!B18</f>
        <v>Indicatori della condizione dell'Ente</v>
      </c>
      <c r="B13" s="93"/>
      <c r="C13" s="88"/>
      <c r="D13" s="337">
        <f t="shared" si="1"/>
        <v>0</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c r="D14" s="337">
        <f t="shared" si="1"/>
        <v>0</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7">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7">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7">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7">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7">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7">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200</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60</v>
      </c>
    </row>
    <row r="22" spans="1:11" ht="3" customHeight="1" x14ac:dyDescent="0.25">
      <c r="A22" s="508"/>
      <c r="B22" s="509"/>
      <c r="C22" s="509"/>
      <c r="D22" s="232"/>
      <c r="E22" s="232"/>
      <c r="F22" s="508"/>
      <c r="G22" s="509"/>
      <c r="H22" s="509"/>
      <c r="I22" s="508"/>
      <c r="J22" s="509"/>
      <c r="K22" s="509"/>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Gara per riqualificazione area campi tennis</v>
      </c>
      <c r="B24" s="92"/>
      <c r="C24" s="100">
        <v>20</v>
      </c>
      <c r="D24" s="100">
        <f>(C24/C$56)*40</f>
        <v>20</v>
      </c>
      <c r="E24" s="89">
        <f>F24/100</f>
        <v>1</v>
      </c>
      <c r="F24" s="90">
        <v>100</v>
      </c>
      <c r="G24" s="91" t="str">
        <f t="shared" ref="G24:G50" si="7">IF(F24&lt;=20,"X","")</f>
        <v/>
      </c>
      <c r="H24" s="91" t="str">
        <f t="shared" ref="H24:H50" si="8">IF(AND(F24&gt;20,F24&lt;=50),"X","")</f>
        <v/>
      </c>
      <c r="I24" s="91" t="str">
        <f t="shared" ref="I24:I50" si="9">IF(AND(F24&gt;50,F24&lt;=70),"X","")</f>
        <v/>
      </c>
      <c r="J24" s="91" t="str">
        <f t="shared" ref="J24:J50" si="10">IF(AND(F24&gt;70,F24&lt;=90),"X","")</f>
        <v/>
      </c>
      <c r="K24" s="91" t="str">
        <f>IF(AND(F24&gt;90,F24&lt;=100),"X","")</f>
        <v>X</v>
      </c>
    </row>
    <row r="25" spans="1:11" s="6" customFormat="1" ht="27" customHeight="1" x14ac:dyDescent="0.25">
      <c r="A25" s="93" t="str">
        <f>'Resp. 1'!B33</f>
        <v>Abrogazione regolamenti desueti</v>
      </c>
      <c r="B25" s="93"/>
      <c r="C25" s="100"/>
      <c r="D25" s="100">
        <f t="shared" ref="D25:D55" si="11">(C25/C$56)*40</f>
        <v>0</v>
      </c>
      <c r="E25" s="89">
        <f t="shared" ref="E25:E31" si="12">F25/100</f>
        <v>0</v>
      </c>
      <c r="F25" s="90"/>
      <c r="G25" s="91" t="str">
        <f t="shared" si="7"/>
        <v>X</v>
      </c>
      <c r="H25" s="91" t="str">
        <f t="shared" si="8"/>
        <v/>
      </c>
      <c r="I25" s="91" t="str">
        <f t="shared" si="9"/>
        <v/>
      </c>
      <c r="J25" s="91" t="str">
        <f t="shared" si="10"/>
        <v/>
      </c>
      <c r="K25" s="91" t="str">
        <f t="shared" ref="K25:K47" si="13">IF(AND(F25&gt;90,F25&lt;=100),"X","")</f>
        <v/>
      </c>
    </row>
    <row r="26" spans="1:11" s="6" customFormat="1" ht="27" customHeight="1" x14ac:dyDescent="0.25">
      <c r="A26" s="93" t="str">
        <f>'Resp. 1'!B34</f>
        <v>Interventi pozzo sacro Milis</v>
      </c>
      <c r="B26" s="93"/>
      <c r="C26" s="100"/>
      <c r="D26" s="100">
        <f t="shared" si="11"/>
        <v>0</v>
      </c>
      <c r="E26" s="89">
        <f t="shared" si="12"/>
        <v>0</v>
      </c>
      <c r="F26" s="90"/>
      <c r="G26" s="91" t="str">
        <f t="shared" si="7"/>
        <v>X</v>
      </c>
      <c r="H26" s="91" t="str">
        <f t="shared" si="8"/>
        <v/>
      </c>
      <c r="I26" s="91" t="str">
        <f t="shared" si="9"/>
        <v/>
      </c>
      <c r="J26" s="91" t="str">
        <f t="shared" si="10"/>
        <v/>
      </c>
      <c r="K26" s="91" t="str">
        <f t="shared" si="13"/>
        <v/>
      </c>
    </row>
    <row r="27" spans="1:11" s="6" customFormat="1" ht="27" customHeight="1" x14ac:dyDescent="0.25">
      <c r="A27" s="93" t="str">
        <f>'Resp. 1'!B35</f>
        <v>Condotta scolo acque meteoriche terza spiaggia</v>
      </c>
      <c r="B27" s="93"/>
      <c r="C27" s="100"/>
      <c r="D27" s="100">
        <f t="shared" si="11"/>
        <v>0</v>
      </c>
      <c r="E27" s="89">
        <f t="shared" si="12"/>
        <v>0</v>
      </c>
      <c r="F27" s="90"/>
      <c r="G27" s="91" t="str">
        <f t="shared" si="7"/>
        <v>X</v>
      </c>
      <c r="H27" s="91" t="str">
        <f t="shared" si="8"/>
        <v/>
      </c>
      <c r="I27" s="91" t="str">
        <f t="shared" si="9"/>
        <v/>
      </c>
      <c r="J27" s="91" t="str">
        <f t="shared" si="10"/>
        <v/>
      </c>
      <c r="K27" s="91" t="str">
        <f t="shared" si="13"/>
        <v/>
      </c>
    </row>
    <row r="28" spans="1:11" s="6" customFormat="1" ht="27" customHeight="1" x14ac:dyDescent="0.25">
      <c r="A28" s="93" t="str">
        <f>'Resp. 1'!B36</f>
        <v>Regolamento contributi ad associazioni</v>
      </c>
      <c r="B28" s="93"/>
      <c r="C28" s="101"/>
      <c r="D28" s="100">
        <f t="shared" si="11"/>
        <v>0</v>
      </c>
      <c r="E28" s="89">
        <f t="shared" si="12"/>
        <v>0</v>
      </c>
      <c r="F28" s="90"/>
      <c r="G28" s="91" t="str">
        <f t="shared" si="7"/>
        <v>X</v>
      </c>
      <c r="H28" s="91" t="str">
        <f t="shared" si="8"/>
        <v/>
      </c>
      <c r="I28" s="91" t="str">
        <f t="shared" si="9"/>
        <v/>
      </c>
      <c r="J28" s="91" t="str">
        <f t="shared" si="10"/>
        <v/>
      </c>
      <c r="K28" s="91" t="str">
        <f t="shared" si="13"/>
        <v/>
      </c>
    </row>
    <row r="29" spans="1:11" s="6" customFormat="1" ht="27" customHeight="1" x14ac:dyDescent="0.25">
      <c r="A29" s="93" t="str">
        <f>'Resp. 1'!B37</f>
        <v>banca dati contratti 2000-2015</v>
      </c>
      <c r="B29" s="93"/>
      <c r="C29" s="101"/>
      <c r="D29" s="100">
        <f t="shared" si="11"/>
        <v>0</v>
      </c>
      <c r="E29" s="89">
        <f t="shared" si="12"/>
        <v>0</v>
      </c>
      <c r="F29" s="90"/>
      <c r="G29" s="91" t="str">
        <f t="shared" si="7"/>
        <v>X</v>
      </c>
      <c r="H29" s="91" t="str">
        <f t="shared" si="8"/>
        <v/>
      </c>
      <c r="I29" s="91" t="str">
        <f t="shared" si="9"/>
        <v/>
      </c>
      <c r="J29" s="91" t="str">
        <f t="shared" si="10"/>
        <v/>
      </c>
      <c r="K29" s="91" t="str">
        <f t="shared" si="13"/>
        <v/>
      </c>
    </row>
    <row r="30" spans="1:11" s="6" customFormat="1" ht="27" customHeight="1" x14ac:dyDescent="0.25">
      <c r="A30" s="93" t="str">
        <f>'Resp. 1'!B38</f>
        <v>Servizio idrico cimitero comunale</v>
      </c>
      <c r="B30" s="93"/>
      <c r="C30" s="101"/>
      <c r="D30" s="100">
        <f t="shared" si="11"/>
        <v>0</v>
      </c>
      <c r="E30" s="89">
        <f t="shared" si="12"/>
        <v>0</v>
      </c>
      <c r="F30" s="90"/>
      <c r="G30" s="91" t="str">
        <f t="shared" si="7"/>
        <v>X</v>
      </c>
      <c r="H30" s="91" t="str">
        <f t="shared" si="8"/>
        <v/>
      </c>
      <c r="I30" s="91" t="str">
        <f t="shared" si="9"/>
        <v/>
      </c>
      <c r="J30" s="91" t="str">
        <f t="shared" si="10"/>
        <v/>
      </c>
      <c r="K30" s="91" t="str">
        <f t="shared" si="13"/>
        <v/>
      </c>
    </row>
    <row r="31" spans="1:11" s="6" customFormat="1" ht="27" customHeight="1" x14ac:dyDescent="0.25">
      <c r="A31" s="93" t="e">
        <f>'Resp. 1'!#REF!</f>
        <v>#REF!</v>
      </c>
      <c r="B31" s="93"/>
      <c r="C31" s="101"/>
      <c r="D31" s="100">
        <f t="shared" si="11"/>
        <v>0</v>
      </c>
      <c r="E31" s="89">
        <f t="shared" si="12"/>
        <v>0</v>
      </c>
      <c r="F31" s="90"/>
      <c r="G31" s="91" t="str">
        <f t="shared" si="7"/>
        <v>X</v>
      </c>
      <c r="H31" s="91" t="str">
        <f t="shared" si="8"/>
        <v/>
      </c>
      <c r="I31" s="91" t="str">
        <f t="shared" si="9"/>
        <v/>
      </c>
      <c r="J31" s="91" t="str">
        <f t="shared" si="10"/>
        <v/>
      </c>
      <c r="K31" s="91" t="str">
        <f t="shared" si="13"/>
        <v/>
      </c>
    </row>
    <row r="32" spans="1:11" s="6" customFormat="1" ht="27" customHeight="1" x14ac:dyDescent="0.25">
      <c r="A32" s="93" t="e">
        <f>'Resp. 1'!#REF!</f>
        <v>#REF!</v>
      </c>
      <c r="B32" s="93"/>
      <c r="C32" s="101"/>
      <c r="D32" s="100">
        <f t="shared" si="11"/>
        <v>0</v>
      </c>
      <c r="E32" s="89"/>
      <c r="F32" s="90"/>
      <c r="G32" s="91" t="str">
        <f t="shared" si="7"/>
        <v>X</v>
      </c>
      <c r="H32" s="91" t="str">
        <f t="shared" si="8"/>
        <v/>
      </c>
      <c r="I32" s="91" t="str">
        <f t="shared" si="9"/>
        <v/>
      </c>
      <c r="J32" s="91" t="str">
        <f t="shared" si="10"/>
        <v/>
      </c>
      <c r="K32" s="91" t="str">
        <f t="shared" si="13"/>
        <v/>
      </c>
    </row>
    <row r="33" spans="1:11" s="6" customFormat="1" ht="27" customHeight="1" x14ac:dyDescent="0.25">
      <c r="A33" s="93" t="e">
        <f>'Resp. 1'!#REF!</f>
        <v>#REF!</v>
      </c>
      <c r="B33" s="93"/>
      <c r="C33" s="101"/>
      <c r="D33" s="100">
        <f t="shared" si="11"/>
        <v>0</v>
      </c>
      <c r="E33" s="89"/>
      <c r="F33" s="90"/>
      <c r="G33" s="91" t="str">
        <f t="shared" si="7"/>
        <v>X</v>
      </c>
      <c r="H33" s="91" t="str">
        <f t="shared" si="8"/>
        <v/>
      </c>
      <c r="I33" s="91" t="str">
        <f t="shared" si="9"/>
        <v/>
      </c>
      <c r="J33" s="91" t="str">
        <f t="shared" si="10"/>
        <v/>
      </c>
      <c r="K33" s="91" t="str">
        <f t="shared" si="13"/>
        <v/>
      </c>
    </row>
    <row r="34" spans="1:11" s="6" customFormat="1" ht="27" customHeight="1" x14ac:dyDescent="0.25">
      <c r="A34" s="93" t="e">
        <f>'Resp. 1'!#REF!</f>
        <v>#REF!</v>
      </c>
      <c r="B34" s="93"/>
      <c r="C34" s="101"/>
      <c r="D34" s="100">
        <f t="shared" si="11"/>
        <v>0</v>
      </c>
      <c r="E34" s="89"/>
      <c r="F34" s="90"/>
      <c r="G34" s="91" t="str">
        <f t="shared" si="7"/>
        <v>X</v>
      </c>
      <c r="H34" s="91" t="str">
        <f t="shared" si="8"/>
        <v/>
      </c>
      <c r="I34" s="91" t="str">
        <f t="shared" si="9"/>
        <v/>
      </c>
      <c r="J34" s="91" t="str">
        <f t="shared" si="10"/>
        <v/>
      </c>
      <c r="K34" s="91" t="str">
        <f t="shared" si="13"/>
        <v/>
      </c>
    </row>
    <row r="35" spans="1:11" s="6" customFormat="1" ht="27" customHeight="1" x14ac:dyDescent="0.25">
      <c r="A35" s="93" t="str">
        <f>'Resp. 1'!B39</f>
        <v xml:space="preserve">Interventi Piazza Cossiga  </v>
      </c>
      <c r="B35" s="93"/>
      <c r="C35" s="101"/>
      <c r="D35" s="100">
        <f t="shared" si="11"/>
        <v>0</v>
      </c>
      <c r="E35" s="89"/>
      <c r="F35" s="90"/>
      <c r="G35" s="91" t="str">
        <f t="shared" si="7"/>
        <v>X</v>
      </c>
      <c r="H35" s="91" t="str">
        <f t="shared" si="8"/>
        <v/>
      </c>
      <c r="I35" s="91" t="str">
        <f t="shared" si="9"/>
        <v/>
      </c>
      <c r="J35" s="91" t="str">
        <f t="shared" si="10"/>
        <v/>
      </c>
      <c r="K35" s="91" t="str">
        <f t="shared" si="13"/>
        <v/>
      </c>
    </row>
    <row r="36" spans="1:11" s="6" customFormat="1" ht="27" customHeight="1" x14ac:dyDescent="0.25">
      <c r="A36" s="93">
        <f>'Resp. 1'!B40</f>
        <v>0</v>
      </c>
      <c r="B36" s="93"/>
      <c r="C36" s="101"/>
      <c r="D36" s="100">
        <f t="shared" si="11"/>
        <v>0</v>
      </c>
      <c r="E36" s="89"/>
      <c r="F36" s="90"/>
      <c r="G36" s="91" t="str">
        <f t="shared" si="7"/>
        <v>X</v>
      </c>
      <c r="H36" s="91" t="str">
        <f t="shared" si="8"/>
        <v/>
      </c>
      <c r="I36" s="91" t="str">
        <f t="shared" si="9"/>
        <v/>
      </c>
      <c r="J36" s="91" t="str">
        <f t="shared" si="10"/>
        <v/>
      </c>
      <c r="K36" s="91" t="str">
        <f t="shared" si="13"/>
        <v/>
      </c>
    </row>
    <row r="37" spans="1:11" s="6" customFormat="1" ht="27" customHeight="1" x14ac:dyDescent="0.25">
      <c r="A37" s="93">
        <f>'Resp. 1'!B41</f>
        <v>0</v>
      </c>
      <c r="B37" s="93"/>
      <c r="C37" s="101"/>
      <c r="D37" s="100">
        <f t="shared" si="11"/>
        <v>0</v>
      </c>
      <c r="E37" s="89"/>
      <c r="F37" s="90"/>
      <c r="G37" s="91" t="str">
        <f t="shared" si="7"/>
        <v>X</v>
      </c>
      <c r="H37" s="91" t="str">
        <f t="shared" si="8"/>
        <v/>
      </c>
      <c r="I37" s="91" t="str">
        <f t="shared" si="9"/>
        <v/>
      </c>
      <c r="J37" s="91" t="str">
        <f t="shared" si="10"/>
        <v/>
      </c>
      <c r="K37" s="91" t="str">
        <f t="shared" si="13"/>
        <v/>
      </c>
    </row>
    <row r="38" spans="1:11" s="6" customFormat="1" ht="27" customHeight="1" x14ac:dyDescent="0.25">
      <c r="A38" s="93">
        <f>'Resp. 1'!B42</f>
        <v>0</v>
      </c>
      <c r="B38" s="93"/>
      <c r="C38" s="101"/>
      <c r="D38" s="100">
        <f t="shared" si="11"/>
        <v>0</v>
      </c>
      <c r="E38" s="89"/>
      <c r="F38" s="90"/>
      <c r="G38" s="91" t="str">
        <f t="shared" si="7"/>
        <v>X</v>
      </c>
      <c r="H38" s="91" t="str">
        <f t="shared" si="8"/>
        <v/>
      </c>
      <c r="I38" s="91" t="str">
        <f t="shared" si="9"/>
        <v/>
      </c>
      <c r="J38" s="91" t="str">
        <f t="shared" si="10"/>
        <v/>
      </c>
      <c r="K38" s="91" t="str">
        <f t="shared" si="13"/>
        <v/>
      </c>
    </row>
    <row r="39" spans="1:11" s="6" customFormat="1" ht="27" customHeight="1" x14ac:dyDescent="0.25">
      <c r="A39" s="93">
        <f>'Resp. 1'!B43</f>
        <v>0</v>
      </c>
      <c r="B39" s="93"/>
      <c r="C39" s="101"/>
      <c r="D39" s="100">
        <f t="shared" si="11"/>
        <v>0</v>
      </c>
      <c r="E39" s="89"/>
      <c r="F39" s="90"/>
      <c r="G39" s="91" t="str">
        <f t="shared" si="7"/>
        <v>X</v>
      </c>
      <c r="H39" s="91" t="str">
        <f t="shared" si="8"/>
        <v/>
      </c>
      <c r="I39" s="91" t="str">
        <f t="shared" si="9"/>
        <v/>
      </c>
      <c r="J39" s="91" t="str">
        <f t="shared" si="10"/>
        <v/>
      </c>
      <c r="K39" s="91" t="str">
        <f t="shared" si="13"/>
        <v/>
      </c>
    </row>
    <row r="40" spans="1:11" s="6" customFormat="1" ht="27" customHeight="1" x14ac:dyDescent="0.25">
      <c r="A40" s="93">
        <f>'Resp. 1'!B44</f>
        <v>0</v>
      </c>
      <c r="B40" s="93"/>
      <c r="C40" s="101"/>
      <c r="D40" s="100">
        <f t="shared" si="11"/>
        <v>0</v>
      </c>
      <c r="E40" s="89"/>
      <c r="F40" s="90"/>
      <c r="G40" s="91" t="str">
        <f t="shared" si="7"/>
        <v>X</v>
      </c>
      <c r="H40" s="91" t="str">
        <f t="shared" si="8"/>
        <v/>
      </c>
      <c r="I40" s="91" t="str">
        <f t="shared" si="9"/>
        <v/>
      </c>
      <c r="J40" s="91" t="str">
        <f t="shared" si="10"/>
        <v/>
      </c>
      <c r="K40" s="91" t="str">
        <f t="shared" si="13"/>
        <v/>
      </c>
    </row>
    <row r="41" spans="1:11" s="6" customFormat="1" ht="27" customHeight="1" x14ac:dyDescent="0.25">
      <c r="A41" s="93">
        <f>'Resp. 1'!B45</f>
        <v>0</v>
      </c>
      <c r="B41" s="93"/>
      <c r="C41" s="101"/>
      <c r="D41" s="100">
        <f t="shared" si="11"/>
        <v>0</v>
      </c>
      <c r="E41" s="89"/>
      <c r="F41" s="90"/>
      <c r="G41" s="91" t="str">
        <f t="shared" si="7"/>
        <v>X</v>
      </c>
      <c r="H41" s="91" t="str">
        <f t="shared" si="8"/>
        <v/>
      </c>
      <c r="I41" s="91" t="str">
        <f t="shared" si="9"/>
        <v/>
      </c>
      <c r="J41" s="91" t="str">
        <f t="shared" si="10"/>
        <v/>
      </c>
      <c r="K41" s="91" t="str">
        <f t="shared" si="13"/>
        <v/>
      </c>
    </row>
    <row r="42" spans="1:11" s="6" customFormat="1" ht="27" customHeight="1" x14ac:dyDescent="0.25">
      <c r="A42" s="93">
        <f>'Resp. 1'!B46</f>
        <v>0</v>
      </c>
      <c r="B42" s="93"/>
      <c r="C42" s="101"/>
      <c r="D42" s="100">
        <f t="shared" si="11"/>
        <v>0</v>
      </c>
      <c r="E42" s="89"/>
      <c r="F42" s="90"/>
      <c r="G42" s="91" t="str">
        <f t="shared" si="7"/>
        <v>X</v>
      </c>
      <c r="H42" s="91" t="str">
        <f t="shared" si="8"/>
        <v/>
      </c>
      <c r="I42" s="91" t="str">
        <f t="shared" si="9"/>
        <v/>
      </c>
      <c r="J42" s="91" t="str">
        <f t="shared" si="10"/>
        <v/>
      </c>
      <c r="K42" s="91" t="str">
        <f t="shared" si="13"/>
        <v/>
      </c>
    </row>
    <row r="43" spans="1:11" s="6" customFormat="1" ht="27" customHeight="1" x14ac:dyDescent="0.25">
      <c r="A43" s="93">
        <f>'Resp. 1'!B47</f>
        <v>0</v>
      </c>
      <c r="B43" s="93"/>
      <c r="C43" s="101"/>
      <c r="D43" s="100">
        <f t="shared" si="11"/>
        <v>0</v>
      </c>
      <c r="E43" s="89"/>
      <c r="F43" s="90"/>
      <c r="G43" s="91" t="str">
        <f t="shared" si="7"/>
        <v>X</v>
      </c>
      <c r="H43" s="91" t="str">
        <f t="shared" si="8"/>
        <v/>
      </c>
      <c r="I43" s="91" t="str">
        <f t="shared" si="9"/>
        <v/>
      </c>
      <c r="J43" s="91" t="str">
        <f t="shared" si="10"/>
        <v/>
      </c>
      <c r="K43" s="91" t="str">
        <f t="shared" si="13"/>
        <v/>
      </c>
    </row>
    <row r="44" spans="1:11" s="6" customFormat="1" ht="27" customHeight="1" x14ac:dyDescent="0.25">
      <c r="A44" s="93">
        <f>'Resp. 1'!B48</f>
        <v>0</v>
      </c>
      <c r="B44" s="93"/>
      <c r="C44" s="101"/>
      <c r="D44" s="100">
        <f t="shared" si="11"/>
        <v>0</v>
      </c>
      <c r="E44" s="89"/>
      <c r="F44" s="90"/>
      <c r="G44" s="91" t="str">
        <f t="shared" si="7"/>
        <v>X</v>
      </c>
      <c r="H44" s="91" t="str">
        <f t="shared" si="8"/>
        <v/>
      </c>
      <c r="I44" s="91" t="str">
        <f t="shared" si="9"/>
        <v/>
      </c>
      <c r="J44" s="91" t="str">
        <f t="shared" si="10"/>
        <v/>
      </c>
      <c r="K44" s="91" t="str">
        <f t="shared" si="13"/>
        <v/>
      </c>
    </row>
    <row r="45" spans="1:11" s="6" customFormat="1" ht="27" customHeight="1" x14ac:dyDescent="0.25">
      <c r="A45" s="93">
        <f>'Resp. 1'!B49</f>
        <v>0</v>
      </c>
      <c r="B45" s="93"/>
      <c r="C45" s="101"/>
      <c r="D45" s="100">
        <f t="shared" si="11"/>
        <v>0</v>
      </c>
      <c r="E45" s="89"/>
      <c r="F45" s="90"/>
      <c r="G45" s="91" t="str">
        <f t="shared" si="7"/>
        <v>X</v>
      </c>
      <c r="H45" s="91" t="str">
        <f t="shared" si="8"/>
        <v/>
      </c>
      <c r="I45" s="91" t="str">
        <f t="shared" si="9"/>
        <v/>
      </c>
      <c r="J45" s="91" t="str">
        <f t="shared" si="10"/>
        <v/>
      </c>
      <c r="K45" s="91" t="str">
        <f t="shared" si="13"/>
        <v/>
      </c>
    </row>
    <row r="46" spans="1:11" s="6" customFormat="1" ht="27" customHeight="1" x14ac:dyDescent="0.25">
      <c r="A46" s="93">
        <f>'Resp. 1'!B50</f>
        <v>0</v>
      </c>
      <c r="B46" s="93"/>
      <c r="C46" s="101"/>
      <c r="D46" s="100">
        <f t="shared" si="11"/>
        <v>0</v>
      </c>
      <c r="E46" s="89"/>
      <c r="F46" s="90"/>
      <c r="G46" s="91" t="str">
        <f t="shared" si="7"/>
        <v>X</v>
      </c>
      <c r="H46" s="91" t="str">
        <f t="shared" si="8"/>
        <v/>
      </c>
      <c r="I46" s="91" t="str">
        <f t="shared" si="9"/>
        <v/>
      </c>
      <c r="J46" s="91" t="str">
        <f t="shared" si="10"/>
        <v/>
      </c>
      <c r="K46" s="91" t="str">
        <f t="shared" si="13"/>
        <v/>
      </c>
    </row>
    <row r="47" spans="1:11" s="6" customFormat="1" ht="27" customHeight="1" x14ac:dyDescent="0.25">
      <c r="A47" s="93">
        <f>'Resp. 1'!B51</f>
        <v>0</v>
      </c>
      <c r="B47" s="93"/>
      <c r="C47" s="101"/>
      <c r="D47" s="100">
        <f t="shared" si="11"/>
        <v>0</v>
      </c>
      <c r="E47" s="89"/>
      <c r="F47" s="90"/>
      <c r="G47" s="91" t="str">
        <f t="shared" si="7"/>
        <v>X</v>
      </c>
      <c r="H47" s="91" t="str">
        <f t="shared" si="8"/>
        <v/>
      </c>
      <c r="I47" s="91" t="str">
        <f t="shared" si="9"/>
        <v/>
      </c>
      <c r="J47" s="91" t="str">
        <f t="shared" si="10"/>
        <v/>
      </c>
      <c r="K47" s="91" t="str">
        <f t="shared" si="13"/>
        <v/>
      </c>
    </row>
    <row r="48" spans="1:11" ht="42" customHeight="1" x14ac:dyDescent="0.25">
      <c r="A48" s="231" t="s">
        <v>247</v>
      </c>
      <c r="B48" s="231" t="s">
        <v>248</v>
      </c>
      <c r="C48" s="85" t="s">
        <v>238</v>
      </c>
      <c r="D48" s="100" t="s">
        <v>522</v>
      </c>
      <c r="E48" s="85" t="s">
        <v>239</v>
      </c>
      <c r="F48" s="85" t="s">
        <v>240</v>
      </c>
      <c r="G48" s="85" t="s">
        <v>249</v>
      </c>
      <c r="H48" s="85" t="s">
        <v>250</v>
      </c>
      <c r="I48" s="85" t="s">
        <v>251</v>
      </c>
      <c r="J48" s="85" t="s">
        <v>252</v>
      </c>
      <c r="K48" s="85" t="s">
        <v>253</v>
      </c>
    </row>
    <row r="49" spans="1:11" s="6" customFormat="1" ht="49.5" customHeight="1" x14ac:dyDescent="0.25">
      <c r="A49" s="93" t="s">
        <v>316</v>
      </c>
      <c r="B49" s="93" t="s">
        <v>317</v>
      </c>
      <c r="C49" s="101">
        <v>20</v>
      </c>
      <c r="D49" s="100">
        <f t="shared" si="11"/>
        <v>20</v>
      </c>
      <c r="E49" s="89">
        <f>F49/100</f>
        <v>1</v>
      </c>
      <c r="F49" s="90">
        <v>100</v>
      </c>
      <c r="G49" s="91" t="str">
        <f t="shared" si="7"/>
        <v/>
      </c>
      <c r="H49" s="91" t="str">
        <f t="shared" si="8"/>
        <v/>
      </c>
      <c r="I49" s="91" t="str">
        <f t="shared" si="9"/>
        <v/>
      </c>
      <c r="J49" s="91" t="str">
        <f t="shared" si="10"/>
        <v/>
      </c>
      <c r="K49" s="91" t="str">
        <f t="shared" ref="K49:K55" si="14">IF(AND(F49&gt;90,F49&lt;=100),"X","")</f>
        <v>X</v>
      </c>
    </row>
    <row r="50" spans="1:11" s="6" customFormat="1" ht="18.75" customHeight="1" x14ac:dyDescent="0.25">
      <c r="A50" s="93"/>
      <c r="B50" s="93"/>
      <c r="C50" s="101"/>
      <c r="D50" s="100">
        <f t="shared" si="11"/>
        <v>0</v>
      </c>
      <c r="E50" s="89">
        <f t="shared" ref="E50:E55" si="15">F50/100</f>
        <v>0</v>
      </c>
      <c r="F50" s="90"/>
      <c r="G50" s="91" t="str">
        <f t="shared" si="7"/>
        <v>X</v>
      </c>
      <c r="H50" s="91" t="str">
        <f t="shared" si="8"/>
        <v/>
      </c>
      <c r="I50" s="91" t="str">
        <f t="shared" si="9"/>
        <v/>
      </c>
      <c r="J50" s="91" t="str">
        <f t="shared" si="10"/>
        <v/>
      </c>
      <c r="K50" s="91" t="str">
        <f t="shared" si="14"/>
        <v/>
      </c>
    </row>
    <row r="51" spans="1:11" s="6" customFormat="1" ht="18.75" customHeight="1" x14ac:dyDescent="0.25">
      <c r="A51" s="93"/>
      <c r="B51" s="93"/>
      <c r="C51" s="101"/>
      <c r="D51" s="100">
        <f t="shared" si="11"/>
        <v>0</v>
      </c>
      <c r="E51" s="89">
        <f t="shared" si="15"/>
        <v>0</v>
      </c>
      <c r="F51" s="90"/>
      <c r="G51" s="91" t="str">
        <f>IF(F51&lt;=20,"X","")</f>
        <v>X</v>
      </c>
      <c r="H51" s="91" t="str">
        <f>IF(AND(F51&gt;20,F51&lt;=50),"X","")</f>
        <v/>
      </c>
      <c r="I51" s="91" t="str">
        <f>IF(AND(F51&gt;50,F51&lt;=70),"X","")</f>
        <v/>
      </c>
      <c r="J51" s="91" t="str">
        <f>IF(AND(F51&gt;70,F51&lt;=90),"X","")</f>
        <v/>
      </c>
      <c r="K51" s="91" t="str">
        <f t="shared" si="14"/>
        <v/>
      </c>
    </row>
    <row r="52" spans="1:11" s="6" customFormat="1" ht="18.75" customHeight="1" x14ac:dyDescent="0.25">
      <c r="A52" s="93"/>
      <c r="B52" s="93"/>
      <c r="C52" s="101"/>
      <c r="D52" s="100">
        <f t="shared" si="11"/>
        <v>0</v>
      </c>
      <c r="E52" s="89">
        <f t="shared" si="15"/>
        <v>0</v>
      </c>
      <c r="F52" s="90"/>
      <c r="G52" s="91" t="str">
        <f>IF(F52&lt;=20,"X","")</f>
        <v>X</v>
      </c>
      <c r="H52" s="91" t="str">
        <f>IF(AND(F52&gt;20,F52&lt;=50),"X","")</f>
        <v/>
      </c>
      <c r="I52" s="91" t="str">
        <f>IF(AND(F52&gt;50,F52&lt;=70),"X","")</f>
        <v/>
      </c>
      <c r="J52" s="91" t="str">
        <f>IF(AND(F52&gt;70,F52&lt;=90),"X","")</f>
        <v/>
      </c>
      <c r="K52" s="91" t="str">
        <f t="shared" si="14"/>
        <v/>
      </c>
    </row>
    <row r="53" spans="1:11" s="6" customFormat="1" ht="18.75" customHeight="1" x14ac:dyDescent="0.25">
      <c r="A53" s="93"/>
      <c r="B53" s="93"/>
      <c r="C53" s="101"/>
      <c r="D53" s="100">
        <f t="shared" si="11"/>
        <v>0</v>
      </c>
      <c r="E53" s="89">
        <f t="shared" si="15"/>
        <v>0</v>
      </c>
      <c r="F53" s="90"/>
      <c r="G53" s="91" t="str">
        <f>IF(F53&lt;=20,"X","")</f>
        <v>X</v>
      </c>
      <c r="H53" s="91" t="str">
        <f>IF(AND(F53&gt;20,F53&lt;=50),"X","")</f>
        <v/>
      </c>
      <c r="I53" s="91" t="str">
        <f>IF(AND(F53&gt;50,F53&lt;=70),"X","")</f>
        <v/>
      </c>
      <c r="J53" s="91" t="str">
        <f>IF(AND(F53&gt;70,F53&lt;=90),"X","")</f>
        <v/>
      </c>
      <c r="K53" s="91" t="str">
        <f t="shared" si="14"/>
        <v/>
      </c>
    </row>
    <row r="54" spans="1:11" s="6" customFormat="1" ht="18.75" customHeight="1" x14ac:dyDescent="0.25">
      <c r="A54" s="93"/>
      <c r="B54" s="93"/>
      <c r="C54" s="101"/>
      <c r="D54" s="100">
        <f t="shared" si="11"/>
        <v>0</v>
      </c>
      <c r="E54" s="89">
        <f t="shared" si="15"/>
        <v>0</v>
      </c>
      <c r="F54" s="90"/>
      <c r="G54" s="91" t="str">
        <f>IF(F54&lt;=20,"X","")</f>
        <v>X</v>
      </c>
      <c r="H54" s="91" t="str">
        <f>IF(AND(F54&gt;20,F54&lt;=50),"X","")</f>
        <v/>
      </c>
      <c r="I54" s="91" t="str">
        <f>IF(AND(F54&gt;50,F54&lt;=70),"X","")</f>
        <v/>
      </c>
      <c r="J54" s="91" t="str">
        <f>IF(AND(F54&gt;70,F54&lt;=90),"X","")</f>
        <v/>
      </c>
      <c r="K54" s="91" t="str">
        <f t="shared" si="14"/>
        <v/>
      </c>
    </row>
    <row r="55" spans="1:11" s="6" customFormat="1" ht="18.75" customHeight="1" x14ac:dyDescent="0.25">
      <c r="A55" s="93"/>
      <c r="B55" s="93"/>
      <c r="C55" s="101"/>
      <c r="D55" s="100">
        <f t="shared" si="11"/>
        <v>0</v>
      </c>
      <c r="E55" s="89">
        <f t="shared" si="15"/>
        <v>0</v>
      </c>
      <c r="F55" s="90"/>
      <c r="G55" s="91" t="str">
        <f>IF(F55&lt;=20,"X","")</f>
        <v>X</v>
      </c>
      <c r="H55" s="91" t="str">
        <f>IF(AND(F55&gt;20,F55&lt;=50),"X","")</f>
        <v/>
      </c>
      <c r="I55" s="91" t="str">
        <f>IF(AND(F55&gt;50,F55&lt;=70),"X","")</f>
        <v/>
      </c>
      <c r="J55" s="91" t="str">
        <f>IF(AND(F55&gt;70,F55&lt;=90),"X","")</f>
        <v/>
      </c>
      <c r="K55" s="91" t="str">
        <f t="shared" si="14"/>
        <v/>
      </c>
    </row>
    <row r="56" spans="1:11" ht="25.5" x14ac:dyDescent="0.25">
      <c r="A56" s="94" t="s">
        <v>254</v>
      </c>
      <c r="B56" s="95" t="str">
        <f>IF(C56=40,"Pesatura Adeguata","Pesatura Inadeguata")</f>
        <v>Pesatura Adeguata</v>
      </c>
      <c r="C56" s="101">
        <f>SUM(C24:C51)</f>
        <v>40</v>
      </c>
      <c r="D56" s="101"/>
      <c r="E56" s="231"/>
      <c r="F56" s="97"/>
      <c r="G56" s="102"/>
      <c r="H56" s="103">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3">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3">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3">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1" ht="18" customHeight="1" x14ac:dyDescent="0.25">
      <c r="A57" s="104"/>
      <c r="B57" s="105"/>
      <c r="C57" s="106"/>
      <c r="D57" s="106"/>
      <c r="E57" s="106" t="s">
        <v>255</v>
      </c>
      <c r="F57" s="107"/>
      <c r="G57" s="108"/>
      <c r="H57" s="108"/>
      <c r="I57" s="108"/>
      <c r="J57" s="108"/>
      <c r="K57" s="109"/>
    </row>
    <row r="58" spans="1:11" ht="16.5" customHeight="1" x14ac:dyDescent="0.25">
      <c r="A58" s="498" t="s">
        <v>256</v>
      </c>
      <c r="B58" s="499"/>
      <c r="C58" s="96">
        <f>SUM(H21:K21)</f>
        <v>60</v>
      </c>
      <c r="D58" s="336"/>
      <c r="E58" s="110">
        <f>C58/60</f>
        <v>1</v>
      </c>
      <c r="F58" s="111"/>
      <c r="G58" s="112"/>
      <c r="H58" s="112"/>
      <c r="I58" s="112"/>
      <c r="J58" s="112"/>
      <c r="K58" s="113"/>
    </row>
    <row r="59" spans="1:11" ht="17.25" customHeight="1" x14ac:dyDescent="0.25">
      <c r="A59" s="114" t="s">
        <v>200</v>
      </c>
      <c r="B59" s="115"/>
      <c r="C59" s="116"/>
      <c r="D59" s="116"/>
      <c r="E59" s="116"/>
      <c r="F59" s="500" t="s">
        <v>257</v>
      </c>
      <c r="G59" s="500"/>
      <c r="H59" s="501"/>
      <c r="I59" s="117">
        <f>C58+C60</f>
        <v>100</v>
      </c>
      <c r="J59" s="116" t="s">
        <v>258</v>
      </c>
      <c r="K59" s="118"/>
    </row>
    <row r="60" spans="1:11" ht="16.5" customHeight="1" x14ac:dyDescent="0.25">
      <c r="A60" s="498" t="s">
        <v>259</v>
      </c>
      <c r="B60" s="499"/>
      <c r="C60" s="96">
        <f>SUM(G56:K56)</f>
        <v>40</v>
      </c>
      <c r="D60" s="336"/>
      <c r="E60" s="110" t="s">
        <v>255</v>
      </c>
      <c r="F60" s="111"/>
      <c r="G60" s="112"/>
      <c r="H60" s="112"/>
      <c r="I60" s="112"/>
      <c r="J60" s="112"/>
      <c r="K60" s="113"/>
    </row>
    <row r="61" spans="1:11" ht="26.25" customHeight="1" x14ac:dyDescent="0.25">
      <c r="A61" s="119"/>
      <c r="B61" s="120"/>
      <c r="C61" s="120"/>
      <c r="D61" s="120"/>
      <c r="E61" s="120"/>
      <c r="F61" s="121"/>
      <c r="G61" s="122"/>
      <c r="H61" s="122"/>
      <c r="I61" s="122"/>
      <c r="J61" s="122"/>
      <c r="K61" s="123"/>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5"/>
  <sheetViews>
    <sheetView workbookViewId="0">
      <selection activeCell="I3" sqref="I3"/>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02" t="str">
        <f>'Elenco P.I.'!B2</f>
        <v>Comune di Golfo Aranci</v>
      </c>
      <c r="B1" s="503"/>
      <c r="C1" s="503"/>
      <c r="D1" s="503"/>
      <c r="E1" s="503"/>
      <c r="F1" s="503"/>
      <c r="G1" s="503"/>
      <c r="H1" s="503"/>
      <c r="I1" s="503"/>
      <c r="J1" s="504"/>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05" t="s">
        <v>229</v>
      </c>
      <c r="B6" s="505"/>
      <c r="C6" s="505"/>
      <c r="D6" s="505"/>
      <c r="E6" s="505"/>
      <c r="F6" s="507" t="s">
        <v>230</v>
      </c>
      <c r="G6" s="507"/>
      <c r="H6" s="507"/>
      <c r="I6" s="507"/>
      <c r="J6" s="507"/>
    </row>
    <row r="7" spans="1:10" ht="15.75" customHeight="1" x14ac:dyDescent="0.25">
      <c r="A7" s="506"/>
      <c r="B7" s="506"/>
      <c r="C7" s="506"/>
      <c r="D7" s="506"/>
      <c r="E7" s="506"/>
      <c r="F7" s="231">
        <v>1</v>
      </c>
      <c r="G7" s="231">
        <v>2</v>
      </c>
      <c r="H7" s="231">
        <v>3</v>
      </c>
      <c r="I7" s="231">
        <v>4</v>
      </c>
      <c r="J7" s="231">
        <v>5</v>
      </c>
    </row>
    <row r="8" spans="1:10" ht="15.75" customHeight="1" x14ac:dyDescent="0.25">
      <c r="A8" s="506"/>
      <c r="B8" s="506"/>
      <c r="C8" s="506"/>
      <c r="D8" s="506"/>
      <c r="E8" s="506"/>
      <c r="F8" s="82" t="s">
        <v>231</v>
      </c>
      <c r="G8" s="82" t="s">
        <v>232</v>
      </c>
      <c r="H8" s="83" t="s">
        <v>233</v>
      </c>
      <c r="I8" s="83" t="s">
        <v>234</v>
      </c>
      <c r="J8" s="83" t="s">
        <v>235</v>
      </c>
    </row>
    <row r="9" spans="1:10" ht="4.5" customHeight="1" x14ac:dyDescent="0.25">
      <c r="A9" s="508"/>
      <c r="B9" s="508"/>
      <c r="C9" s="508"/>
      <c r="D9" s="508"/>
      <c r="E9" s="508"/>
      <c r="F9" s="508"/>
      <c r="G9" s="508"/>
      <c r="H9" s="508"/>
      <c r="I9" s="508"/>
      <c r="J9" s="508"/>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08"/>
      <c r="B22" s="509"/>
      <c r="C22" s="509"/>
      <c r="D22" s="232"/>
      <c r="E22" s="508"/>
      <c r="F22" s="509"/>
      <c r="G22" s="509"/>
      <c r="H22" s="508"/>
      <c r="I22" s="509"/>
      <c r="J22" s="509"/>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Gara per riqualificazione area campi tennis</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Abrogazione regolamenti desueti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Interventi pozzo sacro Milis</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'Resp. 1'!B35</f>
        <v>Condotta scolo acque meteoriche terza spiaggia</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'Resp. 1'!B36</f>
        <v>Regolamento contributi ad associazioni</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str">
        <f>'Resp. 1'!B37</f>
        <v>banca dati contratti 2000-2015</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str">
        <f>'Resp. 1'!B38</f>
        <v>Servizio idrico cimitero comunale</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498" t="s">
        <v>256</v>
      </c>
      <c r="B42" s="499"/>
      <c r="C42" s="96">
        <f>SUM(G21:J21)</f>
        <v>0</v>
      </c>
      <c r="D42" s="110">
        <f>C42/60</f>
        <v>0</v>
      </c>
      <c r="E42" s="111"/>
      <c r="F42" s="112"/>
      <c r="G42" s="112"/>
      <c r="H42" s="112"/>
      <c r="I42" s="112"/>
      <c r="J42" s="113"/>
    </row>
    <row r="43" spans="1:10" ht="17.25" customHeight="1" x14ac:dyDescent="0.25">
      <c r="A43" s="114" t="s">
        <v>200</v>
      </c>
      <c r="B43" s="115"/>
      <c r="C43" s="116"/>
      <c r="D43" s="116"/>
      <c r="E43" s="500" t="s">
        <v>257</v>
      </c>
      <c r="F43" s="500"/>
      <c r="G43" s="501"/>
      <c r="H43" s="117">
        <f>C42+C44</f>
        <v>0</v>
      </c>
      <c r="I43" s="116" t="s">
        <v>258</v>
      </c>
      <c r="J43" s="118"/>
    </row>
    <row r="44" spans="1:10" ht="16.5" customHeight="1" x14ac:dyDescent="0.25">
      <c r="A44" s="498" t="s">
        <v>259</v>
      </c>
      <c r="B44" s="499"/>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5"/>
  <sheetViews>
    <sheetView workbookViewId="0">
      <selection activeCell="J12" sqref="J12"/>
    </sheetView>
  </sheetViews>
  <sheetFormatPr defaultRowHeight="12.75" x14ac:dyDescent="0.25"/>
  <cols>
    <col min="1" max="1" width="48.5703125" style="81" customWidth="1"/>
    <col min="2" max="2" width="52.5703125" style="81" customWidth="1"/>
    <col min="3" max="3" width="10.140625" style="81" customWidth="1"/>
    <col min="4" max="4" width="8.85546875" style="81" hidden="1" customWidth="1"/>
    <col min="5" max="5" width="9.28515625" style="81" customWidth="1"/>
    <col min="6" max="10" width="16" style="81" customWidth="1"/>
    <col min="11" max="256" width="9.140625" style="81"/>
    <col min="257" max="257" width="42.42578125" style="81" customWidth="1"/>
    <col min="258" max="258" width="46.42578125" style="81" customWidth="1"/>
    <col min="259" max="259" width="10.140625" style="81" customWidth="1"/>
    <col min="260" max="260" width="8.85546875" style="81" customWidth="1"/>
    <col min="261" max="261" width="9.28515625" style="81" customWidth="1"/>
    <col min="262" max="266" width="16" style="81" customWidth="1"/>
    <col min="267" max="512" width="9.140625" style="81"/>
    <col min="513" max="513" width="42.42578125" style="81" customWidth="1"/>
    <col min="514" max="514" width="46.42578125" style="81" customWidth="1"/>
    <col min="515" max="515" width="10.140625" style="81" customWidth="1"/>
    <col min="516" max="516" width="8.85546875" style="81" customWidth="1"/>
    <col min="517" max="517" width="9.28515625" style="81" customWidth="1"/>
    <col min="518" max="522" width="16" style="81" customWidth="1"/>
    <col min="523" max="768" width="9.140625" style="81"/>
    <col min="769" max="769" width="42.42578125" style="81" customWidth="1"/>
    <col min="770" max="770" width="46.42578125" style="81" customWidth="1"/>
    <col min="771" max="771" width="10.140625" style="81" customWidth="1"/>
    <col min="772" max="772" width="8.85546875" style="81" customWidth="1"/>
    <col min="773" max="773" width="9.28515625" style="81" customWidth="1"/>
    <col min="774" max="778" width="16" style="81" customWidth="1"/>
    <col min="779" max="1024" width="9.140625" style="81"/>
    <col min="1025" max="1025" width="42.42578125" style="81" customWidth="1"/>
    <col min="1026" max="1026" width="46.42578125" style="81" customWidth="1"/>
    <col min="1027" max="1027" width="10.140625" style="81" customWidth="1"/>
    <col min="1028" max="1028" width="8.85546875" style="81" customWidth="1"/>
    <col min="1029" max="1029" width="9.28515625" style="81" customWidth="1"/>
    <col min="1030" max="1034" width="16" style="81" customWidth="1"/>
    <col min="1035" max="1280" width="9.140625" style="81"/>
    <col min="1281" max="1281" width="42.42578125" style="81" customWidth="1"/>
    <col min="1282" max="1282" width="46.42578125" style="81" customWidth="1"/>
    <col min="1283" max="1283" width="10.140625" style="81" customWidth="1"/>
    <col min="1284" max="1284" width="8.85546875" style="81" customWidth="1"/>
    <col min="1285" max="1285" width="9.28515625" style="81" customWidth="1"/>
    <col min="1286" max="1290" width="16" style="81" customWidth="1"/>
    <col min="1291" max="1536" width="9.140625" style="81"/>
    <col min="1537" max="1537" width="42.42578125" style="81" customWidth="1"/>
    <col min="1538" max="1538" width="46.42578125" style="81" customWidth="1"/>
    <col min="1539" max="1539" width="10.140625" style="81" customWidth="1"/>
    <col min="1540" max="1540" width="8.85546875" style="81" customWidth="1"/>
    <col min="1541" max="1541" width="9.28515625" style="81" customWidth="1"/>
    <col min="1542" max="1546" width="16" style="81" customWidth="1"/>
    <col min="1547" max="1792" width="9.140625" style="81"/>
    <col min="1793" max="1793" width="42.42578125" style="81" customWidth="1"/>
    <col min="1794" max="1794" width="46.42578125" style="81" customWidth="1"/>
    <col min="1795" max="1795" width="10.140625" style="81" customWidth="1"/>
    <col min="1796" max="1796" width="8.85546875" style="81" customWidth="1"/>
    <col min="1797" max="1797" width="9.28515625" style="81" customWidth="1"/>
    <col min="1798" max="1802" width="16" style="81" customWidth="1"/>
    <col min="1803" max="2048" width="9.140625" style="81"/>
    <col min="2049" max="2049" width="42.42578125" style="81" customWidth="1"/>
    <col min="2050" max="2050" width="46.42578125" style="81" customWidth="1"/>
    <col min="2051" max="2051" width="10.140625" style="81" customWidth="1"/>
    <col min="2052" max="2052" width="8.85546875" style="81" customWidth="1"/>
    <col min="2053" max="2053" width="9.28515625" style="81" customWidth="1"/>
    <col min="2054" max="2058" width="16" style="81" customWidth="1"/>
    <col min="2059" max="2304" width="9.140625" style="81"/>
    <col min="2305" max="2305" width="42.42578125" style="81" customWidth="1"/>
    <col min="2306" max="2306" width="46.42578125" style="81" customWidth="1"/>
    <col min="2307" max="2307" width="10.140625" style="81" customWidth="1"/>
    <col min="2308" max="2308" width="8.85546875" style="81" customWidth="1"/>
    <col min="2309" max="2309" width="9.28515625" style="81" customWidth="1"/>
    <col min="2310" max="2314" width="16" style="81" customWidth="1"/>
    <col min="2315" max="2560" width="9.140625" style="81"/>
    <col min="2561" max="2561" width="42.42578125" style="81" customWidth="1"/>
    <col min="2562" max="2562" width="46.42578125" style="81" customWidth="1"/>
    <col min="2563" max="2563" width="10.140625" style="81" customWidth="1"/>
    <col min="2564" max="2564" width="8.85546875" style="81" customWidth="1"/>
    <col min="2565" max="2565" width="9.28515625" style="81" customWidth="1"/>
    <col min="2566" max="2570" width="16" style="81" customWidth="1"/>
    <col min="2571" max="2816" width="9.140625" style="81"/>
    <col min="2817" max="2817" width="42.42578125" style="81" customWidth="1"/>
    <col min="2818" max="2818" width="46.42578125" style="81" customWidth="1"/>
    <col min="2819" max="2819" width="10.140625" style="81" customWidth="1"/>
    <col min="2820" max="2820" width="8.85546875" style="81" customWidth="1"/>
    <col min="2821" max="2821" width="9.28515625" style="81" customWidth="1"/>
    <col min="2822" max="2826" width="16" style="81" customWidth="1"/>
    <col min="2827" max="3072" width="9.140625" style="81"/>
    <col min="3073" max="3073" width="42.42578125" style="81" customWidth="1"/>
    <col min="3074" max="3074" width="46.42578125" style="81" customWidth="1"/>
    <col min="3075" max="3075" width="10.140625" style="81" customWidth="1"/>
    <col min="3076" max="3076" width="8.85546875" style="81" customWidth="1"/>
    <col min="3077" max="3077" width="9.28515625" style="81" customWidth="1"/>
    <col min="3078" max="3082" width="16" style="81" customWidth="1"/>
    <col min="3083" max="3328" width="9.140625" style="81"/>
    <col min="3329" max="3329" width="42.42578125" style="81" customWidth="1"/>
    <col min="3330" max="3330" width="46.42578125" style="81" customWidth="1"/>
    <col min="3331" max="3331" width="10.140625" style="81" customWidth="1"/>
    <col min="3332" max="3332" width="8.85546875" style="81" customWidth="1"/>
    <col min="3333" max="3333" width="9.28515625" style="81" customWidth="1"/>
    <col min="3334" max="3338" width="16" style="81" customWidth="1"/>
    <col min="3339" max="3584" width="9.140625" style="81"/>
    <col min="3585" max="3585" width="42.42578125" style="81" customWidth="1"/>
    <col min="3586" max="3586" width="46.42578125" style="81" customWidth="1"/>
    <col min="3587" max="3587" width="10.140625" style="81" customWidth="1"/>
    <col min="3588" max="3588" width="8.85546875" style="81" customWidth="1"/>
    <col min="3589" max="3589" width="9.28515625" style="81" customWidth="1"/>
    <col min="3590" max="3594" width="16" style="81" customWidth="1"/>
    <col min="3595" max="3840" width="9.140625" style="81"/>
    <col min="3841" max="3841" width="42.42578125" style="81" customWidth="1"/>
    <col min="3842" max="3842" width="46.42578125" style="81" customWidth="1"/>
    <col min="3843" max="3843" width="10.140625" style="81" customWidth="1"/>
    <col min="3844" max="3844" width="8.85546875" style="81" customWidth="1"/>
    <col min="3845" max="3845" width="9.28515625" style="81" customWidth="1"/>
    <col min="3846" max="3850" width="16" style="81" customWidth="1"/>
    <col min="3851" max="4096" width="9.140625" style="81"/>
    <col min="4097" max="4097" width="42.42578125" style="81" customWidth="1"/>
    <col min="4098" max="4098" width="46.42578125" style="81" customWidth="1"/>
    <col min="4099" max="4099" width="10.140625" style="81" customWidth="1"/>
    <col min="4100" max="4100" width="8.85546875" style="81" customWidth="1"/>
    <col min="4101" max="4101" width="9.28515625" style="81" customWidth="1"/>
    <col min="4102" max="4106" width="16" style="81" customWidth="1"/>
    <col min="4107" max="4352" width="9.140625" style="81"/>
    <col min="4353" max="4353" width="42.42578125" style="81" customWidth="1"/>
    <col min="4354" max="4354" width="46.42578125" style="81" customWidth="1"/>
    <col min="4355" max="4355" width="10.140625" style="81" customWidth="1"/>
    <col min="4356" max="4356" width="8.85546875" style="81" customWidth="1"/>
    <col min="4357" max="4357" width="9.28515625" style="81" customWidth="1"/>
    <col min="4358" max="4362" width="16" style="81" customWidth="1"/>
    <col min="4363" max="4608" width="9.140625" style="81"/>
    <col min="4609" max="4609" width="42.42578125" style="81" customWidth="1"/>
    <col min="4610" max="4610" width="46.42578125" style="81" customWidth="1"/>
    <col min="4611" max="4611" width="10.140625" style="81" customWidth="1"/>
    <col min="4612" max="4612" width="8.85546875" style="81" customWidth="1"/>
    <col min="4613" max="4613" width="9.28515625" style="81" customWidth="1"/>
    <col min="4614" max="4618" width="16" style="81" customWidth="1"/>
    <col min="4619" max="4864" width="9.140625" style="81"/>
    <col min="4865" max="4865" width="42.42578125" style="81" customWidth="1"/>
    <col min="4866" max="4866" width="46.42578125" style="81" customWidth="1"/>
    <col min="4867" max="4867" width="10.140625" style="81" customWidth="1"/>
    <col min="4868" max="4868" width="8.85546875" style="81" customWidth="1"/>
    <col min="4869" max="4869" width="9.28515625" style="81" customWidth="1"/>
    <col min="4870" max="4874" width="16" style="81" customWidth="1"/>
    <col min="4875" max="5120" width="9.140625" style="81"/>
    <col min="5121" max="5121" width="42.42578125" style="81" customWidth="1"/>
    <col min="5122" max="5122" width="46.42578125" style="81" customWidth="1"/>
    <col min="5123" max="5123" width="10.140625" style="81" customWidth="1"/>
    <col min="5124" max="5124" width="8.85546875" style="81" customWidth="1"/>
    <col min="5125" max="5125" width="9.28515625" style="81" customWidth="1"/>
    <col min="5126" max="5130" width="16" style="81" customWidth="1"/>
    <col min="5131" max="5376" width="9.140625" style="81"/>
    <col min="5377" max="5377" width="42.42578125" style="81" customWidth="1"/>
    <col min="5378" max="5378" width="46.42578125" style="81" customWidth="1"/>
    <col min="5379" max="5379" width="10.140625" style="81" customWidth="1"/>
    <col min="5380" max="5380" width="8.85546875" style="81" customWidth="1"/>
    <col min="5381" max="5381" width="9.28515625" style="81" customWidth="1"/>
    <col min="5382" max="5386" width="16" style="81" customWidth="1"/>
    <col min="5387" max="5632" width="9.140625" style="81"/>
    <col min="5633" max="5633" width="42.42578125" style="81" customWidth="1"/>
    <col min="5634" max="5634" width="46.42578125" style="81" customWidth="1"/>
    <col min="5635" max="5635" width="10.140625" style="81" customWidth="1"/>
    <col min="5636" max="5636" width="8.85546875" style="81" customWidth="1"/>
    <col min="5637" max="5637" width="9.28515625" style="81" customWidth="1"/>
    <col min="5638" max="5642" width="16" style="81" customWidth="1"/>
    <col min="5643" max="5888" width="9.140625" style="81"/>
    <col min="5889" max="5889" width="42.42578125" style="81" customWidth="1"/>
    <col min="5890" max="5890" width="46.42578125" style="81" customWidth="1"/>
    <col min="5891" max="5891" width="10.140625" style="81" customWidth="1"/>
    <col min="5892" max="5892" width="8.85546875" style="81" customWidth="1"/>
    <col min="5893" max="5893" width="9.28515625" style="81" customWidth="1"/>
    <col min="5894" max="5898" width="16" style="81" customWidth="1"/>
    <col min="5899" max="6144" width="9.140625" style="81"/>
    <col min="6145" max="6145" width="42.42578125" style="81" customWidth="1"/>
    <col min="6146" max="6146" width="46.42578125" style="81" customWidth="1"/>
    <col min="6147" max="6147" width="10.140625" style="81" customWidth="1"/>
    <col min="6148" max="6148" width="8.85546875" style="81" customWidth="1"/>
    <col min="6149" max="6149" width="9.28515625" style="81" customWidth="1"/>
    <col min="6150" max="6154" width="16" style="81" customWidth="1"/>
    <col min="6155" max="6400" width="9.140625" style="81"/>
    <col min="6401" max="6401" width="42.42578125" style="81" customWidth="1"/>
    <col min="6402" max="6402" width="46.42578125" style="81" customWidth="1"/>
    <col min="6403" max="6403" width="10.140625" style="81" customWidth="1"/>
    <col min="6404" max="6404" width="8.85546875" style="81" customWidth="1"/>
    <col min="6405" max="6405" width="9.28515625" style="81" customWidth="1"/>
    <col min="6406" max="6410" width="16" style="81" customWidth="1"/>
    <col min="6411" max="6656" width="9.140625" style="81"/>
    <col min="6657" max="6657" width="42.42578125" style="81" customWidth="1"/>
    <col min="6658" max="6658" width="46.42578125" style="81" customWidth="1"/>
    <col min="6659" max="6659" width="10.140625" style="81" customWidth="1"/>
    <col min="6660" max="6660" width="8.85546875" style="81" customWidth="1"/>
    <col min="6661" max="6661" width="9.28515625" style="81" customWidth="1"/>
    <col min="6662" max="6666" width="16" style="81" customWidth="1"/>
    <col min="6667" max="6912" width="9.140625" style="81"/>
    <col min="6913" max="6913" width="42.42578125" style="81" customWidth="1"/>
    <col min="6914" max="6914" width="46.42578125" style="81" customWidth="1"/>
    <col min="6915" max="6915" width="10.140625" style="81" customWidth="1"/>
    <col min="6916" max="6916" width="8.85546875" style="81" customWidth="1"/>
    <col min="6917" max="6917" width="9.28515625" style="81" customWidth="1"/>
    <col min="6918" max="6922" width="16" style="81" customWidth="1"/>
    <col min="6923" max="7168" width="9.140625" style="81"/>
    <col min="7169" max="7169" width="42.42578125" style="81" customWidth="1"/>
    <col min="7170" max="7170" width="46.42578125" style="81" customWidth="1"/>
    <col min="7171" max="7171" width="10.140625" style="81" customWidth="1"/>
    <col min="7172" max="7172" width="8.85546875" style="81" customWidth="1"/>
    <col min="7173" max="7173" width="9.28515625" style="81" customWidth="1"/>
    <col min="7174" max="7178" width="16" style="81" customWidth="1"/>
    <col min="7179" max="7424" width="9.140625" style="81"/>
    <col min="7425" max="7425" width="42.42578125" style="81" customWidth="1"/>
    <col min="7426" max="7426" width="46.42578125" style="81" customWidth="1"/>
    <col min="7427" max="7427" width="10.140625" style="81" customWidth="1"/>
    <col min="7428" max="7428" width="8.85546875" style="81" customWidth="1"/>
    <col min="7429" max="7429" width="9.28515625" style="81" customWidth="1"/>
    <col min="7430" max="7434" width="16" style="81" customWidth="1"/>
    <col min="7435" max="7680" width="9.140625" style="81"/>
    <col min="7681" max="7681" width="42.42578125" style="81" customWidth="1"/>
    <col min="7682" max="7682" width="46.42578125" style="81" customWidth="1"/>
    <col min="7683" max="7683" width="10.140625" style="81" customWidth="1"/>
    <col min="7684" max="7684" width="8.85546875" style="81" customWidth="1"/>
    <col min="7685" max="7685" width="9.28515625" style="81" customWidth="1"/>
    <col min="7686" max="7690" width="16" style="81" customWidth="1"/>
    <col min="7691" max="7936" width="9.140625" style="81"/>
    <col min="7937" max="7937" width="42.42578125" style="81" customWidth="1"/>
    <col min="7938" max="7938" width="46.42578125" style="81" customWidth="1"/>
    <col min="7939" max="7939" width="10.140625" style="81" customWidth="1"/>
    <col min="7940" max="7940" width="8.85546875" style="81" customWidth="1"/>
    <col min="7941" max="7941" width="9.28515625" style="81" customWidth="1"/>
    <col min="7942" max="7946" width="16" style="81" customWidth="1"/>
    <col min="7947" max="8192" width="9.140625" style="81"/>
    <col min="8193" max="8193" width="42.42578125" style="81" customWidth="1"/>
    <col min="8194" max="8194" width="46.42578125" style="81" customWidth="1"/>
    <col min="8195" max="8195" width="10.140625" style="81" customWidth="1"/>
    <col min="8196" max="8196" width="8.85546875" style="81" customWidth="1"/>
    <col min="8197" max="8197" width="9.28515625" style="81" customWidth="1"/>
    <col min="8198" max="8202" width="16" style="81" customWidth="1"/>
    <col min="8203" max="8448" width="9.140625" style="81"/>
    <col min="8449" max="8449" width="42.42578125" style="81" customWidth="1"/>
    <col min="8450" max="8450" width="46.42578125" style="81" customWidth="1"/>
    <col min="8451" max="8451" width="10.140625" style="81" customWidth="1"/>
    <col min="8452" max="8452" width="8.85546875" style="81" customWidth="1"/>
    <col min="8453" max="8453" width="9.28515625" style="81" customWidth="1"/>
    <col min="8454" max="8458" width="16" style="81" customWidth="1"/>
    <col min="8459" max="8704" width="9.140625" style="81"/>
    <col min="8705" max="8705" width="42.42578125" style="81" customWidth="1"/>
    <col min="8706" max="8706" width="46.42578125" style="81" customWidth="1"/>
    <col min="8707" max="8707" width="10.140625" style="81" customWidth="1"/>
    <col min="8708" max="8708" width="8.85546875" style="81" customWidth="1"/>
    <col min="8709" max="8709" width="9.28515625" style="81" customWidth="1"/>
    <col min="8710" max="8714" width="16" style="81" customWidth="1"/>
    <col min="8715" max="8960" width="9.140625" style="81"/>
    <col min="8961" max="8961" width="42.42578125" style="81" customWidth="1"/>
    <col min="8962" max="8962" width="46.42578125" style="81" customWidth="1"/>
    <col min="8963" max="8963" width="10.140625" style="81" customWidth="1"/>
    <col min="8964" max="8964" width="8.85546875" style="81" customWidth="1"/>
    <col min="8965" max="8965" width="9.28515625" style="81" customWidth="1"/>
    <col min="8966" max="8970" width="16" style="81" customWidth="1"/>
    <col min="8971" max="9216" width="9.140625" style="81"/>
    <col min="9217" max="9217" width="42.42578125" style="81" customWidth="1"/>
    <col min="9218" max="9218" width="46.42578125" style="81" customWidth="1"/>
    <col min="9219" max="9219" width="10.140625" style="81" customWidth="1"/>
    <col min="9220" max="9220" width="8.85546875" style="81" customWidth="1"/>
    <col min="9221" max="9221" width="9.28515625" style="81" customWidth="1"/>
    <col min="9222" max="9226" width="16" style="81" customWidth="1"/>
    <col min="9227" max="9472" width="9.140625" style="81"/>
    <col min="9473" max="9473" width="42.42578125" style="81" customWidth="1"/>
    <col min="9474" max="9474" width="46.42578125" style="81" customWidth="1"/>
    <col min="9475" max="9475" width="10.140625" style="81" customWidth="1"/>
    <col min="9476" max="9476" width="8.85546875" style="81" customWidth="1"/>
    <col min="9477" max="9477" width="9.28515625" style="81" customWidth="1"/>
    <col min="9478" max="9482" width="16" style="81" customWidth="1"/>
    <col min="9483" max="9728" width="9.140625" style="81"/>
    <col min="9729" max="9729" width="42.42578125" style="81" customWidth="1"/>
    <col min="9730" max="9730" width="46.42578125" style="81" customWidth="1"/>
    <col min="9731" max="9731" width="10.140625" style="81" customWidth="1"/>
    <col min="9732" max="9732" width="8.85546875" style="81" customWidth="1"/>
    <col min="9733" max="9733" width="9.28515625" style="81" customWidth="1"/>
    <col min="9734" max="9738" width="16" style="81" customWidth="1"/>
    <col min="9739" max="9984" width="9.140625" style="81"/>
    <col min="9985" max="9985" width="42.42578125" style="81" customWidth="1"/>
    <col min="9986" max="9986" width="46.42578125" style="81" customWidth="1"/>
    <col min="9987" max="9987" width="10.140625" style="81" customWidth="1"/>
    <col min="9988" max="9988" width="8.85546875" style="81" customWidth="1"/>
    <col min="9989" max="9989" width="9.28515625" style="81" customWidth="1"/>
    <col min="9990" max="9994" width="16" style="81" customWidth="1"/>
    <col min="9995" max="10240" width="9.140625" style="81"/>
    <col min="10241" max="10241" width="42.42578125" style="81" customWidth="1"/>
    <col min="10242" max="10242" width="46.42578125" style="81" customWidth="1"/>
    <col min="10243" max="10243" width="10.140625" style="81" customWidth="1"/>
    <col min="10244" max="10244" width="8.85546875" style="81" customWidth="1"/>
    <col min="10245" max="10245" width="9.28515625" style="81" customWidth="1"/>
    <col min="10246" max="10250" width="16" style="81" customWidth="1"/>
    <col min="10251" max="10496" width="9.140625" style="81"/>
    <col min="10497" max="10497" width="42.42578125" style="81" customWidth="1"/>
    <col min="10498" max="10498" width="46.42578125" style="81" customWidth="1"/>
    <col min="10499" max="10499" width="10.140625" style="81" customWidth="1"/>
    <col min="10500" max="10500" width="8.85546875" style="81" customWidth="1"/>
    <col min="10501" max="10501" width="9.28515625" style="81" customWidth="1"/>
    <col min="10502" max="10506" width="16" style="81" customWidth="1"/>
    <col min="10507" max="10752" width="9.140625" style="81"/>
    <col min="10753" max="10753" width="42.42578125" style="81" customWidth="1"/>
    <col min="10754" max="10754" width="46.42578125" style="81" customWidth="1"/>
    <col min="10755" max="10755" width="10.140625" style="81" customWidth="1"/>
    <col min="10756" max="10756" width="8.85546875" style="81" customWidth="1"/>
    <col min="10757" max="10757" width="9.28515625" style="81" customWidth="1"/>
    <col min="10758" max="10762" width="16" style="81" customWidth="1"/>
    <col min="10763" max="11008" width="9.140625" style="81"/>
    <col min="11009" max="11009" width="42.42578125" style="81" customWidth="1"/>
    <col min="11010" max="11010" width="46.42578125" style="81" customWidth="1"/>
    <col min="11011" max="11011" width="10.140625" style="81" customWidth="1"/>
    <col min="11012" max="11012" width="8.85546875" style="81" customWidth="1"/>
    <col min="11013" max="11013" width="9.28515625" style="81" customWidth="1"/>
    <col min="11014" max="11018" width="16" style="81" customWidth="1"/>
    <col min="11019" max="11264" width="9.140625" style="81"/>
    <col min="11265" max="11265" width="42.42578125" style="81" customWidth="1"/>
    <col min="11266" max="11266" width="46.42578125" style="81" customWidth="1"/>
    <col min="11267" max="11267" width="10.140625" style="81" customWidth="1"/>
    <col min="11268" max="11268" width="8.85546875" style="81" customWidth="1"/>
    <col min="11269" max="11269" width="9.28515625" style="81" customWidth="1"/>
    <col min="11270" max="11274" width="16" style="81" customWidth="1"/>
    <col min="11275" max="11520" width="9.140625" style="81"/>
    <col min="11521" max="11521" width="42.42578125" style="81" customWidth="1"/>
    <col min="11522" max="11522" width="46.42578125" style="81" customWidth="1"/>
    <col min="11523" max="11523" width="10.140625" style="81" customWidth="1"/>
    <col min="11524" max="11524" width="8.85546875" style="81" customWidth="1"/>
    <col min="11525" max="11525" width="9.28515625" style="81" customWidth="1"/>
    <col min="11526" max="11530" width="16" style="81" customWidth="1"/>
    <col min="11531" max="11776" width="9.140625" style="81"/>
    <col min="11777" max="11777" width="42.42578125" style="81" customWidth="1"/>
    <col min="11778" max="11778" width="46.42578125" style="81" customWidth="1"/>
    <col min="11779" max="11779" width="10.140625" style="81" customWidth="1"/>
    <col min="11780" max="11780" width="8.85546875" style="81" customWidth="1"/>
    <col min="11781" max="11781" width="9.28515625" style="81" customWidth="1"/>
    <col min="11782" max="11786" width="16" style="81" customWidth="1"/>
    <col min="11787" max="12032" width="9.140625" style="81"/>
    <col min="12033" max="12033" width="42.42578125" style="81" customWidth="1"/>
    <col min="12034" max="12034" width="46.42578125" style="81" customWidth="1"/>
    <col min="12035" max="12035" width="10.140625" style="81" customWidth="1"/>
    <col min="12036" max="12036" width="8.85546875" style="81" customWidth="1"/>
    <col min="12037" max="12037" width="9.28515625" style="81" customWidth="1"/>
    <col min="12038" max="12042" width="16" style="81" customWidth="1"/>
    <col min="12043" max="12288" width="9.140625" style="81"/>
    <col min="12289" max="12289" width="42.42578125" style="81" customWidth="1"/>
    <col min="12290" max="12290" width="46.42578125" style="81" customWidth="1"/>
    <col min="12291" max="12291" width="10.140625" style="81" customWidth="1"/>
    <col min="12292" max="12292" width="8.85546875" style="81" customWidth="1"/>
    <col min="12293" max="12293" width="9.28515625" style="81" customWidth="1"/>
    <col min="12294" max="12298" width="16" style="81" customWidth="1"/>
    <col min="12299" max="12544" width="9.140625" style="81"/>
    <col min="12545" max="12545" width="42.42578125" style="81" customWidth="1"/>
    <col min="12546" max="12546" width="46.42578125" style="81" customWidth="1"/>
    <col min="12547" max="12547" width="10.140625" style="81" customWidth="1"/>
    <col min="12548" max="12548" width="8.85546875" style="81" customWidth="1"/>
    <col min="12549" max="12549" width="9.28515625" style="81" customWidth="1"/>
    <col min="12550" max="12554" width="16" style="81" customWidth="1"/>
    <col min="12555" max="12800" width="9.140625" style="81"/>
    <col min="12801" max="12801" width="42.42578125" style="81" customWidth="1"/>
    <col min="12802" max="12802" width="46.42578125" style="81" customWidth="1"/>
    <col min="12803" max="12803" width="10.140625" style="81" customWidth="1"/>
    <col min="12804" max="12804" width="8.85546875" style="81" customWidth="1"/>
    <col min="12805" max="12805" width="9.28515625" style="81" customWidth="1"/>
    <col min="12806" max="12810" width="16" style="81" customWidth="1"/>
    <col min="12811" max="13056" width="9.140625" style="81"/>
    <col min="13057" max="13057" width="42.42578125" style="81" customWidth="1"/>
    <col min="13058" max="13058" width="46.42578125" style="81" customWidth="1"/>
    <col min="13059" max="13059" width="10.140625" style="81" customWidth="1"/>
    <col min="13060" max="13060" width="8.85546875" style="81" customWidth="1"/>
    <col min="13061" max="13061" width="9.28515625" style="81" customWidth="1"/>
    <col min="13062" max="13066" width="16" style="81" customWidth="1"/>
    <col min="13067" max="13312" width="9.140625" style="81"/>
    <col min="13313" max="13313" width="42.42578125" style="81" customWidth="1"/>
    <col min="13314" max="13314" width="46.42578125" style="81" customWidth="1"/>
    <col min="13315" max="13315" width="10.140625" style="81" customWidth="1"/>
    <col min="13316" max="13316" width="8.85546875" style="81" customWidth="1"/>
    <col min="13317" max="13317" width="9.28515625" style="81" customWidth="1"/>
    <col min="13318" max="13322" width="16" style="81" customWidth="1"/>
    <col min="13323" max="13568" width="9.140625" style="81"/>
    <col min="13569" max="13569" width="42.42578125" style="81" customWidth="1"/>
    <col min="13570" max="13570" width="46.42578125" style="81" customWidth="1"/>
    <col min="13571" max="13571" width="10.140625" style="81" customWidth="1"/>
    <col min="13572" max="13572" width="8.85546875" style="81" customWidth="1"/>
    <col min="13573" max="13573" width="9.28515625" style="81" customWidth="1"/>
    <col min="13574" max="13578" width="16" style="81" customWidth="1"/>
    <col min="13579" max="13824" width="9.140625" style="81"/>
    <col min="13825" max="13825" width="42.42578125" style="81" customWidth="1"/>
    <col min="13826" max="13826" width="46.42578125" style="81" customWidth="1"/>
    <col min="13827" max="13827" width="10.140625" style="81" customWidth="1"/>
    <col min="13828" max="13828" width="8.85546875" style="81" customWidth="1"/>
    <col min="13829" max="13829" width="9.28515625" style="81" customWidth="1"/>
    <col min="13830" max="13834" width="16" style="81" customWidth="1"/>
    <col min="13835" max="14080" width="9.140625" style="81"/>
    <col min="14081" max="14081" width="42.42578125" style="81" customWidth="1"/>
    <col min="14082" max="14082" width="46.42578125" style="81" customWidth="1"/>
    <col min="14083" max="14083" width="10.140625" style="81" customWidth="1"/>
    <col min="14084" max="14084" width="8.85546875" style="81" customWidth="1"/>
    <col min="14085" max="14085" width="9.28515625" style="81" customWidth="1"/>
    <col min="14086" max="14090" width="16" style="81" customWidth="1"/>
    <col min="14091" max="14336" width="9.140625" style="81"/>
    <col min="14337" max="14337" width="42.42578125" style="81" customWidth="1"/>
    <col min="14338" max="14338" width="46.42578125" style="81" customWidth="1"/>
    <col min="14339" max="14339" width="10.140625" style="81" customWidth="1"/>
    <col min="14340" max="14340" width="8.85546875" style="81" customWidth="1"/>
    <col min="14341" max="14341" width="9.28515625" style="81" customWidth="1"/>
    <col min="14342" max="14346" width="16" style="81" customWidth="1"/>
    <col min="14347" max="14592" width="9.140625" style="81"/>
    <col min="14593" max="14593" width="42.42578125" style="81" customWidth="1"/>
    <col min="14594" max="14594" width="46.42578125" style="81" customWidth="1"/>
    <col min="14595" max="14595" width="10.140625" style="81" customWidth="1"/>
    <col min="14596" max="14596" width="8.85546875" style="81" customWidth="1"/>
    <col min="14597" max="14597" width="9.28515625" style="81" customWidth="1"/>
    <col min="14598" max="14602" width="16" style="81" customWidth="1"/>
    <col min="14603" max="14848" width="9.140625" style="81"/>
    <col min="14849" max="14849" width="42.42578125" style="81" customWidth="1"/>
    <col min="14850" max="14850" width="46.42578125" style="81" customWidth="1"/>
    <col min="14851" max="14851" width="10.140625" style="81" customWidth="1"/>
    <col min="14852" max="14852" width="8.85546875" style="81" customWidth="1"/>
    <col min="14853" max="14853" width="9.28515625" style="81" customWidth="1"/>
    <col min="14854" max="14858" width="16" style="81" customWidth="1"/>
    <col min="14859" max="15104" width="9.140625" style="81"/>
    <col min="15105" max="15105" width="42.42578125" style="81" customWidth="1"/>
    <col min="15106" max="15106" width="46.42578125" style="81" customWidth="1"/>
    <col min="15107" max="15107" width="10.140625" style="81" customWidth="1"/>
    <col min="15108" max="15108" width="8.85546875" style="81" customWidth="1"/>
    <col min="15109" max="15109" width="9.28515625" style="81" customWidth="1"/>
    <col min="15110" max="15114" width="16" style="81" customWidth="1"/>
    <col min="15115" max="15360" width="9.140625" style="81"/>
    <col min="15361" max="15361" width="42.42578125" style="81" customWidth="1"/>
    <col min="15362" max="15362" width="46.42578125" style="81" customWidth="1"/>
    <col min="15363" max="15363" width="10.140625" style="81" customWidth="1"/>
    <col min="15364" max="15364" width="8.85546875" style="81" customWidth="1"/>
    <col min="15365" max="15365" width="9.28515625" style="81" customWidth="1"/>
    <col min="15366" max="15370" width="16" style="81" customWidth="1"/>
    <col min="15371" max="15616" width="9.140625" style="81"/>
    <col min="15617" max="15617" width="42.42578125" style="81" customWidth="1"/>
    <col min="15618" max="15618" width="46.42578125" style="81" customWidth="1"/>
    <col min="15619" max="15619" width="10.140625" style="81" customWidth="1"/>
    <col min="15620" max="15620" width="8.85546875" style="81" customWidth="1"/>
    <col min="15621" max="15621" width="9.28515625" style="81" customWidth="1"/>
    <col min="15622" max="15626" width="16" style="81" customWidth="1"/>
    <col min="15627" max="15872" width="9.140625" style="81"/>
    <col min="15873" max="15873" width="42.42578125" style="81" customWidth="1"/>
    <col min="15874" max="15874" width="46.42578125" style="81" customWidth="1"/>
    <col min="15875" max="15875" width="10.140625" style="81" customWidth="1"/>
    <col min="15876" max="15876" width="8.85546875" style="81" customWidth="1"/>
    <col min="15877" max="15877" width="9.28515625" style="81" customWidth="1"/>
    <col min="15878" max="15882" width="16" style="81" customWidth="1"/>
    <col min="15883" max="16128" width="9.140625" style="81"/>
    <col min="16129" max="16129" width="42.42578125" style="81" customWidth="1"/>
    <col min="16130" max="16130" width="46.42578125" style="81" customWidth="1"/>
    <col min="16131" max="16131" width="10.140625" style="81" customWidth="1"/>
    <col min="16132" max="16132" width="8.85546875" style="81" customWidth="1"/>
    <col min="16133" max="16133" width="9.28515625" style="81" customWidth="1"/>
    <col min="16134" max="16138" width="16" style="81" customWidth="1"/>
    <col min="16139" max="16384" width="9.140625" style="81"/>
  </cols>
  <sheetData>
    <row r="1" spans="1:10" s="65" customFormat="1" ht="21.75" customHeight="1" x14ac:dyDescent="0.25">
      <c r="A1" s="502" t="str">
        <f>'Elenco P.I.'!B2</f>
        <v>Comune di Golfo Aranci</v>
      </c>
      <c r="B1" s="503"/>
      <c r="C1" s="503"/>
      <c r="D1" s="503"/>
      <c r="E1" s="503"/>
      <c r="F1" s="503"/>
      <c r="G1" s="503"/>
      <c r="H1" s="503"/>
      <c r="I1" s="503"/>
      <c r="J1" s="504"/>
    </row>
    <row r="2" spans="1:10" s="65" customFormat="1" ht="19.5" customHeight="1" x14ac:dyDescent="0.25">
      <c r="A2" s="66" t="s">
        <v>0</v>
      </c>
      <c r="B2" s="67" t="str">
        <f>'Elenco P.I.'!B7</f>
        <v xml:space="preserve">Area:  </v>
      </c>
      <c r="C2" s="68"/>
      <c r="D2" s="68"/>
      <c r="E2" s="68"/>
      <c r="F2" s="69" t="s">
        <v>224</v>
      </c>
      <c r="G2" s="69" t="s">
        <v>225</v>
      </c>
      <c r="H2" s="68"/>
      <c r="I2" s="69" t="s">
        <v>226</v>
      </c>
      <c r="J2" s="70"/>
    </row>
    <row r="3" spans="1:10" s="65" customFormat="1" ht="19.5" customHeight="1" x14ac:dyDescent="0.25">
      <c r="A3" s="66" t="s">
        <v>227</v>
      </c>
      <c r="B3" s="71"/>
      <c r="C3" s="68"/>
      <c r="D3" s="68"/>
      <c r="E3" s="68"/>
      <c r="F3" s="72"/>
      <c r="G3" s="72"/>
      <c r="H3" s="68"/>
      <c r="I3" s="73">
        <v>2020</v>
      </c>
      <c r="J3" s="70"/>
    </row>
    <row r="4" spans="1:10" s="65" customFormat="1" ht="19.5" customHeight="1" x14ac:dyDescent="0.25">
      <c r="A4" s="66" t="s">
        <v>228</v>
      </c>
      <c r="B4" s="74"/>
      <c r="C4" s="68"/>
      <c r="D4" s="68"/>
      <c r="E4" s="68"/>
      <c r="F4" s="68"/>
      <c r="G4" s="68"/>
      <c r="H4" s="68"/>
      <c r="I4" s="68"/>
      <c r="J4" s="70"/>
    </row>
    <row r="5" spans="1:10" ht="9.75" customHeight="1" x14ac:dyDescent="0.25">
      <c r="A5" s="75"/>
      <c r="B5" s="76"/>
      <c r="C5" s="77"/>
      <c r="D5" s="77"/>
      <c r="E5" s="77"/>
      <c r="F5" s="77"/>
      <c r="G5" s="78"/>
      <c r="H5" s="79"/>
      <c r="I5" s="79"/>
      <c r="J5" s="80"/>
    </row>
    <row r="6" spans="1:10" ht="12.75" customHeight="1" x14ac:dyDescent="0.25">
      <c r="A6" s="505" t="s">
        <v>229</v>
      </c>
      <c r="B6" s="505"/>
      <c r="C6" s="505"/>
      <c r="D6" s="505"/>
      <c r="E6" s="505"/>
      <c r="F6" s="507" t="s">
        <v>230</v>
      </c>
      <c r="G6" s="507"/>
      <c r="H6" s="507"/>
      <c r="I6" s="507"/>
      <c r="J6" s="507"/>
    </row>
    <row r="7" spans="1:10" ht="15.75" customHeight="1" x14ac:dyDescent="0.25">
      <c r="A7" s="506"/>
      <c r="B7" s="506"/>
      <c r="C7" s="506"/>
      <c r="D7" s="506"/>
      <c r="E7" s="506"/>
      <c r="F7" s="231">
        <v>1</v>
      </c>
      <c r="G7" s="231">
        <v>2</v>
      </c>
      <c r="H7" s="231">
        <v>3</v>
      </c>
      <c r="I7" s="231">
        <v>4</v>
      </c>
      <c r="J7" s="231">
        <v>5</v>
      </c>
    </row>
    <row r="8" spans="1:10" ht="15.75" customHeight="1" x14ac:dyDescent="0.25">
      <c r="A8" s="506"/>
      <c r="B8" s="506"/>
      <c r="C8" s="506"/>
      <c r="D8" s="506"/>
      <c r="E8" s="506"/>
      <c r="F8" s="82" t="s">
        <v>231</v>
      </c>
      <c r="G8" s="82" t="s">
        <v>232</v>
      </c>
      <c r="H8" s="83" t="s">
        <v>233</v>
      </c>
      <c r="I8" s="83" t="s">
        <v>234</v>
      </c>
      <c r="J8" s="83" t="s">
        <v>235</v>
      </c>
    </row>
    <row r="9" spans="1:10" ht="4.5" customHeight="1" x14ac:dyDescent="0.25">
      <c r="A9" s="508"/>
      <c r="B9" s="508"/>
      <c r="C9" s="508"/>
      <c r="D9" s="508"/>
      <c r="E9" s="508"/>
      <c r="F9" s="508"/>
      <c r="G9" s="508"/>
      <c r="H9" s="508"/>
      <c r="I9" s="508"/>
      <c r="J9" s="508"/>
    </row>
    <row r="10" spans="1:10" ht="32.25" customHeight="1" x14ac:dyDescent="0.25">
      <c r="A10" s="84" t="s">
        <v>236</v>
      </c>
      <c r="B10" s="84" t="s">
        <v>237</v>
      </c>
      <c r="C10" s="85" t="s">
        <v>238</v>
      </c>
      <c r="D10" s="85" t="s">
        <v>239</v>
      </c>
      <c r="E10" s="85" t="s">
        <v>240</v>
      </c>
      <c r="F10" s="85" t="s">
        <v>241</v>
      </c>
      <c r="G10" s="85" t="s">
        <v>57</v>
      </c>
      <c r="H10" s="85" t="s">
        <v>242</v>
      </c>
      <c r="I10" s="85" t="s">
        <v>243</v>
      </c>
      <c r="J10" s="85" t="s">
        <v>244</v>
      </c>
    </row>
    <row r="11" spans="1:10" ht="57.75" customHeight="1" x14ac:dyDescent="0.25">
      <c r="A11" s="86" t="str">
        <f>'Resp. 1'!B16</f>
        <v xml:space="preserve">Prevenzione della Corruzione e della Trasparenza –  Revisione struttura del PTPCT. </v>
      </c>
      <c r="B11" s="87"/>
      <c r="C11" s="88"/>
      <c r="D11" s="89">
        <f t="shared" ref="D11:D20" si="0">E11/100</f>
        <v>0</v>
      </c>
      <c r="E11" s="90"/>
      <c r="F11" s="91" t="str">
        <f>IF(E11&lt;=20,"X","")</f>
        <v>X</v>
      </c>
      <c r="G11" s="91" t="str">
        <f>IF(AND(E11&gt;20,E11&lt;=50),"X","")</f>
        <v/>
      </c>
      <c r="H11" s="91" t="str">
        <f>IF(AND(E11&gt;50,E11&lt;=70),"X","")</f>
        <v/>
      </c>
      <c r="I11" s="91" t="str">
        <f>IF(AND(E11&gt;70,E11&lt;=90),"X","")</f>
        <v/>
      </c>
      <c r="J11" s="91" t="str">
        <f>IF(AND(E11&gt;90,E11&lt;=100),"X","")</f>
        <v/>
      </c>
    </row>
    <row r="12" spans="1:10" ht="105" customHeight="1" x14ac:dyDescent="0.25">
      <c r="A12" s="86" t="e">
        <f>'Resp. 1'!#REF!</f>
        <v>#REF!</v>
      </c>
      <c r="B12" s="93"/>
      <c r="C12" s="88"/>
      <c r="D12" s="89">
        <f t="shared" si="0"/>
        <v>0</v>
      </c>
      <c r="E12" s="90"/>
      <c r="F12" s="91" t="str">
        <f t="shared" ref="F12:F20" si="1">IF(E12&lt;=20,"X","")</f>
        <v>X</v>
      </c>
      <c r="G12" s="91" t="str">
        <f t="shared" ref="G12:G20" si="2">IF(AND(E12&gt;20,E12&lt;=50),"X","")</f>
        <v/>
      </c>
      <c r="H12" s="91" t="str">
        <f t="shared" ref="H12:H20" si="3">IF(AND(E12&gt;50,E12&lt;=70),"X","")</f>
        <v/>
      </c>
      <c r="I12" s="91" t="str">
        <f t="shared" ref="I12:I20" si="4">IF(AND(E12&gt;70,E12&lt;=90),"X","")</f>
        <v/>
      </c>
      <c r="J12" s="91" t="str">
        <f t="shared" ref="J12:J20" si="5">IF(AND(E12&gt;90,E12&lt;=100),"X","")</f>
        <v/>
      </c>
    </row>
    <row r="13" spans="1:10" ht="102.75" customHeight="1" x14ac:dyDescent="0.25">
      <c r="A13" s="86" t="e">
        <f>'Resp. 1'!#REF!</f>
        <v>#REF!</v>
      </c>
      <c r="B13" s="93"/>
      <c r="C13" s="90"/>
      <c r="D13" s="89">
        <f t="shared" si="0"/>
        <v>0</v>
      </c>
      <c r="E13" s="90"/>
      <c r="F13" s="91" t="str">
        <f t="shared" si="1"/>
        <v>X</v>
      </c>
      <c r="G13" s="91" t="str">
        <f t="shared" si="2"/>
        <v/>
      </c>
      <c r="H13" s="91" t="str">
        <f t="shared" si="3"/>
        <v/>
      </c>
      <c r="I13" s="91" t="str">
        <f t="shared" si="4"/>
        <v/>
      </c>
      <c r="J13" s="91" t="str">
        <f t="shared" si="5"/>
        <v/>
      </c>
    </row>
    <row r="14" spans="1:10" ht="57.75" customHeight="1" x14ac:dyDescent="0.25">
      <c r="A14" s="86" t="e">
        <f>'Resp. 1'!#REF!</f>
        <v>#REF!</v>
      </c>
      <c r="B14" s="93"/>
      <c r="C14" s="90"/>
      <c r="D14" s="89">
        <f t="shared" si="0"/>
        <v>0</v>
      </c>
      <c r="E14" s="90"/>
      <c r="F14" s="91" t="str">
        <f t="shared" si="1"/>
        <v>X</v>
      </c>
      <c r="G14" s="91" t="str">
        <f t="shared" si="2"/>
        <v/>
      </c>
      <c r="H14" s="91" t="str">
        <f t="shared" si="3"/>
        <v/>
      </c>
      <c r="I14" s="91" t="str">
        <f t="shared" si="4"/>
        <v/>
      </c>
      <c r="J14" s="91" t="str">
        <f t="shared" si="5"/>
        <v/>
      </c>
    </row>
    <row r="15" spans="1:10" ht="57.75" customHeight="1" x14ac:dyDescent="0.25">
      <c r="A15"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3"/>
      <c r="C15" s="90"/>
      <c r="D15" s="89">
        <f t="shared" si="0"/>
        <v>0</v>
      </c>
      <c r="E15" s="90"/>
      <c r="F15" s="91" t="str">
        <f t="shared" si="1"/>
        <v>X</v>
      </c>
      <c r="G15" s="91" t="str">
        <f t="shared" si="2"/>
        <v/>
      </c>
      <c r="H15" s="91" t="str">
        <f t="shared" si="3"/>
        <v/>
      </c>
      <c r="I15" s="91" t="str">
        <f t="shared" si="4"/>
        <v/>
      </c>
      <c r="J15" s="91" t="str">
        <f t="shared" si="5"/>
        <v/>
      </c>
    </row>
    <row r="16" spans="1:10" ht="57.75" customHeight="1" x14ac:dyDescent="0.25">
      <c r="A16"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3"/>
      <c r="C16" s="90"/>
      <c r="D16" s="89">
        <f t="shared" si="0"/>
        <v>0</v>
      </c>
      <c r="E16" s="90"/>
      <c r="F16" s="91" t="str">
        <f t="shared" si="1"/>
        <v>X</v>
      </c>
      <c r="G16" s="91" t="str">
        <f t="shared" si="2"/>
        <v/>
      </c>
      <c r="H16" s="91" t="str">
        <f t="shared" si="3"/>
        <v/>
      </c>
      <c r="I16" s="91" t="str">
        <f t="shared" si="4"/>
        <v/>
      </c>
      <c r="J16" s="91" t="str">
        <f t="shared" si="5"/>
        <v/>
      </c>
    </row>
    <row r="17" spans="1:10" ht="57.75" customHeight="1" x14ac:dyDescent="0.25">
      <c r="A17" s="86" t="e">
        <f>'Resp. 1'!#REF!</f>
        <v>#REF!</v>
      </c>
      <c r="B17" s="86"/>
      <c r="C17" s="90">
        <v>60</v>
      </c>
      <c r="D17" s="89">
        <f t="shared" si="0"/>
        <v>0</v>
      </c>
      <c r="E17" s="90"/>
      <c r="F17" s="91" t="str">
        <f t="shared" si="1"/>
        <v>X</v>
      </c>
      <c r="G17" s="91" t="str">
        <f t="shared" si="2"/>
        <v/>
      </c>
      <c r="H17" s="91" t="str">
        <f t="shared" si="3"/>
        <v/>
      </c>
      <c r="I17" s="91" t="str">
        <f t="shared" si="4"/>
        <v/>
      </c>
      <c r="J17" s="91" t="str">
        <f t="shared" si="5"/>
        <v/>
      </c>
    </row>
    <row r="18" spans="1:10" ht="26.25" customHeight="1" x14ac:dyDescent="0.25">
      <c r="A18" s="86">
        <f>'Resp. 1'!B20</f>
        <v>0</v>
      </c>
      <c r="B18" s="93"/>
      <c r="C18" s="90"/>
      <c r="D18" s="89">
        <f t="shared" si="0"/>
        <v>0</v>
      </c>
      <c r="E18" s="90"/>
      <c r="F18" s="91" t="str">
        <f t="shared" si="1"/>
        <v>X</v>
      </c>
      <c r="G18" s="91" t="str">
        <f t="shared" si="2"/>
        <v/>
      </c>
      <c r="H18" s="91" t="str">
        <f t="shared" si="3"/>
        <v/>
      </c>
      <c r="I18" s="91" t="str">
        <f t="shared" si="4"/>
        <v/>
      </c>
      <c r="J18" s="91" t="str">
        <f t="shared" si="5"/>
        <v/>
      </c>
    </row>
    <row r="19" spans="1:10" ht="26.25" customHeight="1" x14ac:dyDescent="0.25">
      <c r="A19" s="86">
        <f>'Resp. 1'!B21</f>
        <v>0</v>
      </c>
      <c r="B19" s="93"/>
      <c r="C19" s="90"/>
      <c r="D19" s="89">
        <f t="shared" si="0"/>
        <v>0</v>
      </c>
      <c r="E19" s="90"/>
      <c r="F19" s="91" t="str">
        <f t="shared" si="1"/>
        <v>X</v>
      </c>
      <c r="G19" s="91" t="str">
        <f t="shared" si="2"/>
        <v/>
      </c>
      <c r="H19" s="91" t="str">
        <f t="shared" si="3"/>
        <v/>
      </c>
      <c r="I19" s="91" t="str">
        <f t="shared" si="4"/>
        <v/>
      </c>
      <c r="J19" s="91" t="str">
        <f t="shared" si="5"/>
        <v/>
      </c>
    </row>
    <row r="20" spans="1:10" ht="26.25" customHeight="1" x14ac:dyDescent="0.25">
      <c r="A20" s="86">
        <f>'Resp. 1'!B22</f>
        <v>0</v>
      </c>
      <c r="B20" s="93"/>
      <c r="C20" s="90"/>
      <c r="D20" s="89">
        <f t="shared" si="0"/>
        <v>0</v>
      </c>
      <c r="E20" s="90"/>
      <c r="F20" s="91" t="str">
        <f t="shared" si="1"/>
        <v>X</v>
      </c>
      <c r="G20" s="91" t="str">
        <f t="shared" si="2"/>
        <v/>
      </c>
      <c r="H20" s="91" t="str">
        <f t="shared" si="3"/>
        <v/>
      </c>
      <c r="I20" s="91" t="str">
        <f t="shared" si="4"/>
        <v/>
      </c>
      <c r="J20" s="91" t="str">
        <f t="shared" si="5"/>
        <v/>
      </c>
    </row>
    <row r="21" spans="1:10" x14ac:dyDescent="0.25">
      <c r="A21" s="94" t="s">
        <v>245</v>
      </c>
      <c r="B21" s="95" t="str">
        <f>IF(C21=60,"Pesatura Adeguata","Pesatura Inadeguata")</f>
        <v>Pesatura Adeguata</v>
      </c>
      <c r="C21" s="96">
        <f>SUM(C11:C20)</f>
        <v>60</v>
      </c>
      <c r="D21" s="96"/>
      <c r="E21" s="97">
        <f>SUM(G21:J21)/C21</f>
        <v>0</v>
      </c>
      <c r="F21" s="98"/>
      <c r="G21" s="99">
        <f>IF(G11="x",C11*D11)+IF(G12="x",C12*D12)+IF(G13="x",C13*D13)+IF(G14="x",C14*D14)+IF(G15="x",C15*D15)+IF(G16="x",C16*D16)+IF(G17="x",C17*D17)+IF(G18="x",C18*D18)+IF(G19="x",C19*D19)+IF(G20="x",C20*D20)</f>
        <v>0</v>
      </c>
      <c r="H21" s="99">
        <f>IF(H11="x",C11*D11)+IF(H12="x",C12*D12)+IF(H13="x",C13*D13)+IF(H14="x",C14*D14)+IF(H15="x",C15*D15)+IF(H16="x",C16*D16)+IF(H17="x",C17*D17)+IF(H18="x",C18*D18)+IF(H19="x",C19*D19)+IF(H20="x",C20*D20)</f>
        <v>0</v>
      </c>
      <c r="I21" s="99">
        <f>IF(I11="x",C11*D11)+IF(I12="x",C12*D12)+IF(I13="x",C13*D13)+IF(I14="x",C14*D14)+IF(I15="x",C15*D15)+IF(I16="x",C16*D16)+IF(I17="x",C17*D17)+IF(I18="x",C18*D18)+IF(I19="x",C19*D19)+IF(I20="x",C20*D20)</f>
        <v>0</v>
      </c>
      <c r="J21" s="99">
        <f>IF(J11="x",C11*D11)+IF(J12="x",C12*D12)+IF(J13="x",C13*D13)+IF(J14="x",C14*D14)+IF(J15="x",C15*D15)+IF(J16="x",C16*D16)+IF(J17="x",C17*D17)+IF(J18="x",C18*D18)+IF(J19="x",C19*D19)+IF(J19="x",C19*D19)</f>
        <v>0</v>
      </c>
    </row>
    <row r="22" spans="1:10" ht="3" customHeight="1" x14ac:dyDescent="0.25">
      <c r="A22" s="508"/>
      <c r="B22" s="509"/>
      <c r="C22" s="509"/>
      <c r="D22" s="232"/>
      <c r="E22" s="508"/>
      <c r="F22" s="509"/>
      <c r="G22" s="509"/>
      <c r="H22" s="508"/>
      <c r="I22" s="509"/>
      <c r="J22" s="509"/>
    </row>
    <row r="23" spans="1:10" ht="42" customHeight="1" x14ac:dyDescent="0.25">
      <c r="A23" s="84" t="s">
        <v>246</v>
      </c>
      <c r="B23" s="84" t="s">
        <v>237</v>
      </c>
      <c r="C23" s="85" t="s">
        <v>238</v>
      </c>
      <c r="D23" s="85" t="s">
        <v>239</v>
      </c>
      <c r="E23" s="85" t="s">
        <v>240</v>
      </c>
      <c r="F23" s="85" t="s">
        <v>241</v>
      </c>
      <c r="G23" s="85" t="s">
        <v>57</v>
      </c>
      <c r="H23" s="85" t="s">
        <v>242</v>
      </c>
      <c r="I23" s="85" t="s">
        <v>243</v>
      </c>
      <c r="J23" s="85" t="s">
        <v>244</v>
      </c>
    </row>
    <row r="24" spans="1:10" s="6" customFormat="1" ht="27" customHeight="1" x14ac:dyDescent="0.25">
      <c r="A24" s="93" t="str">
        <f>'Resp. 1'!B32</f>
        <v>Gara per riqualificazione area campi tennis</v>
      </c>
      <c r="B24" s="92"/>
      <c r="C24" s="100">
        <v>20</v>
      </c>
      <c r="D24" s="89">
        <f>E24/100</f>
        <v>0</v>
      </c>
      <c r="E24" s="90"/>
      <c r="F24" s="91" t="str">
        <f t="shared" ref="F24:F34" si="6">IF(E24&lt;=20,"X","")</f>
        <v>X</v>
      </c>
      <c r="G24" s="91" t="str">
        <f t="shared" ref="G24:G34" si="7">IF(AND(E24&gt;20,E24&lt;=50),"X","")</f>
        <v/>
      </c>
      <c r="H24" s="91" t="str">
        <f t="shared" ref="H24:H34" si="8">IF(AND(E24&gt;50,E24&lt;=70),"X","")</f>
        <v/>
      </c>
      <c r="I24" s="91" t="str">
        <f t="shared" ref="I24:I34" si="9">IF(AND(E24&gt;70,E24&lt;=90),"X","")</f>
        <v/>
      </c>
      <c r="J24" s="91" t="str">
        <f>IF(AND(E24&gt;90,E24&lt;=100),"X","")</f>
        <v/>
      </c>
    </row>
    <row r="25" spans="1:10" s="6" customFormat="1" ht="27" customHeight="1" x14ac:dyDescent="0.25">
      <c r="A25" s="93" t="e">
        <f>'Resp. 1'!#REF!</f>
        <v>#REF!</v>
      </c>
      <c r="B25" s="93"/>
      <c r="C25" s="100"/>
      <c r="D25" s="89">
        <f t="shared" ref="D25:D31" si="10">E25/100</f>
        <v>0</v>
      </c>
      <c r="E25" s="90"/>
      <c r="F25" s="91" t="str">
        <f t="shared" si="6"/>
        <v>X</v>
      </c>
      <c r="G25" s="91" t="str">
        <f t="shared" si="7"/>
        <v/>
      </c>
      <c r="H25" s="91" t="str">
        <f t="shared" si="8"/>
        <v/>
      </c>
      <c r="I25" s="91" t="str">
        <f t="shared" si="9"/>
        <v/>
      </c>
      <c r="J25" s="91" t="str">
        <f t="shared" ref="J25:J31" si="11">IF(AND(E25&gt;90,E25&lt;=100),"X","")</f>
        <v/>
      </c>
    </row>
    <row r="26" spans="1:10" s="6" customFormat="1" ht="27" customHeight="1" x14ac:dyDescent="0.25">
      <c r="A26" s="93" t="str">
        <f>'Resp. 1'!B33</f>
        <v>Abrogazione regolamenti desueti</v>
      </c>
      <c r="B26" s="93"/>
      <c r="C26" s="100"/>
      <c r="D26" s="89">
        <f t="shared" si="10"/>
        <v>0</v>
      </c>
      <c r="E26" s="90"/>
      <c r="F26" s="91" t="str">
        <f t="shared" si="6"/>
        <v>X</v>
      </c>
      <c r="G26" s="91" t="str">
        <f t="shared" si="7"/>
        <v/>
      </c>
      <c r="H26" s="91" t="str">
        <f t="shared" si="8"/>
        <v/>
      </c>
      <c r="I26" s="91" t="str">
        <f t="shared" si="9"/>
        <v/>
      </c>
      <c r="J26" s="91" t="str">
        <f t="shared" si="11"/>
        <v/>
      </c>
    </row>
    <row r="27" spans="1:10" s="6" customFormat="1" ht="27" customHeight="1" x14ac:dyDescent="0.25">
      <c r="A27" s="93" t="str">
        <f>'Resp. 1'!B34</f>
        <v>Interventi pozzo sacro Milis</v>
      </c>
      <c r="B27" s="93"/>
      <c r="C27" s="100"/>
      <c r="D27" s="89">
        <f t="shared" si="10"/>
        <v>0</v>
      </c>
      <c r="E27" s="90"/>
      <c r="F27" s="91" t="str">
        <f t="shared" si="6"/>
        <v>X</v>
      </c>
      <c r="G27" s="91" t="str">
        <f t="shared" si="7"/>
        <v/>
      </c>
      <c r="H27" s="91" t="str">
        <f t="shared" si="8"/>
        <v/>
      </c>
      <c r="I27" s="91" t="str">
        <f t="shared" si="9"/>
        <v/>
      </c>
      <c r="J27" s="91" t="str">
        <f t="shared" si="11"/>
        <v/>
      </c>
    </row>
    <row r="28" spans="1:10" s="6" customFormat="1" ht="27" customHeight="1" x14ac:dyDescent="0.25">
      <c r="A28" s="93" t="str">
        <f>'Resp. 1'!B35</f>
        <v>Condotta scolo acque meteoriche terza spiaggia</v>
      </c>
      <c r="B28" s="93"/>
      <c r="C28" s="101"/>
      <c r="D28" s="89">
        <f t="shared" si="10"/>
        <v>0</v>
      </c>
      <c r="E28" s="90"/>
      <c r="F28" s="91" t="str">
        <f t="shared" si="6"/>
        <v>X</v>
      </c>
      <c r="G28" s="91" t="str">
        <f t="shared" si="7"/>
        <v/>
      </c>
      <c r="H28" s="91" t="str">
        <f t="shared" si="8"/>
        <v/>
      </c>
      <c r="I28" s="91" t="str">
        <f t="shared" si="9"/>
        <v/>
      </c>
      <c r="J28" s="91" t="str">
        <f t="shared" si="11"/>
        <v/>
      </c>
    </row>
    <row r="29" spans="1:10" s="6" customFormat="1" ht="27" customHeight="1" x14ac:dyDescent="0.25">
      <c r="A29" s="93" t="str">
        <f>'Resp. 1'!B36</f>
        <v>Regolamento contributi ad associazioni</v>
      </c>
      <c r="B29" s="93"/>
      <c r="C29" s="101"/>
      <c r="D29" s="89">
        <f t="shared" si="10"/>
        <v>0</v>
      </c>
      <c r="E29" s="90"/>
      <c r="F29" s="91" t="str">
        <f t="shared" si="6"/>
        <v>X</v>
      </c>
      <c r="G29" s="91" t="str">
        <f t="shared" si="7"/>
        <v/>
      </c>
      <c r="H29" s="91" t="str">
        <f t="shared" si="8"/>
        <v/>
      </c>
      <c r="I29" s="91" t="str">
        <f t="shared" si="9"/>
        <v/>
      </c>
      <c r="J29" s="91" t="str">
        <f t="shared" si="11"/>
        <v/>
      </c>
    </row>
    <row r="30" spans="1:10" s="6" customFormat="1" ht="27" customHeight="1" x14ac:dyDescent="0.25">
      <c r="A30" s="93" t="str">
        <f>'Resp. 1'!B37</f>
        <v>banca dati contratti 2000-2015</v>
      </c>
      <c r="B30" s="93"/>
      <c r="C30" s="101"/>
      <c r="D30" s="89">
        <f t="shared" si="10"/>
        <v>0</v>
      </c>
      <c r="E30" s="90"/>
      <c r="F30" s="91" t="str">
        <f t="shared" si="6"/>
        <v>X</v>
      </c>
      <c r="G30" s="91" t="str">
        <f t="shared" si="7"/>
        <v/>
      </c>
      <c r="H30" s="91" t="str">
        <f t="shared" si="8"/>
        <v/>
      </c>
      <c r="I30" s="91" t="str">
        <f t="shared" si="9"/>
        <v/>
      </c>
      <c r="J30" s="91" t="str">
        <f t="shared" si="11"/>
        <v/>
      </c>
    </row>
    <row r="31" spans="1:10" s="6" customFormat="1" ht="27" customHeight="1" x14ac:dyDescent="0.25">
      <c r="A31" s="93" t="str">
        <f>'Resp. 1'!B38</f>
        <v>Servizio idrico cimitero comunale</v>
      </c>
      <c r="B31" s="93"/>
      <c r="C31" s="101"/>
      <c r="D31" s="89">
        <f t="shared" si="10"/>
        <v>0</v>
      </c>
      <c r="E31" s="90"/>
      <c r="F31" s="91" t="str">
        <f t="shared" si="6"/>
        <v>X</v>
      </c>
      <c r="G31" s="91" t="str">
        <f t="shared" si="7"/>
        <v/>
      </c>
      <c r="H31" s="91" t="str">
        <f t="shared" si="8"/>
        <v/>
      </c>
      <c r="I31" s="91" t="str">
        <f t="shared" si="9"/>
        <v/>
      </c>
      <c r="J31" s="91" t="str">
        <f t="shared" si="11"/>
        <v/>
      </c>
    </row>
    <row r="32" spans="1:10" ht="42" customHeight="1" x14ac:dyDescent="0.25">
      <c r="A32" s="231" t="s">
        <v>247</v>
      </c>
      <c r="B32" s="231" t="s">
        <v>248</v>
      </c>
      <c r="C32" s="85" t="s">
        <v>238</v>
      </c>
      <c r="D32" s="85" t="s">
        <v>239</v>
      </c>
      <c r="E32" s="85" t="s">
        <v>240</v>
      </c>
      <c r="F32" s="85" t="s">
        <v>249</v>
      </c>
      <c r="G32" s="85" t="s">
        <v>250</v>
      </c>
      <c r="H32" s="85" t="s">
        <v>251</v>
      </c>
      <c r="I32" s="85" t="s">
        <v>252</v>
      </c>
      <c r="J32" s="85" t="s">
        <v>253</v>
      </c>
    </row>
    <row r="33" spans="1:10" s="6" customFormat="1" ht="49.5" customHeight="1" x14ac:dyDescent="0.25">
      <c r="A33" s="93" t="s">
        <v>316</v>
      </c>
      <c r="B33" s="93" t="s">
        <v>317</v>
      </c>
      <c r="C33" s="101">
        <v>20</v>
      </c>
      <c r="D33" s="89">
        <f>E33/100</f>
        <v>0</v>
      </c>
      <c r="E33" s="90"/>
      <c r="F33" s="91" t="str">
        <f t="shared" si="6"/>
        <v>X</v>
      </c>
      <c r="G33" s="91" t="str">
        <f t="shared" si="7"/>
        <v/>
      </c>
      <c r="H33" s="91" t="str">
        <f t="shared" si="8"/>
        <v/>
      </c>
      <c r="I33" s="91" t="str">
        <f t="shared" si="9"/>
        <v/>
      </c>
      <c r="J33" s="91" t="str">
        <f t="shared" ref="J33:J39" si="12">IF(AND(E33&gt;90,E33&lt;=100),"X","")</f>
        <v/>
      </c>
    </row>
    <row r="34" spans="1:10" s="6" customFormat="1" ht="18.75" customHeight="1" x14ac:dyDescent="0.25">
      <c r="A34" s="93"/>
      <c r="B34" s="93"/>
      <c r="C34" s="101"/>
      <c r="D34" s="89">
        <f t="shared" ref="D34:D39" si="13">E34/100</f>
        <v>0</v>
      </c>
      <c r="E34" s="90"/>
      <c r="F34" s="91" t="str">
        <f t="shared" si="6"/>
        <v>X</v>
      </c>
      <c r="G34" s="91" t="str">
        <f t="shared" si="7"/>
        <v/>
      </c>
      <c r="H34" s="91" t="str">
        <f t="shared" si="8"/>
        <v/>
      </c>
      <c r="I34" s="91" t="str">
        <f t="shared" si="9"/>
        <v/>
      </c>
      <c r="J34" s="91" t="str">
        <f t="shared" si="12"/>
        <v/>
      </c>
    </row>
    <row r="35" spans="1:10" s="6" customFormat="1" ht="18.75" customHeight="1" x14ac:dyDescent="0.25">
      <c r="A35" s="93"/>
      <c r="B35" s="93"/>
      <c r="C35" s="101"/>
      <c r="D35" s="89">
        <f t="shared" si="13"/>
        <v>0</v>
      </c>
      <c r="E35" s="90"/>
      <c r="F35" s="91" t="str">
        <f>IF(E35&lt;=20,"X","")</f>
        <v>X</v>
      </c>
      <c r="G35" s="91" t="str">
        <f>IF(AND(E35&gt;20,E35&lt;=50),"X","")</f>
        <v/>
      </c>
      <c r="H35" s="91" t="str">
        <f>IF(AND(E35&gt;50,E35&lt;=70),"X","")</f>
        <v/>
      </c>
      <c r="I35" s="91" t="str">
        <f>IF(AND(E35&gt;70,E35&lt;=90),"X","")</f>
        <v/>
      </c>
      <c r="J35" s="91" t="str">
        <f t="shared" si="12"/>
        <v/>
      </c>
    </row>
    <row r="36" spans="1:10" s="6" customFormat="1" ht="18.75" customHeight="1" x14ac:dyDescent="0.25">
      <c r="A36" s="93"/>
      <c r="B36" s="93"/>
      <c r="C36" s="101"/>
      <c r="D36" s="89">
        <f t="shared" si="13"/>
        <v>0</v>
      </c>
      <c r="E36" s="90"/>
      <c r="F36" s="91" t="str">
        <f>IF(E36&lt;=20,"X","")</f>
        <v>X</v>
      </c>
      <c r="G36" s="91" t="str">
        <f>IF(AND(E36&gt;20,E36&lt;=50),"X","")</f>
        <v/>
      </c>
      <c r="H36" s="91" t="str">
        <f>IF(AND(E36&gt;50,E36&lt;=70),"X","")</f>
        <v/>
      </c>
      <c r="I36" s="91" t="str">
        <f>IF(AND(E36&gt;70,E36&lt;=90),"X","")</f>
        <v/>
      </c>
      <c r="J36" s="91" t="str">
        <f t="shared" si="12"/>
        <v/>
      </c>
    </row>
    <row r="37" spans="1:10" s="6" customFormat="1" ht="18.75" customHeight="1" x14ac:dyDescent="0.25">
      <c r="A37" s="93"/>
      <c r="B37" s="93"/>
      <c r="C37" s="101"/>
      <c r="D37" s="89">
        <f t="shared" si="13"/>
        <v>0</v>
      </c>
      <c r="E37" s="90"/>
      <c r="F37" s="91" t="str">
        <f>IF(E37&lt;=20,"X","")</f>
        <v>X</v>
      </c>
      <c r="G37" s="91" t="str">
        <f>IF(AND(E37&gt;20,E37&lt;=50),"X","")</f>
        <v/>
      </c>
      <c r="H37" s="91" t="str">
        <f>IF(AND(E37&gt;50,E37&lt;=70),"X","")</f>
        <v/>
      </c>
      <c r="I37" s="91" t="str">
        <f>IF(AND(E37&gt;70,E37&lt;=90),"X","")</f>
        <v/>
      </c>
      <c r="J37" s="91" t="str">
        <f t="shared" si="12"/>
        <v/>
      </c>
    </row>
    <row r="38" spans="1:10" s="6" customFormat="1" ht="18.75" customHeight="1" x14ac:dyDescent="0.25">
      <c r="A38" s="93"/>
      <c r="B38" s="93"/>
      <c r="C38" s="101"/>
      <c r="D38" s="89">
        <f t="shared" si="13"/>
        <v>0</v>
      </c>
      <c r="E38" s="90"/>
      <c r="F38" s="91" t="str">
        <f>IF(E38&lt;=20,"X","")</f>
        <v>X</v>
      </c>
      <c r="G38" s="91" t="str">
        <f>IF(AND(E38&gt;20,E38&lt;=50),"X","")</f>
        <v/>
      </c>
      <c r="H38" s="91" t="str">
        <f>IF(AND(E38&gt;50,E38&lt;=70),"X","")</f>
        <v/>
      </c>
      <c r="I38" s="91" t="str">
        <f>IF(AND(E38&gt;70,E38&lt;=90),"X","")</f>
        <v/>
      </c>
      <c r="J38" s="91" t="str">
        <f t="shared" si="12"/>
        <v/>
      </c>
    </row>
    <row r="39" spans="1:10" s="6" customFormat="1" ht="18.75" customHeight="1" x14ac:dyDescent="0.25">
      <c r="A39" s="93"/>
      <c r="B39" s="93"/>
      <c r="C39" s="101"/>
      <c r="D39" s="89">
        <f t="shared" si="13"/>
        <v>0</v>
      </c>
      <c r="E39" s="90"/>
      <c r="F39" s="91" t="str">
        <f>IF(E39&lt;=20,"X","")</f>
        <v>X</v>
      </c>
      <c r="G39" s="91" t="str">
        <f>IF(AND(E39&gt;20,E39&lt;=50),"X","")</f>
        <v/>
      </c>
      <c r="H39" s="91" t="str">
        <f>IF(AND(E39&gt;50,E39&lt;=70),"X","")</f>
        <v/>
      </c>
      <c r="I39" s="91" t="str">
        <f>IF(AND(E39&gt;70,E39&lt;=90),"X","")</f>
        <v/>
      </c>
      <c r="J39" s="91" t="str">
        <f t="shared" si="12"/>
        <v/>
      </c>
    </row>
    <row r="40" spans="1:10" ht="25.5" x14ac:dyDescent="0.25">
      <c r="A40" s="94" t="s">
        <v>254</v>
      </c>
      <c r="B40" s="95" t="str">
        <f>IF(C40=40,"Pesatura Adeguata","Pesatura Inadeguata")</f>
        <v>Pesatura Adeguata</v>
      </c>
      <c r="C40" s="101">
        <f>SUM(C24:C35)</f>
        <v>40</v>
      </c>
      <c r="D40" s="231"/>
      <c r="E40" s="97">
        <f>SUM(G40:J40)/C40</f>
        <v>0</v>
      </c>
      <c r="F40" s="102"/>
      <c r="G40" s="103">
        <f>IF(G24="x",C24*D24)+IF(G25="x",C25*D25)+IF(G26="x",C26*D26)+IF(G27="x",C27*D27)+IF(G28="x",C28*D28)+IF(G29="x",C29*D29)+IF(G30="x",C30*D30)+IF(G31="x",C31*D31)+IF(G33="x",C33*D33)+IF(G34="x",C34*D34)+IF(G35="x",C35*D35)+IF(G36="x",C36*D36)+IF(G37="x",C37*D37)+IF(G38="x",C38*D38)+IF(G39="x",C39*D39)</f>
        <v>0</v>
      </c>
      <c r="H40" s="103">
        <f>IF(H24="x",C24*D24)+IF(H25="x",C25*D25)+IF(H26="x",C26*D26)+IF(H27="x",C27*D27)+IF(H28="x",C28*D28)+IF(H29="x",C29*D29)+IF(H30="x",C30*D30)+IF(H31="x",C31*D31)+IF(H33="x",C33*D33)+IF(H34="x",C34*D34)+IF(H35="x",C35*D35)+IF(H36="x",C36*D36)+IF(H37="x",C37*D37)+IF(H38="x",C38*D38)+IF(H39="x",C39*D39)</f>
        <v>0</v>
      </c>
      <c r="I40" s="103">
        <f>IF(I24="x",C24*D24)+IF(I25="x",C25*D25)+IF(I26="x",C26*D26)+IF(I27="x",C27*D27)+IF(I28="x",C28*D28)+IF(I29="x",C29*D29)+IF(I30="x",C30*D30)+IF(I31="x",C31*D31)+IF(I33="x",C33*D33)+IF(I34="x",C34*D34)+IF(I35="x",C35*D35)+IF(I36="x",C36*D36)+IF(I37="x",C37*D37)+IF(I38="x",C38*D38)+IF(I39="x",C39*D39)</f>
        <v>0</v>
      </c>
      <c r="J40" s="103">
        <f>IF(J24="x",C24*D24)+IF(J25="x",C25*D25)+IF(J26="x",C26*D26)+IF(J27="x",C27*D27)+IF(J28="x",C28*D28)+IF(J29="x",C29*D29)+IF(J30="x",C30*D30)+IF(J31="x",C31*D31)+IF(J33="x",C33*D33)+IF(J34="x",C34*D34)+IF(J35="x",C35*D35)+IF(J36="x",C36*D36)+IF(J37="x",C37*D37)+IF(J38="x",C38*D38)+IF(J39="x",C39*D39)</f>
        <v>0</v>
      </c>
    </row>
    <row r="41" spans="1:10" ht="18" customHeight="1" x14ac:dyDescent="0.25">
      <c r="A41" s="104"/>
      <c r="B41" s="105"/>
      <c r="C41" s="106"/>
      <c r="D41" s="106" t="s">
        <v>255</v>
      </c>
      <c r="E41" s="107"/>
      <c r="F41" s="108"/>
      <c r="G41" s="108"/>
      <c r="H41" s="108"/>
      <c r="I41" s="108"/>
      <c r="J41" s="109"/>
    </row>
    <row r="42" spans="1:10" ht="16.5" customHeight="1" x14ac:dyDescent="0.25">
      <c r="A42" s="498" t="s">
        <v>256</v>
      </c>
      <c r="B42" s="499"/>
      <c r="C42" s="96">
        <f>SUM(G21:J21)</f>
        <v>0</v>
      </c>
      <c r="D42" s="110">
        <f>C42/60</f>
        <v>0</v>
      </c>
      <c r="E42" s="111"/>
      <c r="F42" s="112"/>
      <c r="G42" s="112"/>
      <c r="H42" s="112"/>
      <c r="I42" s="112"/>
      <c r="J42" s="113"/>
    </row>
    <row r="43" spans="1:10" ht="17.25" customHeight="1" x14ac:dyDescent="0.25">
      <c r="A43" s="114" t="s">
        <v>200</v>
      </c>
      <c r="B43" s="115"/>
      <c r="C43" s="116"/>
      <c r="D43" s="116"/>
      <c r="E43" s="500" t="s">
        <v>257</v>
      </c>
      <c r="F43" s="500"/>
      <c r="G43" s="501"/>
      <c r="H43" s="117">
        <f>C42+C44</f>
        <v>0</v>
      </c>
      <c r="I43" s="116" t="s">
        <v>258</v>
      </c>
      <c r="J43" s="118"/>
    </row>
    <row r="44" spans="1:10" ht="16.5" customHeight="1" x14ac:dyDescent="0.25">
      <c r="A44" s="498" t="s">
        <v>259</v>
      </c>
      <c r="B44" s="499"/>
      <c r="C44" s="96">
        <f>SUM(F40:J40)</f>
        <v>0</v>
      </c>
      <c r="D44" s="110" t="s">
        <v>255</v>
      </c>
      <c r="E44" s="111"/>
      <c r="F44" s="112"/>
      <c r="G44" s="112"/>
      <c r="H44" s="112"/>
      <c r="I44" s="112"/>
      <c r="J44" s="113"/>
    </row>
    <row r="45" spans="1:10" ht="26.25" customHeight="1" x14ac:dyDescent="0.25">
      <c r="A45" s="119"/>
      <c r="B45" s="120"/>
      <c r="C45" s="120"/>
      <c r="D45" s="120"/>
      <c r="E45" s="121"/>
      <c r="F45" s="122"/>
      <c r="G45" s="122"/>
      <c r="H45" s="122"/>
      <c r="I45" s="122"/>
      <c r="J45" s="123"/>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2" customWidth="1"/>
    <col min="2" max="2" width="64.2851562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16384" width="8.85546875" style="42"/>
  </cols>
  <sheetData>
    <row r="1" spans="1:63" ht="8.25" customHeight="1" thickBot="1" x14ac:dyDescent="0.3">
      <c r="A1" s="40"/>
      <c r="B1" s="191"/>
      <c r="C1" s="192"/>
      <c r="D1" s="193"/>
      <c r="E1" s="193"/>
      <c r="F1" s="193"/>
      <c r="G1" s="194"/>
      <c r="H1" s="194"/>
      <c r="I1" s="194"/>
      <c r="J1" s="194"/>
      <c r="K1" s="194"/>
      <c r="L1" s="194"/>
      <c r="M1" s="194"/>
      <c r="N1" s="195"/>
      <c r="O1" s="41"/>
      <c r="BJ1" s="43" t="s">
        <v>186</v>
      </c>
      <c r="BK1" s="44" t="s">
        <v>187</v>
      </c>
    </row>
    <row r="2" spans="1:63" ht="25.5" customHeight="1" x14ac:dyDescent="0.25">
      <c r="A2" s="40"/>
      <c r="B2" s="196" t="s">
        <v>188</v>
      </c>
      <c r="C2" s="511" t="str">
        <f>'Elenco P.I.'!B2</f>
        <v>Comune di Golfo Aranci</v>
      </c>
      <c r="D2" s="511"/>
      <c r="E2" s="511"/>
      <c r="F2" s="511"/>
      <c r="G2" s="511"/>
      <c r="H2" s="511"/>
      <c r="I2" s="511"/>
      <c r="J2" s="511"/>
      <c r="K2" s="40"/>
      <c r="L2" s="45" t="s">
        <v>189</v>
      </c>
      <c r="M2" s="190">
        <v>2020</v>
      </c>
      <c r="N2" s="197"/>
      <c r="O2" s="46"/>
      <c r="BJ2" s="47" t="s">
        <v>190</v>
      </c>
      <c r="BK2" s="48" t="s">
        <v>191</v>
      </c>
    </row>
    <row r="3" spans="1:63" ht="25.5" customHeight="1" x14ac:dyDescent="0.25">
      <c r="A3" s="40"/>
      <c r="B3" s="196" t="s">
        <v>192</v>
      </c>
      <c r="C3" s="511" t="str">
        <f>'Elenco P.I.'!B7</f>
        <v xml:space="preserve">Area:  </v>
      </c>
      <c r="D3" s="511"/>
      <c r="E3" s="511"/>
      <c r="F3" s="511"/>
      <c r="G3" s="511"/>
      <c r="H3" s="511"/>
      <c r="I3" s="511"/>
      <c r="J3" s="511"/>
      <c r="K3" s="40"/>
      <c r="L3" s="40"/>
      <c r="M3" s="40"/>
      <c r="N3" s="197"/>
      <c r="O3" s="46"/>
      <c r="BJ3" s="49" t="s">
        <v>193</v>
      </c>
      <c r="BK3" s="50" t="s">
        <v>194</v>
      </c>
    </row>
    <row r="4" spans="1:63" ht="25.5" customHeight="1" x14ac:dyDescent="0.25">
      <c r="A4" s="40"/>
      <c r="B4" s="196" t="s">
        <v>195</v>
      </c>
      <c r="C4" s="511"/>
      <c r="D4" s="511"/>
      <c r="E4" s="511"/>
      <c r="F4" s="511"/>
      <c r="G4" s="511"/>
      <c r="H4" s="511"/>
      <c r="I4" s="511"/>
      <c r="J4" s="511"/>
      <c r="K4" s="40"/>
      <c r="L4" s="40"/>
      <c r="M4" s="40"/>
      <c r="N4" s="197"/>
      <c r="O4" s="46"/>
      <c r="BJ4" s="49" t="s">
        <v>196</v>
      </c>
      <c r="BK4" s="50" t="s">
        <v>197</v>
      </c>
    </row>
    <row r="5" spans="1:63" ht="12.75" customHeight="1" x14ac:dyDescent="0.25">
      <c r="A5" s="40"/>
      <c r="B5" s="198"/>
      <c r="C5" s="51"/>
      <c r="D5" s="52"/>
      <c r="E5" s="51"/>
      <c r="F5" s="52"/>
      <c r="G5" s="40"/>
      <c r="H5" s="40"/>
      <c r="I5" s="40"/>
      <c r="J5" s="40"/>
      <c r="K5" s="40"/>
      <c r="L5" s="40"/>
      <c r="M5" s="40"/>
      <c r="N5" s="197"/>
      <c r="O5" s="46"/>
      <c r="BJ5" s="49" t="s">
        <v>198</v>
      </c>
      <c r="BK5" s="50" t="s">
        <v>199</v>
      </c>
    </row>
    <row r="6" spans="1:63" ht="5.25" customHeight="1" x14ac:dyDescent="0.25">
      <c r="A6" s="40"/>
      <c r="B6" s="512" t="s">
        <v>200</v>
      </c>
      <c r="C6" s="512"/>
      <c r="D6" s="512"/>
      <c r="E6" s="512"/>
      <c r="F6" s="512"/>
      <c r="G6" s="512"/>
      <c r="H6" s="512"/>
      <c r="I6" s="512"/>
      <c r="J6" s="512"/>
      <c r="K6" s="512"/>
      <c r="L6" s="512"/>
      <c r="M6" s="512"/>
      <c r="N6" s="512"/>
      <c r="O6" s="46"/>
      <c r="BJ6" s="49" t="s">
        <v>201</v>
      </c>
      <c r="BK6" s="50" t="s">
        <v>202</v>
      </c>
    </row>
    <row r="7" spans="1:63" ht="5.25" customHeight="1" x14ac:dyDescent="0.25">
      <c r="A7" s="40"/>
      <c r="B7" s="512"/>
      <c r="C7" s="512"/>
      <c r="D7" s="512"/>
      <c r="E7" s="512"/>
      <c r="F7" s="512"/>
      <c r="G7" s="512"/>
      <c r="H7" s="512"/>
      <c r="I7" s="512"/>
      <c r="J7" s="512"/>
      <c r="K7" s="512"/>
      <c r="L7" s="512"/>
      <c r="M7" s="512"/>
      <c r="N7" s="512"/>
      <c r="O7" s="46"/>
      <c r="BJ7" s="49" t="s">
        <v>203</v>
      </c>
      <c r="BK7" s="50" t="s">
        <v>204</v>
      </c>
    </row>
    <row r="8" spans="1:63" ht="5.25" customHeight="1" x14ac:dyDescent="0.25">
      <c r="A8" s="40"/>
      <c r="B8" s="512"/>
      <c r="C8" s="512"/>
      <c r="D8" s="512"/>
      <c r="E8" s="512"/>
      <c r="F8" s="512"/>
      <c r="G8" s="512"/>
      <c r="H8" s="512"/>
      <c r="I8" s="512"/>
      <c r="J8" s="512"/>
      <c r="K8" s="512"/>
      <c r="L8" s="512"/>
      <c r="M8" s="512"/>
      <c r="N8" s="512"/>
      <c r="O8" s="46"/>
      <c r="BJ8" s="49" t="s">
        <v>205</v>
      </c>
      <c r="BK8" s="50" t="s">
        <v>206</v>
      </c>
    </row>
    <row r="9" spans="1:63" ht="5.25" customHeight="1" x14ac:dyDescent="0.25">
      <c r="A9" s="40"/>
      <c r="B9" s="512"/>
      <c r="C9" s="512"/>
      <c r="D9" s="513"/>
      <c r="E9" s="513"/>
      <c r="F9" s="513"/>
      <c r="G9" s="513"/>
      <c r="H9" s="513"/>
      <c r="I9" s="513"/>
      <c r="J9" s="513"/>
      <c r="K9" s="513"/>
      <c r="L9" s="513"/>
      <c r="M9" s="513"/>
      <c r="N9" s="513"/>
      <c r="O9" s="46"/>
      <c r="BJ9" s="49" t="s">
        <v>207</v>
      </c>
      <c r="BK9" s="50" t="s">
        <v>208</v>
      </c>
    </row>
    <row r="10" spans="1:63" ht="9.75" customHeight="1" x14ac:dyDescent="0.25">
      <c r="A10" s="40"/>
      <c r="B10" s="512" t="s">
        <v>209</v>
      </c>
      <c r="C10" s="512"/>
      <c r="D10" s="515" t="s">
        <v>210</v>
      </c>
      <c r="E10" s="516"/>
      <c r="F10" s="516"/>
      <c r="G10" s="182"/>
      <c r="H10" s="182"/>
      <c r="I10" s="184"/>
      <c r="J10" s="514" t="s">
        <v>211</v>
      </c>
      <c r="K10" s="189"/>
      <c r="L10" s="184"/>
      <c r="M10" s="184"/>
      <c r="N10" s="185"/>
      <c r="O10" s="46"/>
      <c r="BJ10" s="49"/>
      <c r="BK10" s="50"/>
    </row>
    <row r="11" spans="1:63" ht="18" customHeight="1" x14ac:dyDescent="0.25">
      <c r="A11" s="40"/>
      <c r="B11" s="512"/>
      <c r="C11" s="512"/>
      <c r="D11" s="517"/>
      <c r="E11" s="518"/>
      <c r="F11" s="518"/>
      <c r="G11" s="179"/>
      <c r="H11" s="181"/>
      <c r="I11" s="180"/>
      <c r="J11" s="514"/>
      <c r="K11" s="181"/>
      <c r="L11" s="199"/>
      <c r="M11" s="180"/>
      <c r="N11" s="186"/>
      <c r="O11" s="46"/>
      <c r="BJ11" s="49"/>
      <c r="BK11" s="50"/>
    </row>
    <row r="12" spans="1:63" ht="18" customHeight="1" x14ac:dyDescent="0.25">
      <c r="A12" s="40"/>
      <c r="B12" s="365" t="s">
        <v>212</v>
      </c>
      <c r="C12" s="365" t="s">
        <v>213</v>
      </c>
      <c r="D12" s="519"/>
      <c r="E12" s="520"/>
      <c r="F12" s="520"/>
      <c r="G12" s="183"/>
      <c r="H12" s="183"/>
      <c r="I12" s="187"/>
      <c r="J12" s="514"/>
      <c r="K12" s="183"/>
      <c r="L12" s="187"/>
      <c r="M12" s="187"/>
      <c r="N12" s="188"/>
      <c r="O12" s="53"/>
      <c r="BJ12" s="49"/>
      <c r="BK12" s="50"/>
    </row>
    <row r="13" spans="1:63" ht="21.75" customHeight="1" x14ac:dyDescent="0.25">
      <c r="A13" s="40"/>
      <c r="B13" s="365"/>
      <c r="C13" s="365"/>
      <c r="D13" s="521" t="s">
        <v>214</v>
      </c>
      <c r="E13" s="521"/>
      <c r="F13" s="521"/>
      <c r="G13" s="521"/>
      <c r="H13" s="521"/>
      <c r="I13" s="521"/>
      <c r="J13" s="521"/>
      <c r="K13" s="521"/>
      <c r="L13" s="521"/>
      <c r="M13" s="521"/>
      <c r="N13" s="521"/>
      <c r="O13" s="54"/>
      <c r="BJ13" s="49" t="s">
        <v>215</v>
      </c>
      <c r="BK13" s="50" t="s">
        <v>216</v>
      </c>
    </row>
    <row r="14" spans="1:63" ht="46.5" customHeight="1" x14ac:dyDescent="0.25">
      <c r="A14" s="40"/>
      <c r="B14" s="200" t="str">
        <f>'Resp. 1'!B16</f>
        <v xml:space="preserve">Prevenzione della Corruzione e della Trasparenza –  Revisione struttura del PTPCT. </v>
      </c>
      <c r="C14" s="200">
        <f>'Resp. 1'!D16</f>
        <v>0</v>
      </c>
      <c r="D14" s="510"/>
      <c r="E14" s="510"/>
      <c r="F14" s="510"/>
      <c r="G14" s="510"/>
      <c r="H14" s="510"/>
      <c r="I14" s="510"/>
      <c r="J14" s="510"/>
      <c r="K14" s="510"/>
      <c r="L14" s="510"/>
      <c r="M14" s="510"/>
      <c r="N14" s="510"/>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69.75" customHeight="1" x14ac:dyDescent="0.25">
      <c r="A15" s="40"/>
      <c r="B15" s="200" t="e">
        <f>'Resp. 1'!#REF!</f>
        <v>#REF!</v>
      </c>
      <c r="C15" s="200" t="e">
        <f>'Resp. 1'!#REF!</f>
        <v>#REF!</v>
      </c>
      <c r="D15" s="510"/>
      <c r="E15" s="510"/>
      <c r="F15" s="510"/>
      <c r="G15" s="510"/>
      <c r="H15" s="510"/>
      <c r="I15" s="510"/>
      <c r="J15" s="510"/>
      <c r="K15" s="510"/>
      <c r="L15" s="510"/>
      <c r="M15" s="510"/>
      <c r="N15" s="510"/>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66" customHeight="1" x14ac:dyDescent="0.25">
      <c r="B16" s="200" t="e">
        <f>'Resp. 1'!#REF!</f>
        <v>#REF!</v>
      </c>
      <c r="C16" s="200" t="e">
        <f>'Resp. 1'!#REF!</f>
        <v>#REF!</v>
      </c>
      <c r="D16" s="510"/>
      <c r="E16" s="510"/>
      <c r="F16" s="510"/>
      <c r="G16" s="510"/>
      <c r="H16" s="510"/>
      <c r="I16" s="510"/>
      <c r="J16" s="510"/>
      <c r="K16" s="510"/>
      <c r="L16" s="510"/>
      <c r="M16" s="510"/>
      <c r="N16" s="510"/>
    </row>
    <row r="17" spans="2:14" ht="39.75" customHeight="1" x14ac:dyDescent="0.25">
      <c r="B17" s="200" t="e">
        <f>'Resp. 1'!#REF!</f>
        <v>#REF!</v>
      </c>
      <c r="C17" s="200" t="e">
        <f>'Resp. 1'!#REF!</f>
        <v>#REF!</v>
      </c>
      <c r="D17" s="510"/>
      <c r="E17" s="510"/>
      <c r="F17" s="510"/>
      <c r="G17" s="510"/>
      <c r="H17" s="510"/>
      <c r="I17" s="510"/>
      <c r="J17" s="510"/>
      <c r="K17" s="510"/>
      <c r="L17" s="510"/>
      <c r="M17" s="510"/>
      <c r="N17" s="510"/>
    </row>
    <row r="18" spans="2:14" ht="45" customHeight="1" x14ac:dyDescent="0.25">
      <c r="B18" s="200"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0" t="e">
        <f>'Resp. 1'!#REF!</f>
        <v>#REF!</v>
      </c>
      <c r="D18" s="510"/>
      <c r="E18" s="510"/>
      <c r="F18" s="510"/>
      <c r="G18" s="510"/>
      <c r="H18" s="510"/>
      <c r="I18" s="510"/>
      <c r="J18" s="510"/>
      <c r="K18" s="510"/>
      <c r="L18" s="510"/>
      <c r="M18" s="510"/>
      <c r="N18" s="510"/>
    </row>
    <row r="19" spans="2:14" ht="71.25" customHeight="1" x14ac:dyDescent="0.25">
      <c r="B19" s="200"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0" t="str">
        <f>'Resp. 1'!C17</f>
        <v>Vedi scheda di programmazione</v>
      </c>
      <c r="D19" s="510"/>
      <c r="E19" s="510"/>
      <c r="F19" s="510"/>
      <c r="G19" s="510"/>
      <c r="H19" s="510"/>
      <c r="I19" s="510"/>
      <c r="J19" s="510"/>
      <c r="K19" s="510"/>
      <c r="L19" s="510"/>
      <c r="M19" s="510"/>
      <c r="N19" s="510"/>
    </row>
    <row r="20" spans="2:14" ht="51" customHeight="1" x14ac:dyDescent="0.25">
      <c r="B20" s="200" t="e">
        <f>'Resp. 1'!#REF!</f>
        <v>#REF!</v>
      </c>
      <c r="C20" s="200" t="e">
        <f>'Resp. 1'!#REF!</f>
        <v>#REF!</v>
      </c>
      <c r="D20" s="510"/>
      <c r="E20" s="510"/>
      <c r="F20" s="510"/>
      <c r="G20" s="510"/>
      <c r="H20" s="510"/>
      <c r="I20" s="510"/>
      <c r="J20" s="510"/>
      <c r="K20" s="510"/>
      <c r="L20" s="510"/>
      <c r="M20" s="510"/>
      <c r="N20" s="510"/>
    </row>
    <row r="21" spans="2:14" ht="82.5" customHeight="1" x14ac:dyDescent="0.25">
      <c r="B21" s="200" t="str">
        <f>'Resp. 1'!B32</f>
        <v>Gara per riqualificazione area campi tennis</v>
      </c>
      <c r="C21" s="201" t="str">
        <f>'Resp. 1'!C32</f>
        <v>Riqualificazione area campi da tennis anche tramite project financing con pubblicazione bando di gara entro 30.09.2023</v>
      </c>
      <c r="D21" s="510"/>
      <c r="E21" s="510"/>
      <c r="F21" s="510"/>
      <c r="G21" s="510"/>
      <c r="H21" s="510"/>
      <c r="I21" s="510"/>
      <c r="J21" s="510"/>
      <c r="K21" s="510"/>
      <c r="L21" s="510"/>
      <c r="M21" s="510"/>
      <c r="N21" s="510"/>
    </row>
    <row r="22" spans="2:14" ht="45.75" customHeight="1" x14ac:dyDescent="0.25">
      <c r="B22" s="200" t="e">
        <f>'Resp. 1'!#REF!</f>
        <v>#REF!</v>
      </c>
      <c r="C22" s="201" t="e">
        <f>'Resp. 1'!#REF!</f>
        <v>#REF!</v>
      </c>
      <c r="D22" s="510"/>
      <c r="E22" s="510"/>
      <c r="F22" s="510"/>
      <c r="G22" s="510"/>
      <c r="H22" s="510"/>
      <c r="I22" s="510"/>
      <c r="J22" s="510"/>
      <c r="K22" s="510"/>
      <c r="L22" s="510"/>
      <c r="M22" s="510"/>
      <c r="N22" s="510"/>
    </row>
    <row r="23" spans="2:14" ht="35.25" customHeight="1" x14ac:dyDescent="0.25">
      <c r="B23" s="200" t="str">
        <f>'Resp. 1'!B33</f>
        <v>Abrogazione regolamenti desueti</v>
      </c>
      <c r="C23" s="201" t="str">
        <f>'Resp. 1'!C33</f>
        <v>Ricognizione regolamenti datati o non più applicati/applicabili poiché superati dal punto di vista normativo e predisposizione deliberazione abrogazione entro 31.12</v>
      </c>
      <c r="D23" s="510"/>
      <c r="E23" s="510"/>
      <c r="F23" s="510"/>
      <c r="G23" s="510"/>
      <c r="H23" s="510"/>
      <c r="I23" s="510"/>
      <c r="J23" s="510"/>
      <c r="K23" s="510"/>
      <c r="L23" s="510"/>
      <c r="M23" s="510"/>
      <c r="N23" s="510"/>
    </row>
    <row r="24" spans="2:14" ht="35.25" customHeight="1" x14ac:dyDescent="0.25">
      <c r="B24" s="200" t="str">
        <f>'Resp. 1'!B34</f>
        <v>Interventi pozzo sacro Milis</v>
      </c>
      <c r="C24" s="201" t="str">
        <f>'Resp. 1'!C34</f>
        <v>Bando gara entro il 15.04 e aggiudicazione entro il 30.06 al fine di riqualificare e rendere fruibile l'area</v>
      </c>
      <c r="D24" s="510"/>
      <c r="E24" s="510"/>
      <c r="F24" s="510"/>
      <c r="G24" s="510"/>
      <c r="H24" s="510"/>
      <c r="I24" s="510"/>
      <c r="J24" s="510"/>
      <c r="K24" s="510"/>
      <c r="L24" s="510"/>
      <c r="M24" s="510"/>
      <c r="N24" s="510"/>
    </row>
    <row r="25" spans="2:14" ht="35.25" customHeight="1" x14ac:dyDescent="0.25">
      <c r="B25" s="200" t="str">
        <f>'Resp. 1'!B35</f>
        <v>Condotta scolo acque meteoriche terza spiaggia</v>
      </c>
      <c r="C25" s="201" t="str">
        <f>'Resp. 1'!C35</f>
        <v>Indagini, mappatura, video-ispezione, pulizia, stasamento, eliminazione di impedimenti trasversali per migliorare il funzionamento della condotta di scolo delle acque meteoriche “Terza spiaggia EST"</v>
      </c>
      <c r="D25" s="510"/>
      <c r="E25" s="510"/>
      <c r="F25" s="510"/>
      <c r="G25" s="510"/>
      <c r="H25" s="510"/>
      <c r="I25" s="510"/>
      <c r="J25" s="510"/>
      <c r="K25" s="510"/>
      <c r="L25" s="510"/>
      <c r="M25" s="510"/>
      <c r="N25" s="510"/>
    </row>
    <row r="26" spans="2:14" ht="35.25" customHeight="1" x14ac:dyDescent="0.25">
      <c r="B26" s="200" t="str">
        <f>'Resp. 1'!B36</f>
        <v>Regolamento contributi ad associazioni</v>
      </c>
      <c r="C26" s="201" t="str">
        <f>'Resp. 1'!C36</f>
        <v>Predisposizione regolamento e proposta deliberazione al fine di rivedere disciplina per l'erogazione di benefici e sussidi in favore delle associazioni per l'organizzazione di eventi</v>
      </c>
      <c r="D26" s="510"/>
      <c r="E26" s="510"/>
      <c r="F26" s="510"/>
      <c r="G26" s="510"/>
      <c r="H26" s="510"/>
      <c r="I26" s="510"/>
      <c r="J26" s="510"/>
      <c r="K26" s="510"/>
      <c r="L26" s="510"/>
      <c r="M26" s="510"/>
      <c r="N26" s="510"/>
    </row>
    <row r="27" spans="2:14" ht="35.25" customHeight="1" x14ac:dyDescent="0.25">
      <c r="B27" s="200" t="str">
        <f>'Resp. 1'!B37</f>
        <v>banca dati contratti 2000-2015</v>
      </c>
      <c r="C27" s="201" t="str">
        <f>'Resp. 1'!C37</f>
        <v>Implementazione archivio digitale dei contratti con scansione annualità 2000-2015. In tal modo l'Ente svilupperà il proprio archivio digitale di contratti favorendo un percorso di dematerializzazione</v>
      </c>
      <c r="D27" s="510"/>
      <c r="E27" s="510"/>
      <c r="F27" s="510"/>
      <c r="G27" s="510"/>
      <c r="H27" s="510"/>
      <c r="I27" s="510"/>
      <c r="J27" s="510"/>
      <c r="K27" s="510"/>
      <c r="L27" s="510"/>
      <c r="M27" s="510"/>
      <c r="N27" s="510"/>
    </row>
    <row r="28" spans="2:14" ht="35.25" customHeight="1" x14ac:dyDescent="0.25">
      <c r="B28" s="200" t="str">
        <f>'Resp. 1'!B38</f>
        <v>Servizio idrico cimitero comunale</v>
      </c>
      <c r="C28" s="201" t="str">
        <f>'Resp. 1'!C38</f>
        <v>Creazione almeno un punto acqua all'interno del cimitero comunale</v>
      </c>
      <c r="D28" s="510"/>
      <c r="E28" s="510"/>
      <c r="F28" s="510"/>
      <c r="G28" s="510"/>
      <c r="H28" s="510"/>
      <c r="I28" s="510"/>
      <c r="J28" s="510"/>
      <c r="K28" s="510"/>
      <c r="L28" s="510"/>
      <c r="M28" s="510"/>
      <c r="N28" s="510"/>
    </row>
    <row r="29" spans="2:14" ht="35.25" customHeight="1" x14ac:dyDescent="0.25">
      <c r="B29" s="200" t="e">
        <f>'Resp. 1'!#REF!</f>
        <v>#REF!</v>
      </c>
      <c r="C29" s="201" t="e">
        <f>'Resp. 1'!#REF!</f>
        <v>#REF!</v>
      </c>
      <c r="D29" s="510"/>
      <c r="E29" s="510"/>
      <c r="F29" s="510"/>
      <c r="G29" s="510"/>
      <c r="H29" s="510"/>
      <c r="I29" s="510"/>
      <c r="J29" s="510"/>
      <c r="K29" s="510"/>
      <c r="L29" s="510"/>
      <c r="M29" s="510"/>
      <c r="N29" s="510"/>
    </row>
    <row r="30" spans="2:14" ht="35.25" customHeight="1" x14ac:dyDescent="0.25">
      <c r="B30" s="200" t="e">
        <f>'Resp. 1'!#REF!</f>
        <v>#REF!</v>
      </c>
      <c r="C30" s="201" t="e">
        <f>'Resp. 1'!#REF!</f>
        <v>#REF!</v>
      </c>
      <c r="D30" s="510"/>
      <c r="E30" s="510"/>
      <c r="F30" s="510"/>
      <c r="G30" s="510"/>
      <c r="H30" s="510"/>
      <c r="I30" s="510"/>
      <c r="J30" s="510"/>
      <c r="K30" s="510"/>
      <c r="L30" s="510"/>
      <c r="M30" s="510"/>
      <c r="N30" s="510"/>
    </row>
    <row r="31" spans="2:14" ht="17.25" hidden="1" thickTop="1" thickBot="1" x14ac:dyDescent="0.3">
      <c r="B31" s="177"/>
      <c r="C31" s="178"/>
      <c r="D31" s="525"/>
      <c r="E31" s="526"/>
      <c r="F31" s="526"/>
      <c r="G31" s="526"/>
      <c r="H31" s="526"/>
      <c r="I31" s="526"/>
      <c r="J31" s="526"/>
      <c r="K31" s="526"/>
      <c r="L31" s="526"/>
      <c r="M31" s="526"/>
      <c r="N31" s="527"/>
    </row>
    <row r="32" spans="2:14" ht="17.25" hidden="1" thickTop="1" thickBot="1" x14ac:dyDescent="0.3">
      <c r="B32" s="55"/>
      <c r="C32" s="59"/>
      <c r="D32" s="522"/>
      <c r="E32" s="523"/>
      <c r="F32" s="523"/>
      <c r="G32" s="523"/>
      <c r="H32" s="523"/>
      <c r="I32" s="523"/>
      <c r="J32" s="523"/>
      <c r="K32" s="523"/>
      <c r="L32" s="523"/>
      <c r="M32" s="523"/>
      <c r="N32" s="524"/>
    </row>
    <row r="33" spans="2:14" ht="17.25" hidden="1" thickTop="1" thickBot="1" x14ac:dyDescent="0.3">
      <c r="B33" s="55"/>
      <c r="C33" s="59"/>
      <c r="D33" s="522"/>
      <c r="E33" s="523"/>
      <c r="F33" s="523"/>
      <c r="G33" s="523"/>
      <c r="H33" s="523"/>
      <c r="I33" s="523"/>
      <c r="J33" s="523"/>
      <c r="K33" s="523"/>
      <c r="L33" s="523"/>
      <c r="M33" s="523"/>
      <c r="N33" s="524"/>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t="str">
        <f>'Dip. '!B4</f>
        <v>Maria Chighine</v>
      </c>
      <c r="B1">
        <f>'Dip. 2'!B5</f>
        <v>0</v>
      </c>
      <c r="C1">
        <f>Dip.3!B5</f>
        <v>0</v>
      </c>
      <c r="D1">
        <f>'Dip. 4'!B5</f>
        <v>0</v>
      </c>
      <c r="E1">
        <f>'Dip. 5'!B5</f>
        <v>0</v>
      </c>
      <c r="F1" t="e">
        <f>#REF!</f>
        <v>#REF!</v>
      </c>
      <c r="G1">
        <f>'Dip. 6'!B5</f>
        <v>0</v>
      </c>
      <c r="H1">
        <f>'Dip. 8'!B5</f>
        <v>0</v>
      </c>
      <c r="I1">
        <f>'Dip. 9'!B5</f>
        <v>0</v>
      </c>
      <c r="J1">
        <f>Dip.10!B5</f>
        <v>0</v>
      </c>
    </row>
    <row r="2" spans="1:11" x14ac:dyDescent="0.25">
      <c r="A2" s="202" t="str">
        <f>'Dip. '!I39</f>
        <v/>
      </c>
      <c r="B2" s="202" t="str">
        <f>'Dip. 2'!I40</f>
        <v/>
      </c>
      <c r="C2" s="202" t="str">
        <f>Dip.3!I40</f>
        <v/>
      </c>
      <c r="D2" s="202" t="str">
        <f>'Dip. 4'!I40</f>
        <v/>
      </c>
      <c r="E2" s="202" t="str">
        <f>'Dip. 5'!$I44</f>
        <v/>
      </c>
      <c r="F2" s="202" t="e">
        <f>#REF!</f>
        <v>#REF!</v>
      </c>
      <c r="G2" s="202" t="str">
        <f>'Dip. 6'!$I40</f>
        <v/>
      </c>
      <c r="H2" s="202">
        <f>'Dip. 8'!$I60</f>
        <v>0</v>
      </c>
      <c r="I2" s="202">
        <f>'Dip. 9'!$H44</f>
        <v>0</v>
      </c>
      <c r="J2" s="202">
        <f>Dip.10!H44</f>
        <v>0</v>
      </c>
      <c r="K2" s="202"/>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5" customWidth="1"/>
    <col min="2" max="2" width="90" style="65" customWidth="1"/>
    <col min="3" max="256" width="9.140625" style="65"/>
    <col min="257" max="257" width="66.28515625" style="65" customWidth="1"/>
    <col min="258" max="258" width="90" style="65" customWidth="1"/>
    <col min="259" max="512" width="9.140625" style="65"/>
    <col min="513" max="513" width="66.28515625" style="65" customWidth="1"/>
    <col min="514" max="514" width="90" style="65" customWidth="1"/>
    <col min="515" max="768" width="9.140625" style="65"/>
    <col min="769" max="769" width="66.28515625" style="65" customWidth="1"/>
    <col min="770" max="770" width="90" style="65" customWidth="1"/>
    <col min="771" max="1024" width="9.140625" style="65"/>
    <col min="1025" max="1025" width="66.28515625" style="65" customWidth="1"/>
    <col min="1026" max="1026" width="90" style="65" customWidth="1"/>
    <col min="1027" max="1280" width="9.140625" style="65"/>
    <col min="1281" max="1281" width="66.28515625" style="65" customWidth="1"/>
    <col min="1282" max="1282" width="90" style="65" customWidth="1"/>
    <col min="1283" max="1536" width="9.140625" style="65"/>
    <col min="1537" max="1537" width="66.28515625" style="65" customWidth="1"/>
    <col min="1538" max="1538" width="90" style="65" customWidth="1"/>
    <col min="1539" max="1792" width="9.140625" style="65"/>
    <col min="1793" max="1793" width="66.28515625" style="65" customWidth="1"/>
    <col min="1794" max="1794" width="90" style="65" customWidth="1"/>
    <col min="1795" max="2048" width="9.140625" style="65"/>
    <col min="2049" max="2049" width="66.28515625" style="65" customWidth="1"/>
    <col min="2050" max="2050" width="90" style="65" customWidth="1"/>
    <col min="2051" max="2304" width="9.140625" style="65"/>
    <col min="2305" max="2305" width="66.28515625" style="65" customWidth="1"/>
    <col min="2306" max="2306" width="90" style="65" customWidth="1"/>
    <col min="2307" max="2560" width="9.140625" style="65"/>
    <col min="2561" max="2561" width="66.28515625" style="65" customWidth="1"/>
    <col min="2562" max="2562" width="90" style="65" customWidth="1"/>
    <col min="2563" max="2816" width="9.140625" style="65"/>
    <col min="2817" max="2817" width="66.28515625" style="65" customWidth="1"/>
    <col min="2818" max="2818" width="90" style="65" customWidth="1"/>
    <col min="2819" max="3072" width="9.140625" style="65"/>
    <col min="3073" max="3073" width="66.28515625" style="65" customWidth="1"/>
    <col min="3074" max="3074" width="90" style="65" customWidth="1"/>
    <col min="3075" max="3328" width="9.140625" style="65"/>
    <col min="3329" max="3329" width="66.28515625" style="65" customWidth="1"/>
    <col min="3330" max="3330" width="90" style="65" customWidth="1"/>
    <col min="3331" max="3584" width="9.140625" style="65"/>
    <col min="3585" max="3585" width="66.28515625" style="65" customWidth="1"/>
    <col min="3586" max="3586" width="90" style="65" customWidth="1"/>
    <col min="3587" max="3840" width="9.140625" style="65"/>
    <col min="3841" max="3841" width="66.28515625" style="65" customWidth="1"/>
    <col min="3842" max="3842" width="90" style="65" customWidth="1"/>
    <col min="3843" max="4096" width="9.140625" style="65"/>
    <col min="4097" max="4097" width="66.28515625" style="65" customWidth="1"/>
    <col min="4098" max="4098" width="90" style="65" customWidth="1"/>
    <col min="4099" max="4352" width="9.140625" style="65"/>
    <col min="4353" max="4353" width="66.28515625" style="65" customWidth="1"/>
    <col min="4354" max="4354" width="90" style="65" customWidth="1"/>
    <col min="4355" max="4608" width="9.140625" style="65"/>
    <col min="4609" max="4609" width="66.28515625" style="65" customWidth="1"/>
    <col min="4610" max="4610" width="90" style="65" customWidth="1"/>
    <col min="4611" max="4864" width="9.140625" style="65"/>
    <col min="4865" max="4865" width="66.28515625" style="65" customWidth="1"/>
    <col min="4866" max="4866" width="90" style="65" customWidth="1"/>
    <col min="4867" max="5120" width="9.140625" style="65"/>
    <col min="5121" max="5121" width="66.28515625" style="65" customWidth="1"/>
    <col min="5122" max="5122" width="90" style="65" customWidth="1"/>
    <col min="5123" max="5376" width="9.140625" style="65"/>
    <col min="5377" max="5377" width="66.28515625" style="65" customWidth="1"/>
    <col min="5378" max="5378" width="90" style="65" customWidth="1"/>
    <col min="5379" max="5632" width="9.140625" style="65"/>
    <col min="5633" max="5633" width="66.28515625" style="65" customWidth="1"/>
    <col min="5634" max="5634" width="90" style="65" customWidth="1"/>
    <col min="5635" max="5888" width="9.140625" style="65"/>
    <col min="5889" max="5889" width="66.28515625" style="65" customWidth="1"/>
    <col min="5890" max="5890" width="90" style="65" customWidth="1"/>
    <col min="5891" max="6144" width="9.140625" style="65"/>
    <col min="6145" max="6145" width="66.28515625" style="65" customWidth="1"/>
    <col min="6146" max="6146" width="90" style="65" customWidth="1"/>
    <col min="6147" max="6400" width="9.140625" style="65"/>
    <col min="6401" max="6401" width="66.28515625" style="65" customWidth="1"/>
    <col min="6402" max="6402" width="90" style="65" customWidth="1"/>
    <col min="6403" max="6656" width="9.140625" style="65"/>
    <col min="6657" max="6657" width="66.28515625" style="65" customWidth="1"/>
    <col min="6658" max="6658" width="90" style="65" customWidth="1"/>
    <col min="6659" max="6912" width="9.140625" style="65"/>
    <col min="6913" max="6913" width="66.28515625" style="65" customWidth="1"/>
    <col min="6914" max="6914" width="90" style="65" customWidth="1"/>
    <col min="6915" max="7168" width="9.140625" style="65"/>
    <col min="7169" max="7169" width="66.28515625" style="65" customWidth="1"/>
    <col min="7170" max="7170" width="90" style="65" customWidth="1"/>
    <col min="7171" max="7424" width="9.140625" style="65"/>
    <col min="7425" max="7425" width="66.28515625" style="65" customWidth="1"/>
    <col min="7426" max="7426" width="90" style="65" customWidth="1"/>
    <col min="7427" max="7680" width="9.140625" style="65"/>
    <col min="7681" max="7681" width="66.28515625" style="65" customWidth="1"/>
    <col min="7682" max="7682" width="90" style="65" customWidth="1"/>
    <col min="7683" max="7936" width="9.140625" style="65"/>
    <col min="7937" max="7937" width="66.28515625" style="65" customWidth="1"/>
    <col min="7938" max="7938" width="90" style="65" customWidth="1"/>
    <col min="7939" max="8192" width="9.140625" style="65"/>
    <col min="8193" max="8193" width="66.28515625" style="65" customWidth="1"/>
    <col min="8194" max="8194" width="90" style="65" customWidth="1"/>
    <col min="8195" max="8448" width="9.140625" style="65"/>
    <col min="8449" max="8449" width="66.28515625" style="65" customWidth="1"/>
    <col min="8450" max="8450" width="90" style="65" customWidth="1"/>
    <col min="8451" max="8704" width="9.140625" style="65"/>
    <col min="8705" max="8705" width="66.28515625" style="65" customWidth="1"/>
    <col min="8706" max="8706" width="90" style="65" customWidth="1"/>
    <col min="8707" max="8960" width="9.140625" style="65"/>
    <col min="8961" max="8961" width="66.28515625" style="65" customWidth="1"/>
    <col min="8962" max="8962" width="90" style="65" customWidth="1"/>
    <col min="8963" max="9216" width="9.140625" style="65"/>
    <col min="9217" max="9217" width="66.28515625" style="65" customWidth="1"/>
    <col min="9218" max="9218" width="90" style="65" customWidth="1"/>
    <col min="9219" max="9472" width="9.140625" style="65"/>
    <col min="9473" max="9473" width="66.28515625" style="65" customWidth="1"/>
    <col min="9474" max="9474" width="90" style="65" customWidth="1"/>
    <col min="9475" max="9728" width="9.140625" style="65"/>
    <col min="9729" max="9729" width="66.28515625" style="65" customWidth="1"/>
    <col min="9730" max="9730" width="90" style="65" customWidth="1"/>
    <col min="9731" max="9984" width="9.140625" style="65"/>
    <col min="9985" max="9985" width="66.28515625" style="65" customWidth="1"/>
    <col min="9986" max="9986" width="90" style="65" customWidth="1"/>
    <col min="9987" max="10240" width="9.140625" style="65"/>
    <col min="10241" max="10241" width="66.28515625" style="65" customWidth="1"/>
    <col min="10242" max="10242" width="90" style="65" customWidth="1"/>
    <col min="10243" max="10496" width="9.140625" style="65"/>
    <col min="10497" max="10497" width="66.28515625" style="65" customWidth="1"/>
    <col min="10498" max="10498" width="90" style="65" customWidth="1"/>
    <col min="10499" max="10752" width="9.140625" style="65"/>
    <col min="10753" max="10753" width="66.28515625" style="65" customWidth="1"/>
    <col min="10754" max="10754" width="90" style="65" customWidth="1"/>
    <col min="10755" max="11008" width="9.140625" style="65"/>
    <col min="11009" max="11009" width="66.28515625" style="65" customWidth="1"/>
    <col min="11010" max="11010" width="90" style="65" customWidth="1"/>
    <col min="11011" max="11264" width="9.140625" style="65"/>
    <col min="11265" max="11265" width="66.28515625" style="65" customWidth="1"/>
    <col min="11266" max="11266" width="90" style="65" customWidth="1"/>
    <col min="11267" max="11520" width="9.140625" style="65"/>
    <col min="11521" max="11521" width="66.28515625" style="65" customWidth="1"/>
    <col min="11522" max="11522" width="90" style="65" customWidth="1"/>
    <col min="11523" max="11776" width="9.140625" style="65"/>
    <col min="11777" max="11777" width="66.28515625" style="65" customWidth="1"/>
    <col min="11778" max="11778" width="90" style="65" customWidth="1"/>
    <col min="11779" max="12032" width="9.140625" style="65"/>
    <col min="12033" max="12033" width="66.28515625" style="65" customWidth="1"/>
    <col min="12034" max="12034" width="90" style="65" customWidth="1"/>
    <col min="12035" max="12288" width="9.140625" style="65"/>
    <col min="12289" max="12289" width="66.28515625" style="65" customWidth="1"/>
    <col min="12290" max="12290" width="90" style="65" customWidth="1"/>
    <col min="12291" max="12544" width="9.140625" style="65"/>
    <col min="12545" max="12545" width="66.28515625" style="65" customWidth="1"/>
    <col min="12546" max="12546" width="90" style="65" customWidth="1"/>
    <col min="12547" max="12800" width="9.140625" style="65"/>
    <col min="12801" max="12801" width="66.28515625" style="65" customWidth="1"/>
    <col min="12802" max="12802" width="90" style="65" customWidth="1"/>
    <col min="12803" max="13056" width="9.140625" style="65"/>
    <col min="13057" max="13057" width="66.28515625" style="65" customWidth="1"/>
    <col min="13058" max="13058" width="90" style="65" customWidth="1"/>
    <col min="13059" max="13312" width="9.140625" style="65"/>
    <col min="13313" max="13313" width="66.28515625" style="65" customWidth="1"/>
    <col min="13314" max="13314" width="90" style="65" customWidth="1"/>
    <col min="13315" max="13568" width="9.140625" style="65"/>
    <col min="13569" max="13569" width="66.28515625" style="65" customWidth="1"/>
    <col min="13570" max="13570" width="90" style="65" customWidth="1"/>
    <col min="13571" max="13824" width="9.140625" style="65"/>
    <col min="13825" max="13825" width="66.28515625" style="65" customWidth="1"/>
    <col min="13826" max="13826" width="90" style="65" customWidth="1"/>
    <col min="13827" max="14080" width="9.140625" style="65"/>
    <col min="14081" max="14081" width="66.28515625" style="65" customWidth="1"/>
    <col min="14082" max="14082" width="90" style="65" customWidth="1"/>
    <col min="14083" max="14336" width="9.140625" style="65"/>
    <col min="14337" max="14337" width="66.28515625" style="65" customWidth="1"/>
    <col min="14338" max="14338" width="90" style="65" customWidth="1"/>
    <col min="14339" max="14592" width="9.140625" style="65"/>
    <col min="14593" max="14593" width="66.28515625" style="65" customWidth="1"/>
    <col min="14594" max="14594" width="90" style="65" customWidth="1"/>
    <col min="14595" max="14848" width="9.140625" style="65"/>
    <col min="14849" max="14849" width="66.28515625" style="65" customWidth="1"/>
    <col min="14850" max="14850" width="90" style="65" customWidth="1"/>
    <col min="14851" max="15104" width="9.140625" style="65"/>
    <col min="15105" max="15105" width="66.28515625" style="65" customWidth="1"/>
    <col min="15106" max="15106" width="90" style="65" customWidth="1"/>
    <col min="15107" max="15360" width="9.140625" style="65"/>
    <col min="15361" max="15361" width="66.28515625" style="65" customWidth="1"/>
    <col min="15362" max="15362" width="90" style="65" customWidth="1"/>
    <col min="15363" max="15616" width="9.140625" style="65"/>
    <col min="15617" max="15617" width="66.28515625" style="65" customWidth="1"/>
    <col min="15618" max="15618" width="90" style="65" customWidth="1"/>
    <col min="15619" max="15872" width="9.140625" style="65"/>
    <col min="15873" max="15873" width="66.28515625" style="65" customWidth="1"/>
    <col min="15874" max="15874" width="90" style="65" customWidth="1"/>
    <col min="15875" max="16128" width="9.140625" style="65"/>
    <col min="16129" max="16129" width="66.28515625" style="65" customWidth="1"/>
    <col min="16130" max="16130" width="90" style="65" customWidth="1"/>
    <col min="16131" max="16384" width="9.140625" style="65"/>
  </cols>
  <sheetData>
    <row r="1" spans="1:2" x14ac:dyDescent="0.25">
      <c r="A1" s="223" t="s">
        <v>331</v>
      </c>
      <c r="B1" s="223" t="s">
        <v>332</v>
      </c>
    </row>
    <row r="2" spans="1:2" ht="75" x14ac:dyDescent="0.25">
      <c r="A2" s="224" t="s">
        <v>333</v>
      </c>
      <c r="B2" s="224" t="s">
        <v>334</v>
      </c>
    </row>
    <row r="3" spans="1:2" ht="56.25" x14ac:dyDescent="0.25">
      <c r="A3" s="224" t="s">
        <v>335</v>
      </c>
      <c r="B3" s="224" t="s">
        <v>336</v>
      </c>
    </row>
    <row r="4" spans="1:2" ht="37.5" x14ac:dyDescent="0.25">
      <c r="A4" s="224" t="s">
        <v>316</v>
      </c>
      <c r="B4" s="224" t="s">
        <v>317</v>
      </c>
    </row>
    <row r="5" spans="1:2" ht="37.5" x14ac:dyDescent="0.25">
      <c r="A5" s="224" t="s">
        <v>337</v>
      </c>
      <c r="B5" s="224" t="s">
        <v>338</v>
      </c>
    </row>
    <row r="6" spans="1:2" ht="56.25" x14ac:dyDescent="0.25">
      <c r="A6" s="224" t="s">
        <v>339</v>
      </c>
      <c r="B6" s="224" t="s">
        <v>340</v>
      </c>
    </row>
    <row r="7" spans="1:2" ht="56.25" x14ac:dyDescent="0.25">
      <c r="A7" s="224" t="s">
        <v>341</v>
      </c>
      <c r="B7" s="224" t="s">
        <v>342</v>
      </c>
    </row>
    <row r="8" spans="1:2" ht="37.5" x14ac:dyDescent="0.25">
      <c r="A8" s="224" t="s">
        <v>343</v>
      </c>
      <c r="B8" s="224" t="s">
        <v>344</v>
      </c>
    </row>
    <row r="9" spans="1:2" ht="56.25" x14ac:dyDescent="0.25">
      <c r="A9" s="224" t="s">
        <v>345</v>
      </c>
      <c r="B9" s="224" t="s">
        <v>346</v>
      </c>
    </row>
    <row r="10" spans="1:2" ht="75" x14ac:dyDescent="0.25">
      <c r="A10" s="224" t="s">
        <v>347</v>
      </c>
      <c r="B10" s="224" t="s">
        <v>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P14" sqref="P14"/>
    </sheetView>
  </sheetViews>
  <sheetFormatPr defaultRowHeight="15.75" x14ac:dyDescent="0.25"/>
  <cols>
    <col min="1" max="1" width="1.28515625" style="42" customWidth="1"/>
    <col min="2" max="2" width="35.42578125" style="42" customWidth="1"/>
    <col min="3" max="3" width="42.42578125" style="42" customWidth="1"/>
    <col min="4" max="4" width="28" style="42" hidden="1" customWidth="1"/>
    <col min="5" max="5" width="54.28515625" style="42" customWidth="1"/>
    <col min="6" max="19" width="6.28515625" style="308" customWidth="1"/>
    <col min="20" max="20" width="9.140625" style="274" customWidth="1"/>
    <col min="21" max="48" width="9.140625" style="42"/>
    <col min="49" max="49" width="64" style="149" customWidth="1"/>
    <col min="50" max="50" width="97.85546875" style="149" customWidth="1"/>
    <col min="51" max="244" width="9.140625" style="42"/>
    <col min="245" max="245" width="1.28515625" style="42" customWidth="1"/>
    <col min="246" max="246" width="44.85546875" style="42" customWidth="1"/>
    <col min="247" max="247" width="47.28515625" style="42" customWidth="1"/>
    <col min="248" max="248" width="8.140625" style="42" customWidth="1"/>
    <col min="249" max="249" width="8.28515625" style="42" customWidth="1"/>
    <col min="250" max="250" width="5.42578125" style="42" customWidth="1"/>
    <col min="251" max="251" width="8.5703125" style="42" customWidth="1"/>
    <col min="252" max="252" width="13.7109375" style="42" customWidth="1"/>
    <col min="253" max="253" width="15.7109375" style="42" customWidth="1"/>
    <col min="254" max="254" width="14.7109375" style="42" customWidth="1"/>
    <col min="255" max="255" width="15" style="42" customWidth="1"/>
    <col min="256" max="257" width="14.28515625" style="42" customWidth="1"/>
    <col min="258" max="258" width="0" style="42" hidden="1" customWidth="1"/>
    <col min="259" max="259" width="18.85546875" style="42" customWidth="1"/>
    <col min="260" max="272" width="8" style="42" customWidth="1"/>
    <col min="273" max="276" width="9.28515625" style="42" customWidth="1"/>
    <col min="277" max="304" width="9.140625" style="42"/>
    <col min="305" max="305" width="64" style="42" customWidth="1"/>
    <col min="306" max="306" width="97.85546875" style="42" customWidth="1"/>
    <col min="307" max="500" width="9.140625" style="42"/>
    <col min="501" max="501" width="1.28515625" style="42" customWidth="1"/>
    <col min="502" max="502" width="44.85546875" style="42" customWidth="1"/>
    <col min="503" max="503" width="47.28515625" style="42" customWidth="1"/>
    <col min="504" max="504" width="8.140625" style="42" customWidth="1"/>
    <col min="505" max="505" width="8.28515625" style="42" customWidth="1"/>
    <col min="506" max="506" width="5.42578125" style="42" customWidth="1"/>
    <col min="507" max="507" width="8.5703125" style="42" customWidth="1"/>
    <col min="508" max="508" width="13.7109375" style="42" customWidth="1"/>
    <col min="509" max="509" width="15.7109375" style="42" customWidth="1"/>
    <col min="510" max="510" width="14.7109375" style="42" customWidth="1"/>
    <col min="511" max="511" width="15" style="42" customWidth="1"/>
    <col min="512" max="513" width="14.28515625" style="42" customWidth="1"/>
    <col min="514" max="514" width="0" style="42" hidden="1" customWidth="1"/>
    <col min="515" max="515" width="18.85546875" style="42" customWidth="1"/>
    <col min="516" max="528" width="8" style="42" customWidth="1"/>
    <col min="529" max="532" width="9.28515625" style="42" customWidth="1"/>
    <col min="533" max="560" width="9.140625" style="42"/>
    <col min="561" max="561" width="64" style="42" customWidth="1"/>
    <col min="562" max="562" width="97.85546875" style="42" customWidth="1"/>
    <col min="563" max="756" width="9.140625" style="42"/>
    <col min="757" max="757" width="1.28515625" style="42" customWidth="1"/>
    <col min="758" max="758" width="44.85546875" style="42" customWidth="1"/>
    <col min="759" max="759" width="47.28515625" style="42" customWidth="1"/>
    <col min="760" max="760" width="8.140625" style="42" customWidth="1"/>
    <col min="761" max="761" width="8.28515625" style="42" customWidth="1"/>
    <col min="762" max="762" width="5.42578125" style="42" customWidth="1"/>
    <col min="763" max="763" width="8.5703125" style="42" customWidth="1"/>
    <col min="764" max="764" width="13.7109375" style="42" customWidth="1"/>
    <col min="765" max="765" width="15.7109375" style="42" customWidth="1"/>
    <col min="766" max="766" width="14.7109375" style="42" customWidth="1"/>
    <col min="767" max="767" width="15" style="42" customWidth="1"/>
    <col min="768" max="769" width="14.28515625" style="42" customWidth="1"/>
    <col min="770" max="770" width="0" style="42" hidden="1" customWidth="1"/>
    <col min="771" max="771" width="18.85546875" style="42" customWidth="1"/>
    <col min="772" max="784" width="8" style="42" customWidth="1"/>
    <col min="785" max="788" width="9.28515625" style="42" customWidth="1"/>
    <col min="789" max="816" width="9.140625" style="42"/>
    <col min="817" max="817" width="64" style="42" customWidth="1"/>
    <col min="818" max="818" width="97.85546875" style="42" customWidth="1"/>
    <col min="819" max="1012" width="9.140625" style="42"/>
    <col min="1013" max="1013" width="1.28515625" style="42" customWidth="1"/>
    <col min="1014" max="1014" width="44.85546875" style="42" customWidth="1"/>
    <col min="1015" max="1015" width="47.28515625" style="42" customWidth="1"/>
    <col min="1016" max="1016" width="8.140625" style="42" customWidth="1"/>
    <col min="1017" max="1017" width="8.28515625" style="42" customWidth="1"/>
    <col min="1018" max="1018" width="5.42578125" style="42" customWidth="1"/>
    <col min="1019" max="1019" width="8.5703125" style="42" customWidth="1"/>
    <col min="1020" max="1020" width="13.7109375" style="42" customWidth="1"/>
    <col min="1021" max="1021" width="15.7109375" style="42" customWidth="1"/>
    <col min="1022" max="1022" width="14.7109375" style="42" customWidth="1"/>
    <col min="1023" max="1023" width="15" style="42" customWidth="1"/>
    <col min="1024" max="1025" width="14.28515625" style="42" customWidth="1"/>
    <col min="1026" max="1026" width="0" style="42" hidden="1" customWidth="1"/>
    <col min="1027" max="1027" width="18.85546875" style="42" customWidth="1"/>
    <col min="1028" max="1040" width="8" style="42" customWidth="1"/>
    <col min="1041" max="1044" width="9.28515625" style="42" customWidth="1"/>
    <col min="1045" max="1072" width="9.140625" style="42"/>
    <col min="1073" max="1073" width="64" style="42" customWidth="1"/>
    <col min="1074" max="1074" width="97.85546875" style="42" customWidth="1"/>
    <col min="1075" max="1268" width="9.140625" style="42"/>
    <col min="1269" max="1269" width="1.28515625" style="42" customWidth="1"/>
    <col min="1270" max="1270" width="44.85546875" style="42" customWidth="1"/>
    <col min="1271" max="1271" width="47.28515625" style="42" customWidth="1"/>
    <col min="1272" max="1272" width="8.140625" style="42" customWidth="1"/>
    <col min="1273" max="1273" width="8.28515625" style="42" customWidth="1"/>
    <col min="1274" max="1274" width="5.42578125" style="42" customWidth="1"/>
    <col min="1275" max="1275" width="8.5703125" style="42" customWidth="1"/>
    <col min="1276" max="1276" width="13.7109375" style="42" customWidth="1"/>
    <col min="1277" max="1277" width="15.7109375" style="42" customWidth="1"/>
    <col min="1278" max="1278" width="14.7109375" style="42" customWidth="1"/>
    <col min="1279" max="1279" width="15" style="42" customWidth="1"/>
    <col min="1280" max="1281" width="14.28515625" style="42" customWidth="1"/>
    <col min="1282" max="1282" width="0" style="42" hidden="1" customWidth="1"/>
    <col min="1283" max="1283" width="18.85546875" style="42" customWidth="1"/>
    <col min="1284" max="1296" width="8" style="42" customWidth="1"/>
    <col min="1297" max="1300" width="9.28515625" style="42" customWidth="1"/>
    <col min="1301" max="1328" width="9.140625" style="42"/>
    <col min="1329" max="1329" width="64" style="42" customWidth="1"/>
    <col min="1330" max="1330" width="97.85546875" style="42" customWidth="1"/>
    <col min="1331" max="1524" width="9.140625" style="42"/>
    <col min="1525" max="1525" width="1.28515625" style="42" customWidth="1"/>
    <col min="1526" max="1526" width="44.85546875" style="42" customWidth="1"/>
    <col min="1527" max="1527" width="47.28515625" style="42" customWidth="1"/>
    <col min="1528" max="1528" width="8.140625" style="42" customWidth="1"/>
    <col min="1529" max="1529" width="8.28515625" style="42" customWidth="1"/>
    <col min="1530" max="1530" width="5.42578125" style="42" customWidth="1"/>
    <col min="1531" max="1531" width="8.5703125" style="42" customWidth="1"/>
    <col min="1532" max="1532" width="13.7109375" style="42" customWidth="1"/>
    <col min="1533" max="1533" width="15.7109375" style="42" customWidth="1"/>
    <col min="1534" max="1534" width="14.7109375" style="42" customWidth="1"/>
    <col min="1535" max="1535" width="15" style="42" customWidth="1"/>
    <col min="1536" max="1537" width="14.28515625" style="42" customWidth="1"/>
    <col min="1538" max="1538" width="0" style="42" hidden="1" customWidth="1"/>
    <col min="1539" max="1539" width="18.85546875" style="42" customWidth="1"/>
    <col min="1540" max="1552" width="8" style="42" customWidth="1"/>
    <col min="1553" max="1556" width="9.28515625" style="42" customWidth="1"/>
    <col min="1557" max="1584" width="9.140625" style="42"/>
    <col min="1585" max="1585" width="64" style="42" customWidth="1"/>
    <col min="1586" max="1586" width="97.85546875" style="42" customWidth="1"/>
    <col min="1587" max="1780" width="9.140625" style="42"/>
    <col min="1781" max="1781" width="1.28515625" style="42" customWidth="1"/>
    <col min="1782" max="1782" width="44.85546875" style="42" customWidth="1"/>
    <col min="1783" max="1783" width="47.28515625" style="42" customWidth="1"/>
    <col min="1784" max="1784" width="8.140625" style="42" customWidth="1"/>
    <col min="1785" max="1785" width="8.28515625" style="42" customWidth="1"/>
    <col min="1786" max="1786" width="5.42578125" style="42" customWidth="1"/>
    <col min="1787" max="1787" width="8.5703125" style="42" customWidth="1"/>
    <col min="1788" max="1788" width="13.7109375" style="42" customWidth="1"/>
    <col min="1789" max="1789" width="15.7109375" style="42" customWidth="1"/>
    <col min="1790" max="1790" width="14.7109375" style="42" customWidth="1"/>
    <col min="1791" max="1791" width="15" style="42" customWidth="1"/>
    <col min="1792" max="1793" width="14.28515625" style="42" customWidth="1"/>
    <col min="1794" max="1794" width="0" style="42" hidden="1" customWidth="1"/>
    <col min="1795" max="1795" width="18.85546875" style="42" customWidth="1"/>
    <col min="1796" max="1808" width="8" style="42" customWidth="1"/>
    <col min="1809" max="1812" width="9.28515625" style="42" customWidth="1"/>
    <col min="1813" max="1840" width="9.140625" style="42"/>
    <col min="1841" max="1841" width="64" style="42" customWidth="1"/>
    <col min="1842" max="1842" width="97.85546875" style="42" customWidth="1"/>
    <col min="1843" max="2036" width="9.140625" style="42"/>
    <col min="2037" max="2037" width="1.28515625" style="42" customWidth="1"/>
    <col min="2038" max="2038" width="44.85546875" style="42" customWidth="1"/>
    <col min="2039" max="2039" width="47.28515625" style="42" customWidth="1"/>
    <col min="2040" max="2040" width="8.140625" style="42" customWidth="1"/>
    <col min="2041" max="2041" width="8.28515625" style="42" customWidth="1"/>
    <col min="2042" max="2042" width="5.42578125" style="42" customWidth="1"/>
    <col min="2043" max="2043" width="8.5703125" style="42" customWidth="1"/>
    <col min="2044" max="2044" width="13.7109375" style="42" customWidth="1"/>
    <col min="2045" max="2045" width="15.7109375" style="42" customWidth="1"/>
    <col min="2046" max="2046" width="14.7109375" style="42" customWidth="1"/>
    <col min="2047" max="2047" width="15" style="42" customWidth="1"/>
    <col min="2048" max="2049" width="14.28515625" style="42" customWidth="1"/>
    <col min="2050" max="2050" width="0" style="42" hidden="1" customWidth="1"/>
    <col min="2051" max="2051" width="18.85546875" style="42" customWidth="1"/>
    <col min="2052" max="2064" width="8" style="42" customWidth="1"/>
    <col min="2065" max="2068" width="9.28515625" style="42" customWidth="1"/>
    <col min="2069" max="2096" width="9.140625" style="42"/>
    <col min="2097" max="2097" width="64" style="42" customWidth="1"/>
    <col min="2098" max="2098" width="97.85546875" style="42" customWidth="1"/>
    <col min="2099" max="2292" width="9.140625" style="42"/>
    <col min="2293" max="2293" width="1.28515625" style="42" customWidth="1"/>
    <col min="2294" max="2294" width="44.85546875" style="42" customWidth="1"/>
    <col min="2295" max="2295" width="47.28515625" style="42" customWidth="1"/>
    <col min="2296" max="2296" width="8.140625" style="42" customWidth="1"/>
    <col min="2297" max="2297" width="8.28515625" style="42" customWidth="1"/>
    <col min="2298" max="2298" width="5.42578125" style="42" customWidth="1"/>
    <col min="2299" max="2299" width="8.5703125" style="42" customWidth="1"/>
    <col min="2300" max="2300" width="13.7109375" style="42" customWidth="1"/>
    <col min="2301" max="2301" width="15.7109375" style="42" customWidth="1"/>
    <col min="2302" max="2302" width="14.7109375" style="42" customWidth="1"/>
    <col min="2303" max="2303" width="15" style="42" customWidth="1"/>
    <col min="2304" max="2305" width="14.28515625" style="42" customWidth="1"/>
    <col min="2306" max="2306" width="0" style="42" hidden="1" customWidth="1"/>
    <col min="2307" max="2307" width="18.85546875" style="42" customWidth="1"/>
    <col min="2308" max="2320" width="8" style="42" customWidth="1"/>
    <col min="2321" max="2324" width="9.28515625" style="42" customWidth="1"/>
    <col min="2325" max="2352" width="9.140625" style="42"/>
    <col min="2353" max="2353" width="64" style="42" customWidth="1"/>
    <col min="2354" max="2354" width="97.85546875" style="42" customWidth="1"/>
    <col min="2355" max="2548" width="9.140625" style="42"/>
    <col min="2549" max="2549" width="1.28515625" style="42" customWidth="1"/>
    <col min="2550" max="2550" width="44.85546875" style="42" customWidth="1"/>
    <col min="2551" max="2551" width="47.28515625" style="42" customWidth="1"/>
    <col min="2552" max="2552" width="8.140625" style="42" customWidth="1"/>
    <col min="2553" max="2553" width="8.28515625" style="42" customWidth="1"/>
    <col min="2554" max="2554" width="5.42578125" style="42" customWidth="1"/>
    <col min="2555" max="2555" width="8.5703125" style="42" customWidth="1"/>
    <col min="2556" max="2556" width="13.7109375" style="42" customWidth="1"/>
    <col min="2557" max="2557" width="15.7109375" style="42" customWidth="1"/>
    <col min="2558" max="2558" width="14.7109375" style="42" customWidth="1"/>
    <col min="2559" max="2559" width="15" style="42" customWidth="1"/>
    <col min="2560" max="2561" width="14.28515625" style="42" customWidth="1"/>
    <col min="2562" max="2562" width="0" style="42" hidden="1" customWidth="1"/>
    <col min="2563" max="2563" width="18.85546875" style="42" customWidth="1"/>
    <col min="2564" max="2576" width="8" style="42" customWidth="1"/>
    <col min="2577" max="2580" width="9.28515625" style="42" customWidth="1"/>
    <col min="2581" max="2608" width="9.140625" style="42"/>
    <col min="2609" max="2609" width="64" style="42" customWidth="1"/>
    <col min="2610" max="2610" width="97.85546875" style="42" customWidth="1"/>
    <col min="2611" max="2804" width="9.140625" style="42"/>
    <col min="2805" max="2805" width="1.28515625" style="42" customWidth="1"/>
    <col min="2806" max="2806" width="44.85546875" style="42" customWidth="1"/>
    <col min="2807" max="2807" width="47.28515625" style="42" customWidth="1"/>
    <col min="2808" max="2808" width="8.140625" style="42" customWidth="1"/>
    <col min="2809" max="2809" width="8.28515625" style="42" customWidth="1"/>
    <col min="2810" max="2810" width="5.42578125" style="42" customWidth="1"/>
    <col min="2811" max="2811" width="8.5703125" style="42" customWidth="1"/>
    <col min="2812" max="2812" width="13.7109375" style="42" customWidth="1"/>
    <col min="2813" max="2813" width="15.7109375" style="42" customWidth="1"/>
    <col min="2814" max="2814" width="14.7109375" style="42" customWidth="1"/>
    <col min="2815" max="2815" width="15" style="42" customWidth="1"/>
    <col min="2816" max="2817" width="14.28515625" style="42" customWidth="1"/>
    <col min="2818" max="2818" width="0" style="42" hidden="1" customWidth="1"/>
    <col min="2819" max="2819" width="18.85546875" style="42" customWidth="1"/>
    <col min="2820" max="2832" width="8" style="42" customWidth="1"/>
    <col min="2833" max="2836" width="9.28515625" style="42" customWidth="1"/>
    <col min="2837" max="2864" width="9.140625" style="42"/>
    <col min="2865" max="2865" width="64" style="42" customWidth="1"/>
    <col min="2866" max="2866" width="97.85546875" style="42" customWidth="1"/>
    <col min="2867" max="3060" width="9.140625" style="42"/>
    <col min="3061" max="3061" width="1.28515625" style="42" customWidth="1"/>
    <col min="3062" max="3062" width="44.85546875" style="42" customWidth="1"/>
    <col min="3063" max="3063" width="47.28515625" style="42" customWidth="1"/>
    <col min="3064" max="3064" width="8.140625" style="42" customWidth="1"/>
    <col min="3065" max="3065" width="8.28515625" style="42" customWidth="1"/>
    <col min="3066" max="3066" width="5.42578125" style="42" customWidth="1"/>
    <col min="3067" max="3067" width="8.5703125" style="42" customWidth="1"/>
    <col min="3068" max="3068" width="13.7109375" style="42" customWidth="1"/>
    <col min="3069" max="3069" width="15.7109375" style="42" customWidth="1"/>
    <col min="3070" max="3070" width="14.7109375" style="42" customWidth="1"/>
    <col min="3071" max="3071" width="15" style="42" customWidth="1"/>
    <col min="3072" max="3073" width="14.28515625" style="42" customWidth="1"/>
    <col min="3074" max="3074" width="0" style="42" hidden="1" customWidth="1"/>
    <col min="3075" max="3075" width="18.85546875" style="42" customWidth="1"/>
    <col min="3076" max="3088" width="8" style="42" customWidth="1"/>
    <col min="3089" max="3092" width="9.28515625" style="42" customWidth="1"/>
    <col min="3093" max="3120" width="9.140625" style="42"/>
    <col min="3121" max="3121" width="64" style="42" customWidth="1"/>
    <col min="3122" max="3122" width="97.85546875" style="42" customWidth="1"/>
    <col min="3123" max="3316" width="9.140625" style="42"/>
    <col min="3317" max="3317" width="1.28515625" style="42" customWidth="1"/>
    <col min="3318" max="3318" width="44.85546875" style="42" customWidth="1"/>
    <col min="3319" max="3319" width="47.28515625" style="42" customWidth="1"/>
    <col min="3320" max="3320" width="8.140625" style="42" customWidth="1"/>
    <col min="3321" max="3321" width="8.28515625" style="42" customWidth="1"/>
    <col min="3322" max="3322" width="5.42578125" style="42" customWidth="1"/>
    <col min="3323" max="3323" width="8.5703125" style="42" customWidth="1"/>
    <col min="3324" max="3324" width="13.7109375" style="42" customWidth="1"/>
    <col min="3325" max="3325" width="15.7109375" style="42" customWidth="1"/>
    <col min="3326" max="3326" width="14.7109375" style="42" customWidth="1"/>
    <col min="3327" max="3327" width="15" style="42" customWidth="1"/>
    <col min="3328" max="3329" width="14.28515625" style="42" customWidth="1"/>
    <col min="3330" max="3330" width="0" style="42" hidden="1" customWidth="1"/>
    <col min="3331" max="3331" width="18.85546875" style="42" customWidth="1"/>
    <col min="3332" max="3344" width="8" style="42" customWidth="1"/>
    <col min="3345" max="3348" width="9.28515625" style="42" customWidth="1"/>
    <col min="3349" max="3376" width="9.140625" style="42"/>
    <col min="3377" max="3377" width="64" style="42" customWidth="1"/>
    <col min="3378" max="3378" width="97.85546875" style="42" customWidth="1"/>
    <col min="3379" max="3572" width="9.140625" style="42"/>
    <col min="3573" max="3573" width="1.28515625" style="42" customWidth="1"/>
    <col min="3574" max="3574" width="44.85546875" style="42" customWidth="1"/>
    <col min="3575" max="3575" width="47.28515625" style="42" customWidth="1"/>
    <col min="3576" max="3576" width="8.140625" style="42" customWidth="1"/>
    <col min="3577" max="3577" width="8.28515625" style="42" customWidth="1"/>
    <col min="3578" max="3578" width="5.42578125" style="42" customWidth="1"/>
    <col min="3579" max="3579" width="8.5703125" style="42" customWidth="1"/>
    <col min="3580" max="3580" width="13.7109375" style="42" customWidth="1"/>
    <col min="3581" max="3581" width="15.7109375" style="42" customWidth="1"/>
    <col min="3582" max="3582" width="14.7109375" style="42" customWidth="1"/>
    <col min="3583" max="3583" width="15" style="42" customWidth="1"/>
    <col min="3584" max="3585" width="14.28515625" style="42" customWidth="1"/>
    <col min="3586" max="3586" width="0" style="42" hidden="1" customWidth="1"/>
    <col min="3587" max="3587" width="18.85546875" style="42" customWidth="1"/>
    <col min="3588" max="3600" width="8" style="42" customWidth="1"/>
    <col min="3601" max="3604" width="9.28515625" style="42" customWidth="1"/>
    <col min="3605" max="3632" width="9.140625" style="42"/>
    <col min="3633" max="3633" width="64" style="42" customWidth="1"/>
    <col min="3634" max="3634" width="97.85546875" style="42" customWidth="1"/>
    <col min="3635" max="3828" width="9.140625" style="42"/>
    <col min="3829" max="3829" width="1.28515625" style="42" customWidth="1"/>
    <col min="3830" max="3830" width="44.85546875" style="42" customWidth="1"/>
    <col min="3831" max="3831" width="47.28515625" style="42" customWidth="1"/>
    <col min="3832" max="3832" width="8.140625" style="42" customWidth="1"/>
    <col min="3833" max="3833" width="8.28515625" style="42" customWidth="1"/>
    <col min="3834" max="3834" width="5.42578125" style="42" customWidth="1"/>
    <col min="3835" max="3835" width="8.5703125" style="42" customWidth="1"/>
    <col min="3836" max="3836" width="13.7109375" style="42" customWidth="1"/>
    <col min="3837" max="3837" width="15.7109375" style="42" customWidth="1"/>
    <col min="3838" max="3838" width="14.7109375" style="42" customWidth="1"/>
    <col min="3839" max="3839" width="15" style="42" customWidth="1"/>
    <col min="3840" max="3841" width="14.28515625" style="42" customWidth="1"/>
    <col min="3842" max="3842" width="0" style="42" hidden="1" customWidth="1"/>
    <col min="3843" max="3843" width="18.85546875" style="42" customWidth="1"/>
    <col min="3844" max="3856" width="8" style="42" customWidth="1"/>
    <col min="3857" max="3860" width="9.28515625" style="42" customWidth="1"/>
    <col min="3861" max="3888" width="9.140625" style="42"/>
    <col min="3889" max="3889" width="64" style="42" customWidth="1"/>
    <col min="3890" max="3890" width="97.85546875" style="42" customWidth="1"/>
    <col min="3891" max="4084" width="9.140625" style="42"/>
    <col min="4085" max="4085" width="1.28515625" style="42" customWidth="1"/>
    <col min="4086" max="4086" width="44.85546875" style="42" customWidth="1"/>
    <col min="4087" max="4087" width="47.28515625" style="42" customWidth="1"/>
    <col min="4088" max="4088" width="8.140625" style="42" customWidth="1"/>
    <col min="4089" max="4089" width="8.28515625" style="42" customWidth="1"/>
    <col min="4090" max="4090" width="5.42578125" style="42" customWidth="1"/>
    <col min="4091" max="4091" width="8.5703125" style="42" customWidth="1"/>
    <col min="4092" max="4092" width="13.7109375" style="42" customWidth="1"/>
    <col min="4093" max="4093" width="15.7109375" style="42" customWidth="1"/>
    <col min="4094" max="4094" width="14.7109375" style="42" customWidth="1"/>
    <col min="4095" max="4095" width="15" style="42" customWidth="1"/>
    <col min="4096" max="4097" width="14.28515625" style="42" customWidth="1"/>
    <col min="4098" max="4098" width="0" style="42" hidden="1" customWidth="1"/>
    <col min="4099" max="4099" width="18.85546875" style="42" customWidth="1"/>
    <col min="4100" max="4112" width="8" style="42" customWidth="1"/>
    <col min="4113" max="4116" width="9.28515625" style="42" customWidth="1"/>
    <col min="4117" max="4144" width="9.140625" style="42"/>
    <col min="4145" max="4145" width="64" style="42" customWidth="1"/>
    <col min="4146" max="4146" width="97.85546875" style="42" customWidth="1"/>
    <col min="4147" max="4340" width="9.140625" style="42"/>
    <col min="4341" max="4341" width="1.28515625" style="42" customWidth="1"/>
    <col min="4342" max="4342" width="44.85546875" style="42" customWidth="1"/>
    <col min="4343" max="4343" width="47.28515625" style="42" customWidth="1"/>
    <col min="4344" max="4344" width="8.140625" style="42" customWidth="1"/>
    <col min="4345" max="4345" width="8.28515625" style="42" customWidth="1"/>
    <col min="4346" max="4346" width="5.42578125" style="42" customWidth="1"/>
    <col min="4347" max="4347" width="8.5703125" style="42" customWidth="1"/>
    <col min="4348" max="4348" width="13.7109375" style="42" customWidth="1"/>
    <col min="4349" max="4349" width="15.7109375" style="42" customWidth="1"/>
    <col min="4350" max="4350" width="14.7109375" style="42" customWidth="1"/>
    <col min="4351" max="4351" width="15" style="42" customWidth="1"/>
    <col min="4352" max="4353" width="14.28515625" style="42" customWidth="1"/>
    <col min="4354" max="4354" width="0" style="42" hidden="1" customWidth="1"/>
    <col min="4355" max="4355" width="18.85546875" style="42" customWidth="1"/>
    <col min="4356" max="4368" width="8" style="42" customWidth="1"/>
    <col min="4369" max="4372" width="9.28515625" style="42" customWidth="1"/>
    <col min="4373" max="4400" width="9.140625" style="42"/>
    <col min="4401" max="4401" width="64" style="42" customWidth="1"/>
    <col min="4402" max="4402" width="97.85546875" style="42" customWidth="1"/>
    <col min="4403" max="4596" width="9.140625" style="42"/>
    <col min="4597" max="4597" width="1.28515625" style="42" customWidth="1"/>
    <col min="4598" max="4598" width="44.85546875" style="42" customWidth="1"/>
    <col min="4599" max="4599" width="47.28515625" style="42" customWidth="1"/>
    <col min="4600" max="4600" width="8.140625" style="42" customWidth="1"/>
    <col min="4601" max="4601" width="8.28515625" style="42" customWidth="1"/>
    <col min="4602" max="4602" width="5.42578125" style="42" customWidth="1"/>
    <col min="4603" max="4603" width="8.5703125" style="42" customWidth="1"/>
    <col min="4604" max="4604" width="13.7109375" style="42" customWidth="1"/>
    <col min="4605" max="4605" width="15.7109375" style="42" customWidth="1"/>
    <col min="4606" max="4606" width="14.7109375" style="42" customWidth="1"/>
    <col min="4607" max="4607" width="15" style="42" customWidth="1"/>
    <col min="4608" max="4609" width="14.28515625" style="42" customWidth="1"/>
    <col min="4610" max="4610" width="0" style="42" hidden="1" customWidth="1"/>
    <col min="4611" max="4611" width="18.85546875" style="42" customWidth="1"/>
    <col min="4612" max="4624" width="8" style="42" customWidth="1"/>
    <col min="4625" max="4628" width="9.28515625" style="42" customWidth="1"/>
    <col min="4629" max="4656" width="9.140625" style="42"/>
    <col min="4657" max="4657" width="64" style="42" customWidth="1"/>
    <col min="4658" max="4658" width="97.85546875" style="42" customWidth="1"/>
    <col min="4659" max="4852" width="9.140625" style="42"/>
    <col min="4853" max="4853" width="1.28515625" style="42" customWidth="1"/>
    <col min="4854" max="4854" width="44.85546875" style="42" customWidth="1"/>
    <col min="4855" max="4855" width="47.28515625" style="42" customWidth="1"/>
    <col min="4856" max="4856" width="8.140625" style="42" customWidth="1"/>
    <col min="4857" max="4857" width="8.28515625" style="42" customWidth="1"/>
    <col min="4858" max="4858" width="5.42578125" style="42" customWidth="1"/>
    <col min="4859" max="4859" width="8.5703125" style="42" customWidth="1"/>
    <col min="4860" max="4860" width="13.7109375" style="42" customWidth="1"/>
    <col min="4861" max="4861" width="15.7109375" style="42" customWidth="1"/>
    <col min="4862" max="4862" width="14.7109375" style="42" customWidth="1"/>
    <col min="4863" max="4863" width="15" style="42" customWidth="1"/>
    <col min="4864" max="4865" width="14.28515625" style="42" customWidth="1"/>
    <col min="4866" max="4866" width="0" style="42" hidden="1" customWidth="1"/>
    <col min="4867" max="4867" width="18.85546875" style="42" customWidth="1"/>
    <col min="4868" max="4880" width="8" style="42" customWidth="1"/>
    <col min="4881" max="4884" width="9.28515625" style="42" customWidth="1"/>
    <col min="4885" max="4912" width="9.140625" style="42"/>
    <col min="4913" max="4913" width="64" style="42" customWidth="1"/>
    <col min="4914" max="4914" width="97.85546875" style="42" customWidth="1"/>
    <col min="4915" max="5108" width="9.140625" style="42"/>
    <col min="5109" max="5109" width="1.28515625" style="42" customWidth="1"/>
    <col min="5110" max="5110" width="44.85546875" style="42" customWidth="1"/>
    <col min="5111" max="5111" width="47.28515625" style="42" customWidth="1"/>
    <col min="5112" max="5112" width="8.140625" style="42" customWidth="1"/>
    <col min="5113" max="5113" width="8.28515625" style="42" customWidth="1"/>
    <col min="5114" max="5114" width="5.42578125" style="42" customWidth="1"/>
    <col min="5115" max="5115" width="8.5703125" style="42" customWidth="1"/>
    <col min="5116" max="5116" width="13.7109375" style="42" customWidth="1"/>
    <col min="5117" max="5117" width="15.7109375" style="42" customWidth="1"/>
    <col min="5118" max="5118" width="14.7109375" style="42" customWidth="1"/>
    <col min="5119" max="5119" width="15" style="42" customWidth="1"/>
    <col min="5120" max="5121" width="14.28515625" style="42" customWidth="1"/>
    <col min="5122" max="5122" width="0" style="42" hidden="1" customWidth="1"/>
    <col min="5123" max="5123" width="18.85546875" style="42" customWidth="1"/>
    <col min="5124" max="5136" width="8" style="42" customWidth="1"/>
    <col min="5137" max="5140" width="9.28515625" style="42" customWidth="1"/>
    <col min="5141" max="5168" width="9.140625" style="42"/>
    <col min="5169" max="5169" width="64" style="42" customWidth="1"/>
    <col min="5170" max="5170" width="97.85546875" style="42" customWidth="1"/>
    <col min="5171" max="5364" width="9.140625" style="42"/>
    <col min="5365" max="5365" width="1.28515625" style="42" customWidth="1"/>
    <col min="5366" max="5366" width="44.85546875" style="42" customWidth="1"/>
    <col min="5367" max="5367" width="47.28515625" style="42" customWidth="1"/>
    <col min="5368" max="5368" width="8.140625" style="42" customWidth="1"/>
    <col min="5369" max="5369" width="8.28515625" style="42" customWidth="1"/>
    <col min="5370" max="5370" width="5.42578125" style="42" customWidth="1"/>
    <col min="5371" max="5371" width="8.5703125" style="42" customWidth="1"/>
    <col min="5372" max="5372" width="13.7109375" style="42" customWidth="1"/>
    <col min="5373" max="5373" width="15.7109375" style="42" customWidth="1"/>
    <col min="5374" max="5374" width="14.7109375" style="42" customWidth="1"/>
    <col min="5375" max="5375" width="15" style="42" customWidth="1"/>
    <col min="5376" max="5377" width="14.28515625" style="42" customWidth="1"/>
    <col min="5378" max="5378" width="0" style="42" hidden="1" customWidth="1"/>
    <col min="5379" max="5379" width="18.85546875" style="42" customWidth="1"/>
    <col min="5380" max="5392" width="8" style="42" customWidth="1"/>
    <col min="5393" max="5396" width="9.28515625" style="42" customWidth="1"/>
    <col min="5397" max="5424" width="9.140625" style="42"/>
    <col min="5425" max="5425" width="64" style="42" customWidth="1"/>
    <col min="5426" max="5426" width="97.85546875" style="42" customWidth="1"/>
    <col min="5427" max="5620" width="9.140625" style="42"/>
    <col min="5621" max="5621" width="1.28515625" style="42" customWidth="1"/>
    <col min="5622" max="5622" width="44.85546875" style="42" customWidth="1"/>
    <col min="5623" max="5623" width="47.28515625" style="42" customWidth="1"/>
    <col min="5624" max="5624" width="8.140625" style="42" customWidth="1"/>
    <col min="5625" max="5625" width="8.28515625" style="42" customWidth="1"/>
    <col min="5626" max="5626" width="5.42578125" style="42" customWidth="1"/>
    <col min="5627" max="5627" width="8.5703125" style="42" customWidth="1"/>
    <col min="5628" max="5628" width="13.7109375" style="42" customWidth="1"/>
    <col min="5629" max="5629" width="15.7109375" style="42" customWidth="1"/>
    <col min="5630" max="5630" width="14.7109375" style="42" customWidth="1"/>
    <col min="5631" max="5631" width="15" style="42" customWidth="1"/>
    <col min="5632" max="5633" width="14.28515625" style="42" customWidth="1"/>
    <col min="5634" max="5634" width="0" style="42" hidden="1" customWidth="1"/>
    <col min="5635" max="5635" width="18.85546875" style="42" customWidth="1"/>
    <col min="5636" max="5648" width="8" style="42" customWidth="1"/>
    <col min="5649" max="5652" width="9.28515625" style="42" customWidth="1"/>
    <col min="5653" max="5680" width="9.140625" style="42"/>
    <col min="5681" max="5681" width="64" style="42" customWidth="1"/>
    <col min="5682" max="5682" width="97.85546875" style="42" customWidth="1"/>
    <col min="5683" max="5876" width="9.140625" style="42"/>
    <col min="5877" max="5877" width="1.28515625" style="42" customWidth="1"/>
    <col min="5878" max="5878" width="44.85546875" style="42" customWidth="1"/>
    <col min="5879" max="5879" width="47.28515625" style="42" customWidth="1"/>
    <col min="5880" max="5880" width="8.140625" style="42" customWidth="1"/>
    <col min="5881" max="5881" width="8.28515625" style="42" customWidth="1"/>
    <col min="5882" max="5882" width="5.42578125" style="42" customWidth="1"/>
    <col min="5883" max="5883" width="8.5703125" style="42" customWidth="1"/>
    <col min="5884" max="5884" width="13.7109375" style="42" customWidth="1"/>
    <col min="5885" max="5885" width="15.7109375" style="42" customWidth="1"/>
    <col min="5886" max="5886" width="14.7109375" style="42" customWidth="1"/>
    <col min="5887" max="5887" width="15" style="42" customWidth="1"/>
    <col min="5888" max="5889" width="14.28515625" style="42" customWidth="1"/>
    <col min="5890" max="5890" width="0" style="42" hidden="1" customWidth="1"/>
    <col min="5891" max="5891" width="18.85546875" style="42" customWidth="1"/>
    <col min="5892" max="5904" width="8" style="42" customWidth="1"/>
    <col min="5905" max="5908" width="9.28515625" style="42" customWidth="1"/>
    <col min="5909" max="5936" width="9.140625" style="42"/>
    <col min="5937" max="5937" width="64" style="42" customWidth="1"/>
    <col min="5938" max="5938" width="97.85546875" style="42" customWidth="1"/>
    <col min="5939" max="6132" width="9.140625" style="42"/>
    <col min="6133" max="6133" width="1.28515625" style="42" customWidth="1"/>
    <col min="6134" max="6134" width="44.85546875" style="42" customWidth="1"/>
    <col min="6135" max="6135" width="47.28515625" style="42" customWidth="1"/>
    <col min="6136" max="6136" width="8.140625" style="42" customWidth="1"/>
    <col min="6137" max="6137" width="8.28515625" style="42" customWidth="1"/>
    <col min="6138" max="6138" width="5.42578125" style="42" customWidth="1"/>
    <col min="6139" max="6139" width="8.5703125" style="42" customWidth="1"/>
    <col min="6140" max="6140" width="13.7109375" style="42" customWidth="1"/>
    <col min="6141" max="6141" width="15.7109375" style="42" customWidth="1"/>
    <col min="6142" max="6142" width="14.7109375" style="42" customWidth="1"/>
    <col min="6143" max="6143" width="15" style="42" customWidth="1"/>
    <col min="6144" max="6145" width="14.28515625" style="42" customWidth="1"/>
    <col min="6146" max="6146" width="0" style="42" hidden="1" customWidth="1"/>
    <col min="6147" max="6147" width="18.85546875" style="42" customWidth="1"/>
    <col min="6148" max="6160" width="8" style="42" customWidth="1"/>
    <col min="6161" max="6164" width="9.28515625" style="42" customWidth="1"/>
    <col min="6165" max="6192" width="9.140625" style="42"/>
    <col min="6193" max="6193" width="64" style="42" customWidth="1"/>
    <col min="6194" max="6194" width="97.85546875" style="42" customWidth="1"/>
    <col min="6195" max="6388" width="9.140625" style="42"/>
    <col min="6389" max="6389" width="1.28515625" style="42" customWidth="1"/>
    <col min="6390" max="6390" width="44.85546875" style="42" customWidth="1"/>
    <col min="6391" max="6391" width="47.28515625" style="42" customWidth="1"/>
    <col min="6392" max="6392" width="8.140625" style="42" customWidth="1"/>
    <col min="6393" max="6393" width="8.28515625" style="42" customWidth="1"/>
    <col min="6394" max="6394" width="5.42578125" style="42" customWidth="1"/>
    <col min="6395" max="6395" width="8.5703125" style="42" customWidth="1"/>
    <col min="6396" max="6396" width="13.7109375" style="42" customWidth="1"/>
    <col min="6397" max="6397" width="15.7109375" style="42" customWidth="1"/>
    <col min="6398" max="6398" width="14.7109375" style="42" customWidth="1"/>
    <col min="6399" max="6399" width="15" style="42" customWidth="1"/>
    <col min="6400" max="6401" width="14.28515625" style="42" customWidth="1"/>
    <col min="6402" max="6402" width="0" style="42" hidden="1" customWidth="1"/>
    <col min="6403" max="6403" width="18.85546875" style="42" customWidth="1"/>
    <col min="6404" max="6416" width="8" style="42" customWidth="1"/>
    <col min="6417" max="6420" width="9.28515625" style="42" customWidth="1"/>
    <col min="6421" max="6448" width="9.140625" style="42"/>
    <col min="6449" max="6449" width="64" style="42" customWidth="1"/>
    <col min="6450" max="6450" width="97.85546875" style="42" customWidth="1"/>
    <col min="6451" max="6644" width="9.140625" style="42"/>
    <col min="6645" max="6645" width="1.28515625" style="42" customWidth="1"/>
    <col min="6646" max="6646" width="44.85546875" style="42" customWidth="1"/>
    <col min="6647" max="6647" width="47.28515625" style="42" customWidth="1"/>
    <col min="6648" max="6648" width="8.140625" style="42" customWidth="1"/>
    <col min="6649" max="6649" width="8.28515625" style="42" customWidth="1"/>
    <col min="6650" max="6650" width="5.42578125" style="42" customWidth="1"/>
    <col min="6651" max="6651" width="8.5703125" style="42" customWidth="1"/>
    <col min="6652" max="6652" width="13.7109375" style="42" customWidth="1"/>
    <col min="6653" max="6653" width="15.7109375" style="42" customWidth="1"/>
    <col min="6654" max="6654" width="14.7109375" style="42" customWidth="1"/>
    <col min="6655" max="6655" width="15" style="42" customWidth="1"/>
    <col min="6656" max="6657" width="14.28515625" style="42" customWidth="1"/>
    <col min="6658" max="6658" width="0" style="42" hidden="1" customWidth="1"/>
    <col min="6659" max="6659" width="18.85546875" style="42" customWidth="1"/>
    <col min="6660" max="6672" width="8" style="42" customWidth="1"/>
    <col min="6673" max="6676" width="9.28515625" style="42" customWidth="1"/>
    <col min="6677" max="6704" width="9.140625" style="42"/>
    <col min="6705" max="6705" width="64" style="42" customWidth="1"/>
    <col min="6706" max="6706" width="97.85546875" style="42" customWidth="1"/>
    <col min="6707" max="6900" width="9.140625" style="42"/>
    <col min="6901" max="6901" width="1.28515625" style="42" customWidth="1"/>
    <col min="6902" max="6902" width="44.85546875" style="42" customWidth="1"/>
    <col min="6903" max="6903" width="47.28515625" style="42" customWidth="1"/>
    <col min="6904" max="6904" width="8.140625" style="42" customWidth="1"/>
    <col min="6905" max="6905" width="8.28515625" style="42" customWidth="1"/>
    <col min="6906" max="6906" width="5.42578125" style="42" customWidth="1"/>
    <col min="6907" max="6907" width="8.5703125" style="42" customWidth="1"/>
    <col min="6908" max="6908" width="13.7109375" style="42" customWidth="1"/>
    <col min="6909" max="6909" width="15.7109375" style="42" customWidth="1"/>
    <col min="6910" max="6910" width="14.7109375" style="42" customWidth="1"/>
    <col min="6911" max="6911" width="15" style="42" customWidth="1"/>
    <col min="6912" max="6913" width="14.28515625" style="42" customWidth="1"/>
    <col min="6914" max="6914" width="0" style="42" hidden="1" customWidth="1"/>
    <col min="6915" max="6915" width="18.85546875" style="42" customWidth="1"/>
    <col min="6916" max="6928" width="8" style="42" customWidth="1"/>
    <col min="6929" max="6932" width="9.28515625" style="42" customWidth="1"/>
    <col min="6933" max="6960" width="9.140625" style="42"/>
    <col min="6961" max="6961" width="64" style="42" customWidth="1"/>
    <col min="6962" max="6962" width="97.85546875" style="42" customWidth="1"/>
    <col min="6963" max="7156" width="9.140625" style="42"/>
    <col min="7157" max="7157" width="1.28515625" style="42" customWidth="1"/>
    <col min="7158" max="7158" width="44.85546875" style="42" customWidth="1"/>
    <col min="7159" max="7159" width="47.28515625" style="42" customWidth="1"/>
    <col min="7160" max="7160" width="8.140625" style="42" customWidth="1"/>
    <col min="7161" max="7161" width="8.28515625" style="42" customWidth="1"/>
    <col min="7162" max="7162" width="5.42578125" style="42" customWidth="1"/>
    <col min="7163" max="7163" width="8.5703125" style="42" customWidth="1"/>
    <col min="7164" max="7164" width="13.7109375" style="42" customWidth="1"/>
    <col min="7165" max="7165" width="15.7109375" style="42" customWidth="1"/>
    <col min="7166" max="7166" width="14.7109375" style="42" customWidth="1"/>
    <col min="7167" max="7167" width="15" style="42" customWidth="1"/>
    <col min="7168" max="7169" width="14.28515625" style="42" customWidth="1"/>
    <col min="7170" max="7170" width="0" style="42" hidden="1" customWidth="1"/>
    <col min="7171" max="7171" width="18.85546875" style="42" customWidth="1"/>
    <col min="7172" max="7184" width="8" style="42" customWidth="1"/>
    <col min="7185" max="7188" width="9.28515625" style="42" customWidth="1"/>
    <col min="7189" max="7216" width="9.140625" style="42"/>
    <col min="7217" max="7217" width="64" style="42" customWidth="1"/>
    <col min="7218" max="7218" width="97.85546875" style="42" customWidth="1"/>
    <col min="7219" max="7412" width="9.140625" style="42"/>
    <col min="7413" max="7413" width="1.28515625" style="42" customWidth="1"/>
    <col min="7414" max="7414" width="44.85546875" style="42" customWidth="1"/>
    <col min="7415" max="7415" width="47.28515625" style="42" customWidth="1"/>
    <col min="7416" max="7416" width="8.140625" style="42" customWidth="1"/>
    <col min="7417" max="7417" width="8.28515625" style="42" customWidth="1"/>
    <col min="7418" max="7418" width="5.42578125" style="42" customWidth="1"/>
    <col min="7419" max="7419" width="8.5703125" style="42" customWidth="1"/>
    <col min="7420" max="7420" width="13.7109375" style="42" customWidth="1"/>
    <col min="7421" max="7421" width="15.7109375" style="42" customWidth="1"/>
    <col min="7422" max="7422" width="14.7109375" style="42" customWidth="1"/>
    <col min="7423" max="7423" width="15" style="42" customWidth="1"/>
    <col min="7424" max="7425" width="14.28515625" style="42" customWidth="1"/>
    <col min="7426" max="7426" width="0" style="42" hidden="1" customWidth="1"/>
    <col min="7427" max="7427" width="18.85546875" style="42" customWidth="1"/>
    <col min="7428" max="7440" width="8" style="42" customWidth="1"/>
    <col min="7441" max="7444" width="9.28515625" style="42" customWidth="1"/>
    <col min="7445" max="7472" width="9.140625" style="42"/>
    <col min="7473" max="7473" width="64" style="42" customWidth="1"/>
    <col min="7474" max="7474" width="97.85546875" style="42" customWidth="1"/>
    <col min="7475" max="7668" width="9.140625" style="42"/>
    <col min="7669" max="7669" width="1.28515625" style="42" customWidth="1"/>
    <col min="7670" max="7670" width="44.85546875" style="42" customWidth="1"/>
    <col min="7671" max="7671" width="47.28515625" style="42" customWidth="1"/>
    <col min="7672" max="7672" width="8.140625" style="42" customWidth="1"/>
    <col min="7673" max="7673" width="8.28515625" style="42" customWidth="1"/>
    <col min="7674" max="7674" width="5.42578125" style="42" customWidth="1"/>
    <col min="7675" max="7675" width="8.5703125" style="42" customWidth="1"/>
    <col min="7676" max="7676" width="13.7109375" style="42" customWidth="1"/>
    <col min="7677" max="7677" width="15.7109375" style="42" customWidth="1"/>
    <col min="7678" max="7678" width="14.7109375" style="42" customWidth="1"/>
    <col min="7679" max="7679" width="15" style="42" customWidth="1"/>
    <col min="7680" max="7681" width="14.28515625" style="42" customWidth="1"/>
    <col min="7682" max="7682" width="0" style="42" hidden="1" customWidth="1"/>
    <col min="7683" max="7683" width="18.85546875" style="42" customWidth="1"/>
    <col min="7684" max="7696" width="8" style="42" customWidth="1"/>
    <col min="7697" max="7700" width="9.28515625" style="42" customWidth="1"/>
    <col min="7701" max="7728" width="9.140625" style="42"/>
    <col min="7729" max="7729" width="64" style="42" customWidth="1"/>
    <col min="7730" max="7730" width="97.85546875" style="42" customWidth="1"/>
    <col min="7731" max="7924" width="9.140625" style="42"/>
    <col min="7925" max="7925" width="1.28515625" style="42" customWidth="1"/>
    <col min="7926" max="7926" width="44.85546875" style="42" customWidth="1"/>
    <col min="7927" max="7927" width="47.28515625" style="42" customWidth="1"/>
    <col min="7928" max="7928" width="8.140625" style="42" customWidth="1"/>
    <col min="7929" max="7929" width="8.28515625" style="42" customWidth="1"/>
    <col min="7930" max="7930" width="5.42578125" style="42" customWidth="1"/>
    <col min="7931" max="7931" width="8.5703125" style="42" customWidth="1"/>
    <col min="7932" max="7932" width="13.7109375" style="42" customWidth="1"/>
    <col min="7933" max="7933" width="15.7109375" style="42" customWidth="1"/>
    <col min="7934" max="7934" width="14.7109375" style="42" customWidth="1"/>
    <col min="7935" max="7935" width="15" style="42" customWidth="1"/>
    <col min="7936" max="7937" width="14.28515625" style="42" customWidth="1"/>
    <col min="7938" max="7938" width="0" style="42" hidden="1" customWidth="1"/>
    <col min="7939" max="7939" width="18.85546875" style="42" customWidth="1"/>
    <col min="7940" max="7952" width="8" style="42" customWidth="1"/>
    <col min="7953" max="7956" width="9.28515625" style="42" customWidth="1"/>
    <col min="7957" max="7984" width="9.140625" style="42"/>
    <col min="7985" max="7985" width="64" style="42" customWidth="1"/>
    <col min="7986" max="7986" width="97.85546875" style="42" customWidth="1"/>
    <col min="7987" max="8180" width="9.140625" style="42"/>
    <col min="8181" max="8181" width="1.28515625" style="42" customWidth="1"/>
    <col min="8182" max="8182" width="44.85546875" style="42" customWidth="1"/>
    <col min="8183" max="8183" width="47.28515625" style="42" customWidth="1"/>
    <col min="8184" max="8184" width="8.140625" style="42" customWidth="1"/>
    <col min="8185" max="8185" width="8.28515625" style="42" customWidth="1"/>
    <col min="8186" max="8186" width="5.42578125" style="42" customWidth="1"/>
    <col min="8187" max="8187" width="8.5703125" style="42" customWidth="1"/>
    <col min="8188" max="8188" width="13.7109375" style="42" customWidth="1"/>
    <col min="8189" max="8189" width="15.7109375" style="42" customWidth="1"/>
    <col min="8190" max="8190" width="14.7109375" style="42" customWidth="1"/>
    <col min="8191" max="8191" width="15" style="42" customWidth="1"/>
    <col min="8192" max="8193" width="14.28515625" style="42" customWidth="1"/>
    <col min="8194" max="8194" width="0" style="42" hidden="1" customWidth="1"/>
    <col min="8195" max="8195" width="18.85546875" style="42" customWidth="1"/>
    <col min="8196" max="8208" width="8" style="42" customWidth="1"/>
    <col min="8209" max="8212" width="9.28515625" style="42" customWidth="1"/>
    <col min="8213" max="8240" width="9.140625" style="42"/>
    <col min="8241" max="8241" width="64" style="42" customWidth="1"/>
    <col min="8242" max="8242" width="97.85546875" style="42" customWidth="1"/>
    <col min="8243" max="8436" width="9.140625" style="42"/>
    <col min="8437" max="8437" width="1.28515625" style="42" customWidth="1"/>
    <col min="8438" max="8438" width="44.85546875" style="42" customWidth="1"/>
    <col min="8439" max="8439" width="47.28515625" style="42" customWidth="1"/>
    <col min="8440" max="8440" width="8.140625" style="42" customWidth="1"/>
    <col min="8441" max="8441" width="8.28515625" style="42" customWidth="1"/>
    <col min="8442" max="8442" width="5.42578125" style="42" customWidth="1"/>
    <col min="8443" max="8443" width="8.5703125" style="42" customWidth="1"/>
    <col min="8444" max="8444" width="13.7109375" style="42" customWidth="1"/>
    <col min="8445" max="8445" width="15.7109375" style="42" customWidth="1"/>
    <col min="8446" max="8446" width="14.7109375" style="42" customWidth="1"/>
    <col min="8447" max="8447" width="15" style="42" customWidth="1"/>
    <col min="8448" max="8449" width="14.28515625" style="42" customWidth="1"/>
    <col min="8450" max="8450" width="0" style="42" hidden="1" customWidth="1"/>
    <col min="8451" max="8451" width="18.85546875" style="42" customWidth="1"/>
    <col min="8452" max="8464" width="8" style="42" customWidth="1"/>
    <col min="8465" max="8468" width="9.28515625" style="42" customWidth="1"/>
    <col min="8469" max="8496" width="9.140625" style="42"/>
    <col min="8497" max="8497" width="64" style="42" customWidth="1"/>
    <col min="8498" max="8498" width="97.85546875" style="42" customWidth="1"/>
    <col min="8499" max="8692" width="9.140625" style="42"/>
    <col min="8693" max="8693" width="1.28515625" style="42" customWidth="1"/>
    <col min="8694" max="8694" width="44.85546875" style="42" customWidth="1"/>
    <col min="8695" max="8695" width="47.28515625" style="42" customWidth="1"/>
    <col min="8696" max="8696" width="8.140625" style="42" customWidth="1"/>
    <col min="8697" max="8697" width="8.28515625" style="42" customWidth="1"/>
    <col min="8698" max="8698" width="5.42578125" style="42" customWidth="1"/>
    <col min="8699" max="8699" width="8.5703125" style="42" customWidth="1"/>
    <col min="8700" max="8700" width="13.7109375" style="42" customWidth="1"/>
    <col min="8701" max="8701" width="15.7109375" style="42" customWidth="1"/>
    <col min="8702" max="8702" width="14.7109375" style="42" customWidth="1"/>
    <col min="8703" max="8703" width="15" style="42" customWidth="1"/>
    <col min="8704" max="8705" width="14.28515625" style="42" customWidth="1"/>
    <col min="8706" max="8706" width="0" style="42" hidden="1" customWidth="1"/>
    <col min="8707" max="8707" width="18.85546875" style="42" customWidth="1"/>
    <col min="8708" max="8720" width="8" style="42" customWidth="1"/>
    <col min="8721" max="8724" width="9.28515625" style="42" customWidth="1"/>
    <col min="8725" max="8752" width="9.140625" style="42"/>
    <col min="8753" max="8753" width="64" style="42" customWidth="1"/>
    <col min="8754" max="8754" width="97.85546875" style="42" customWidth="1"/>
    <col min="8755" max="8948" width="9.140625" style="42"/>
    <col min="8949" max="8949" width="1.28515625" style="42" customWidth="1"/>
    <col min="8950" max="8950" width="44.85546875" style="42" customWidth="1"/>
    <col min="8951" max="8951" width="47.28515625" style="42" customWidth="1"/>
    <col min="8952" max="8952" width="8.140625" style="42" customWidth="1"/>
    <col min="8953" max="8953" width="8.28515625" style="42" customWidth="1"/>
    <col min="8954" max="8954" width="5.42578125" style="42" customWidth="1"/>
    <col min="8955" max="8955" width="8.5703125" style="42" customWidth="1"/>
    <col min="8956" max="8956" width="13.7109375" style="42" customWidth="1"/>
    <col min="8957" max="8957" width="15.7109375" style="42" customWidth="1"/>
    <col min="8958" max="8958" width="14.7109375" style="42" customWidth="1"/>
    <col min="8959" max="8959" width="15" style="42" customWidth="1"/>
    <col min="8960" max="8961" width="14.28515625" style="42" customWidth="1"/>
    <col min="8962" max="8962" width="0" style="42" hidden="1" customWidth="1"/>
    <col min="8963" max="8963" width="18.85546875" style="42" customWidth="1"/>
    <col min="8964" max="8976" width="8" style="42" customWidth="1"/>
    <col min="8977" max="8980" width="9.28515625" style="42" customWidth="1"/>
    <col min="8981" max="9008" width="9.140625" style="42"/>
    <col min="9009" max="9009" width="64" style="42" customWidth="1"/>
    <col min="9010" max="9010" width="97.85546875" style="42" customWidth="1"/>
    <col min="9011" max="9204" width="9.140625" style="42"/>
    <col min="9205" max="9205" width="1.28515625" style="42" customWidth="1"/>
    <col min="9206" max="9206" width="44.85546875" style="42" customWidth="1"/>
    <col min="9207" max="9207" width="47.28515625" style="42" customWidth="1"/>
    <col min="9208" max="9208" width="8.140625" style="42" customWidth="1"/>
    <col min="9209" max="9209" width="8.28515625" style="42" customWidth="1"/>
    <col min="9210" max="9210" width="5.42578125" style="42" customWidth="1"/>
    <col min="9211" max="9211" width="8.5703125" style="42" customWidth="1"/>
    <col min="9212" max="9212" width="13.7109375" style="42" customWidth="1"/>
    <col min="9213" max="9213" width="15.7109375" style="42" customWidth="1"/>
    <col min="9214" max="9214" width="14.7109375" style="42" customWidth="1"/>
    <col min="9215" max="9215" width="15" style="42" customWidth="1"/>
    <col min="9216" max="9217" width="14.28515625" style="42" customWidth="1"/>
    <col min="9218" max="9218" width="0" style="42" hidden="1" customWidth="1"/>
    <col min="9219" max="9219" width="18.85546875" style="42" customWidth="1"/>
    <col min="9220" max="9232" width="8" style="42" customWidth="1"/>
    <col min="9233" max="9236" width="9.28515625" style="42" customWidth="1"/>
    <col min="9237" max="9264" width="9.140625" style="42"/>
    <col min="9265" max="9265" width="64" style="42" customWidth="1"/>
    <col min="9266" max="9266" width="97.85546875" style="42" customWidth="1"/>
    <col min="9267" max="9460" width="9.140625" style="42"/>
    <col min="9461" max="9461" width="1.28515625" style="42" customWidth="1"/>
    <col min="9462" max="9462" width="44.85546875" style="42" customWidth="1"/>
    <col min="9463" max="9463" width="47.28515625" style="42" customWidth="1"/>
    <col min="9464" max="9464" width="8.140625" style="42" customWidth="1"/>
    <col min="9465" max="9465" width="8.28515625" style="42" customWidth="1"/>
    <col min="9466" max="9466" width="5.42578125" style="42" customWidth="1"/>
    <col min="9467" max="9467" width="8.5703125" style="42" customWidth="1"/>
    <col min="9468" max="9468" width="13.7109375" style="42" customWidth="1"/>
    <col min="9469" max="9469" width="15.7109375" style="42" customWidth="1"/>
    <col min="9470" max="9470" width="14.7109375" style="42" customWidth="1"/>
    <col min="9471" max="9471" width="15" style="42" customWidth="1"/>
    <col min="9472" max="9473" width="14.28515625" style="42" customWidth="1"/>
    <col min="9474" max="9474" width="0" style="42" hidden="1" customWidth="1"/>
    <col min="9475" max="9475" width="18.85546875" style="42" customWidth="1"/>
    <col min="9476" max="9488" width="8" style="42" customWidth="1"/>
    <col min="9489" max="9492" width="9.28515625" style="42" customWidth="1"/>
    <col min="9493" max="9520" width="9.140625" style="42"/>
    <col min="9521" max="9521" width="64" style="42" customWidth="1"/>
    <col min="9522" max="9522" width="97.85546875" style="42" customWidth="1"/>
    <col min="9523" max="9716" width="9.140625" style="42"/>
    <col min="9717" max="9717" width="1.28515625" style="42" customWidth="1"/>
    <col min="9718" max="9718" width="44.85546875" style="42" customWidth="1"/>
    <col min="9719" max="9719" width="47.28515625" style="42" customWidth="1"/>
    <col min="9720" max="9720" width="8.140625" style="42" customWidth="1"/>
    <col min="9721" max="9721" width="8.28515625" style="42" customWidth="1"/>
    <col min="9722" max="9722" width="5.42578125" style="42" customWidth="1"/>
    <col min="9723" max="9723" width="8.5703125" style="42" customWidth="1"/>
    <col min="9724" max="9724" width="13.7109375" style="42" customWidth="1"/>
    <col min="9725" max="9725" width="15.7109375" style="42" customWidth="1"/>
    <col min="9726" max="9726" width="14.7109375" style="42" customWidth="1"/>
    <col min="9727" max="9727" width="15" style="42" customWidth="1"/>
    <col min="9728" max="9729" width="14.28515625" style="42" customWidth="1"/>
    <col min="9730" max="9730" width="0" style="42" hidden="1" customWidth="1"/>
    <col min="9731" max="9731" width="18.85546875" style="42" customWidth="1"/>
    <col min="9732" max="9744" width="8" style="42" customWidth="1"/>
    <col min="9745" max="9748" width="9.28515625" style="42" customWidth="1"/>
    <col min="9749" max="9776" width="9.140625" style="42"/>
    <col min="9777" max="9777" width="64" style="42" customWidth="1"/>
    <col min="9778" max="9778" width="97.85546875" style="42" customWidth="1"/>
    <col min="9779" max="9972" width="9.140625" style="42"/>
    <col min="9973" max="9973" width="1.28515625" style="42" customWidth="1"/>
    <col min="9974" max="9974" width="44.85546875" style="42" customWidth="1"/>
    <col min="9975" max="9975" width="47.28515625" style="42" customWidth="1"/>
    <col min="9976" max="9976" width="8.140625" style="42" customWidth="1"/>
    <col min="9977" max="9977" width="8.28515625" style="42" customWidth="1"/>
    <col min="9978" max="9978" width="5.42578125" style="42" customWidth="1"/>
    <col min="9979" max="9979" width="8.5703125" style="42" customWidth="1"/>
    <col min="9980" max="9980" width="13.7109375" style="42" customWidth="1"/>
    <col min="9981" max="9981" width="15.7109375" style="42" customWidth="1"/>
    <col min="9982" max="9982" width="14.7109375" style="42" customWidth="1"/>
    <col min="9983" max="9983" width="15" style="42" customWidth="1"/>
    <col min="9984" max="9985" width="14.28515625" style="42" customWidth="1"/>
    <col min="9986" max="9986" width="0" style="42" hidden="1" customWidth="1"/>
    <col min="9987" max="9987" width="18.85546875" style="42" customWidth="1"/>
    <col min="9988" max="10000" width="8" style="42" customWidth="1"/>
    <col min="10001" max="10004" width="9.28515625" style="42" customWidth="1"/>
    <col min="10005" max="10032" width="9.140625" style="42"/>
    <col min="10033" max="10033" width="64" style="42" customWidth="1"/>
    <col min="10034" max="10034" width="97.85546875" style="42" customWidth="1"/>
    <col min="10035" max="10228" width="9.140625" style="42"/>
    <col min="10229" max="10229" width="1.28515625" style="42" customWidth="1"/>
    <col min="10230" max="10230" width="44.85546875" style="42" customWidth="1"/>
    <col min="10231" max="10231" width="47.28515625" style="42" customWidth="1"/>
    <col min="10232" max="10232" width="8.140625" style="42" customWidth="1"/>
    <col min="10233" max="10233" width="8.28515625" style="42" customWidth="1"/>
    <col min="10234" max="10234" width="5.42578125" style="42" customWidth="1"/>
    <col min="10235" max="10235" width="8.5703125" style="42" customWidth="1"/>
    <col min="10236" max="10236" width="13.7109375" style="42" customWidth="1"/>
    <col min="10237" max="10237" width="15.7109375" style="42" customWidth="1"/>
    <col min="10238" max="10238" width="14.7109375" style="42" customWidth="1"/>
    <col min="10239" max="10239" width="15" style="42" customWidth="1"/>
    <col min="10240" max="10241" width="14.28515625" style="42" customWidth="1"/>
    <col min="10242" max="10242" width="0" style="42" hidden="1" customWidth="1"/>
    <col min="10243" max="10243" width="18.85546875" style="42" customWidth="1"/>
    <col min="10244" max="10256" width="8" style="42" customWidth="1"/>
    <col min="10257" max="10260" width="9.28515625" style="42" customWidth="1"/>
    <col min="10261" max="10288" width="9.140625" style="42"/>
    <col min="10289" max="10289" width="64" style="42" customWidth="1"/>
    <col min="10290" max="10290" width="97.85546875" style="42" customWidth="1"/>
    <col min="10291" max="10484" width="9.140625" style="42"/>
    <col min="10485" max="10485" width="1.28515625" style="42" customWidth="1"/>
    <col min="10486" max="10486" width="44.85546875" style="42" customWidth="1"/>
    <col min="10487" max="10487" width="47.28515625" style="42" customWidth="1"/>
    <col min="10488" max="10488" width="8.140625" style="42" customWidth="1"/>
    <col min="10489" max="10489" width="8.28515625" style="42" customWidth="1"/>
    <col min="10490" max="10490" width="5.42578125" style="42" customWidth="1"/>
    <col min="10491" max="10491" width="8.5703125" style="42" customWidth="1"/>
    <col min="10492" max="10492" width="13.7109375" style="42" customWidth="1"/>
    <col min="10493" max="10493" width="15.7109375" style="42" customWidth="1"/>
    <col min="10494" max="10494" width="14.7109375" style="42" customWidth="1"/>
    <col min="10495" max="10495" width="15" style="42" customWidth="1"/>
    <col min="10496" max="10497" width="14.28515625" style="42" customWidth="1"/>
    <col min="10498" max="10498" width="0" style="42" hidden="1" customWidth="1"/>
    <col min="10499" max="10499" width="18.85546875" style="42" customWidth="1"/>
    <col min="10500" max="10512" width="8" style="42" customWidth="1"/>
    <col min="10513" max="10516" width="9.28515625" style="42" customWidth="1"/>
    <col min="10517" max="10544" width="9.140625" style="42"/>
    <col min="10545" max="10545" width="64" style="42" customWidth="1"/>
    <col min="10546" max="10546" width="97.85546875" style="42" customWidth="1"/>
    <col min="10547" max="10740" width="9.140625" style="42"/>
    <col min="10741" max="10741" width="1.28515625" style="42" customWidth="1"/>
    <col min="10742" max="10742" width="44.85546875" style="42" customWidth="1"/>
    <col min="10743" max="10743" width="47.28515625" style="42" customWidth="1"/>
    <col min="10744" max="10744" width="8.140625" style="42" customWidth="1"/>
    <col min="10745" max="10745" width="8.28515625" style="42" customWidth="1"/>
    <col min="10746" max="10746" width="5.42578125" style="42" customWidth="1"/>
    <col min="10747" max="10747" width="8.5703125" style="42" customWidth="1"/>
    <col min="10748" max="10748" width="13.7109375" style="42" customWidth="1"/>
    <col min="10749" max="10749" width="15.7109375" style="42" customWidth="1"/>
    <col min="10750" max="10750" width="14.7109375" style="42" customWidth="1"/>
    <col min="10751" max="10751" width="15" style="42" customWidth="1"/>
    <col min="10752" max="10753" width="14.28515625" style="42" customWidth="1"/>
    <col min="10754" max="10754" width="0" style="42" hidden="1" customWidth="1"/>
    <col min="10755" max="10755" width="18.85546875" style="42" customWidth="1"/>
    <col min="10756" max="10768" width="8" style="42" customWidth="1"/>
    <col min="10769" max="10772" width="9.28515625" style="42" customWidth="1"/>
    <col min="10773" max="10800" width="9.140625" style="42"/>
    <col min="10801" max="10801" width="64" style="42" customWidth="1"/>
    <col min="10802" max="10802" width="97.85546875" style="42" customWidth="1"/>
    <col min="10803" max="10996" width="9.140625" style="42"/>
    <col min="10997" max="10997" width="1.28515625" style="42" customWidth="1"/>
    <col min="10998" max="10998" width="44.85546875" style="42" customWidth="1"/>
    <col min="10999" max="10999" width="47.28515625" style="42" customWidth="1"/>
    <col min="11000" max="11000" width="8.140625" style="42" customWidth="1"/>
    <col min="11001" max="11001" width="8.28515625" style="42" customWidth="1"/>
    <col min="11002" max="11002" width="5.42578125" style="42" customWidth="1"/>
    <col min="11003" max="11003" width="8.5703125" style="42" customWidth="1"/>
    <col min="11004" max="11004" width="13.7109375" style="42" customWidth="1"/>
    <col min="11005" max="11005" width="15.7109375" style="42" customWidth="1"/>
    <col min="11006" max="11006" width="14.7109375" style="42" customWidth="1"/>
    <col min="11007" max="11007" width="15" style="42" customWidth="1"/>
    <col min="11008" max="11009" width="14.28515625" style="42" customWidth="1"/>
    <col min="11010" max="11010" width="0" style="42" hidden="1" customWidth="1"/>
    <col min="11011" max="11011" width="18.85546875" style="42" customWidth="1"/>
    <col min="11012" max="11024" width="8" style="42" customWidth="1"/>
    <col min="11025" max="11028" width="9.28515625" style="42" customWidth="1"/>
    <col min="11029" max="11056" width="9.140625" style="42"/>
    <col min="11057" max="11057" width="64" style="42" customWidth="1"/>
    <col min="11058" max="11058" width="97.85546875" style="42" customWidth="1"/>
    <col min="11059" max="11252" width="9.140625" style="42"/>
    <col min="11253" max="11253" width="1.28515625" style="42" customWidth="1"/>
    <col min="11254" max="11254" width="44.85546875" style="42" customWidth="1"/>
    <col min="11255" max="11255" width="47.28515625" style="42" customWidth="1"/>
    <col min="11256" max="11256" width="8.140625" style="42" customWidth="1"/>
    <col min="11257" max="11257" width="8.28515625" style="42" customWidth="1"/>
    <col min="11258" max="11258" width="5.42578125" style="42" customWidth="1"/>
    <col min="11259" max="11259" width="8.5703125" style="42" customWidth="1"/>
    <col min="11260" max="11260" width="13.7109375" style="42" customWidth="1"/>
    <col min="11261" max="11261" width="15.7109375" style="42" customWidth="1"/>
    <col min="11262" max="11262" width="14.7109375" style="42" customWidth="1"/>
    <col min="11263" max="11263" width="15" style="42" customWidth="1"/>
    <col min="11264" max="11265" width="14.28515625" style="42" customWidth="1"/>
    <col min="11266" max="11266" width="0" style="42" hidden="1" customWidth="1"/>
    <col min="11267" max="11267" width="18.85546875" style="42" customWidth="1"/>
    <col min="11268" max="11280" width="8" style="42" customWidth="1"/>
    <col min="11281" max="11284" width="9.28515625" style="42" customWidth="1"/>
    <col min="11285" max="11312" width="9.140625" style="42"/>
    <col min="11313" max="11313" width="64" style="42" customWidth="1"/>
    <col min="11314" max="11314" width="97.85546875" style="42" customWidth="1"/>
    <col min="11315" max="11508" width="9.140625" style="42"/>
    <col min="11509" max="11509" width="1.28515625" style="42" customWidth="1"/>
    <col min="11510" max="11510" width="44.85546875" style="42" customWidth="1"/>
    <col min="11511" max="11511" width="47.28515625" style="42" customWidth="1"/>
    <col min="11512" max="11512" width="8.140625" style="42" customWidth="1"/>
    <col min="11513" max="11513" width="8.28515625" style="42" customWidth="1"/>
    <col min="11514" max="11514" width="5.42578125" style="42" customWidth="1"/>
    <col min="11515" max="11515" width="8.5703125" style="42" customWidth="1"/>
    <col min="11516" max="11516" width="13.7109375" style="42" customWidth="1"/>
    <col min="11517" max="11517" width="15.7109375" style="42" customWidth="1"/>
    <col min="11518" max="11518" width="14.7109375" style="42" customWidth="1"/>
    <col min="11519" max="11519" width="15" style="42" customWidth="1"/>
    <col min="11520" max="11521" width="14.28515625" style="42" customWidth="1"/>
    <col min="11522" max="11522" width="0" style="42" hidden="1" customWidth="1"/>
    <col min="11523" max="11523" width="18.85546875" style="42" customWidth="1"/>
    <col min="11524" max="11536" width="8" style="42" customWidth="1"/>
    <col min="11537" max="11540" width="9.28515625" style="42" customWidth="1"/>
    <col min="11541" max="11568" width="9.140625" style="42"/>
    <col min="11569" max="11569" width="64" style="42" customWidth="1"/>
    <col min="11570" max="11570" width="97.85546875" style="42" customWidth="1"/>
    <col min="11571" max="11764" width="9.140625" style="42"/>
    <col min="11765" max="11765" width="1.28515625" style="42" customWidth="1"/>
    <col min="11766" max="11766" width="44.85546875" style="42" customWidth="1"/>
    <col min="11767" max="11767" width="47.28515625" style="42" customWidth="1"/>
    <col min="11768" max="11768" width="8.140625" style="42" customWidth="1"/>
    <col min="11769" max="11769" width="8.28515625" style="42" customWidth="1"/>
    <col min="11770" max="11770" width="5.42578125" style="42" customWidth="1"/>
    <col min="11771" max="11771" width="8.5703125" style="42" customWidth="1"/>
    <col min="11772" max="11772" width="13.7109375" style="42" customWidth="1"/>
    <col min="11773" max="11773" width="15.7109375" style="42" customWidth="1"/>
    <col min="11774" max="11774" width="14.7109375" style="42" customWidth="1"/>
    <col min="11775" max="11775" width="15" style="42" customWidth="1"/>
    <col min="11776" max="11777" width="14.28515625" style="42" customWidth="1"/>
    <col min="11778" max="11778" width="0" style="42" hidden="1" customWidth="1"/>
    <col min="11779" max="11779" width="18.85546875" style="42" customWidth="1"/>
    <col min="11780" max="11792" width="8" style="42" customWidth="1"/>
    <col min="11793" max="11796" width="9.28515625" style="42" customWidth="1"/>
    <col min="11797" max="11824" width="9.140625" style="42"/>
    <col min="11825" max="11825" width="64" style="42" customWidth="1"/>
    <col min="11826" max="11826" width="97.85546875" style="42" customWidth="1"/>
    <col min="11827" max="12020" width="9.140625" style="42"/>
    <col min="12021" max="12021" width="1.28515625" style="42" customWidth="1"/>
    <col min="12022" max="12022" width="44.85546875" style="42" customWidth="1"/>
    <col min="12023" max="12023" width="47.28515625" style="42" customWidth="1"/>
    <col min="12024" max="12024" width="8.140625" style="42" customWidth="1"/>
    <col min="12025" max="12025" width="8.28515625" style="42" customWidth="1"/>
    <col min="12026" max="12026" width="5.42578125" style="42" customWidth="1"/>
    <col min="12027" max="12027" width="8.5703125" style="42" customWidth="1"/>
    <col min="12028" max="12028" width="13.7109375" style="42" customWidth="1"/>
    <col min="12029" max="12029" width="15.7109375" style="42" customWidth="1"/>
    <col min="12030" max="12030" width="14.7109375" style="42" customWidth="1"/>
    <col min="12031" max="12031" width="15" style="42" customWidth="1"/>
    <col min="12032" max="12033" width="14.28515625" style="42" customWidth="1"/>
    <col min="12034" max="12034" width="0" style="42" hidden="1" customWidth="1"/>
    <col min="12035" max="12035" width="18.85546875" style="42" customWidth="1"/>
    <col min="12036" max="12048" width="8" style="42" customWidth="1"/>
    <col min="12049" max="12052" width="9.28515625" style="42" customWidth="1"/>
    <col min="12053" max="12080" width="9.140625" style="42"/>
    <col min="12081" max="12081" width="64" style="42" customWidth="1"/>
    <col min="12082" max="12082" width="97.85546875" style="42" customWidth="1"/>
    <col min="12083" max="12276" width="9.140625" style="42"/>
    <col min="12277" max="12277" width="1.28515625" style="42" customWidth="1"/>
    <col min="12278" max="12278" width="44.85546875" style="42" customWidth="1"/>
    <col min="12279" max="12279" width="47.28515625" style="42" customWidth="1"/>
    <col min="12280" max="12280" width="8.140625" style="42" customWidth="1"/>
    <col min="12281" max="12281" width="8.28515625" style="42" customWidth="1"/>
    <col min="12282" max="12282" width="5.42578125" style="42" customWidth="1"/>
    <col min="12283" max="12283" width="8.5703125" style="42" customWidth="1"/>
    <col min="12284" max="12284" width="13.7109375" style="42" customWidth="1"/>
    <col min="12285" max="12285" width="15.7109375" style="42" customWidth="1"/>
    <col min="12286" max="12286" width="14.7109375" style="42" customWidth="1"/>
    <col min="12287" max="12287" width="15" style="42" customWidth="1"/>
    <col min="12288" max="12289" width="14.28515625" style="42" customWidth="1"/>
    <col min="12290" max="12290" width="0" style="42" hidden="1" customWidth="1"/>
    <col min="12291" max="12291" width="18.85546875" style="42" customWidth="1"/>
    <col min="12292" max="12304" width="8" style="42" customWidth="1"/>
    <col min="12305" max="12308" width="9.28515625" style="42" customWidth="1"/>
    <col min="12309" max="12336" width="9.140625" style="42"/>
    <col min="12337" max="12337" width="64" style="42" customWidth="1"/>
    <col min="12338" max="12338" width="97.85546875" style="42" customWidth="1"/>
    <col min="12339" max="12532" width="9.140625" style="42"/>
    <col min="12533" max="12533" width="1.28515625" style="42" customWidth="1"/>
    <col min="12534" max="12534" width="44.85546875" style="42" customWidth="1"/>
    <col min="12535" max="12535" width="47.28515625" style="42" customWidth="1"/>
    <col min="12536" max="12536" width="8.140625" style="42" customWidth="1"/>
    <col min="12537" max="12537" width="8.28515625" style="42" customWidth="1"/>
    <col min="12538" max="12538" width="5.42578125" style="42" customWidth="1"/>
    <col min="12539" max="12539" width="8.5703125" style="42" customWidth="1"/>
    <col min="12540" max="12540" width="13.7109375" style="42" customWidth="1"/>
    <col min="12541" max="12541" width="15.7109375" style="42" customWidth="1"/>
    <col min="12542" max="12542" width="14.7109375" style="42" customWidth="1"/>
    <col min="12543" max="12543" width="15" style="42" customWidth="1"/>
    <col min="12544" max="12545" width="14.28515625" style="42" customWidth="1"/>
    <col min="12546" max="12546" width="0" style="42" hidden="1" customWidth="1"/>
    <col min="12547" max="12547" width="18.85546875" style="42" customWidth="1"/>
    <col min="12548" max="12560" width="8" style="42" customWidth="1"/>
    <col min="12561" max="12564" width="9.28515625" style="42" customWidth="1"/>
    <col min="12565" max="12592" width="9.140625" style="42"/>
    <col min="12593" max="12593" width="64" style="42" customWidth="1"/>
    <col min="12594" max="12594" width="97.85546875" style="42" customWidth="1"/>
    <col min="12595" max="12788" width="9.140625" style="42"/>
    <col min="12789" max="12789" width="1.28515625" style="42" customWidth="1"/>
    <col min="12790" max="12790" width="44.85546875" style="42" customWidth="1"/>
    <col min="12791" max="12791" width="47.28515625" style="42" customWidth="1"/>
    <col min="12792" max="12792" width="8.140625" style="42" customWidth="1"/>
    <col min="12793" max="12793" width="8.28515625" style="42" customWidth="1"/>
    <col min="12794" max="12794" width="5.42578125" style="42" customWidth="1"/>
    <col min="12795" max="12795" width="8.5703125" style="42" customWidth="1"/>
    <col min="12796" max="12796" width="13.7109375" style="42" customWidth="1"/>
    <col min="12797" max="12797" width="15.7109375" style="42" customWidth="1"/>
    <col min="12798" max="12798" width="14.7109375" style="42" customWidth="1"/>
    <col min="12799" max="12799" width="15" style="42" customWidth="1"/>
    <col min="12800" max="12801" width="14.28515625" style="42" customWidth="1"/>
    <col min="12802" max="12802" width="0" style="42" hidden="1" customWidth="1"/>
    <col min="12803" max="12803" width="18.85546875" style="42" customWidth="1"/>
    <col min="12804" max="12816" width="8" style="42" customWidth="1"/>
    <col min="12817" max="12820" width="9.28515625" style="42" customWidth="1"/>
    <col min="12821" max="12848" width="9.140625" style="42"/>
    <col min="12849" max="12849" width="64" style="42" customWidth="1"/>
    <col min="12850" max="12850" width="97.85546875" style="42" customWidth="1"/>
    <col min="12851" max="13044" width="9.140625" style="42"/>
    <col min="13045" max="13045" width="1.28515625" style="42" customWidth="1"/>
    <col min="13046" max="13046" width="44.85546875" style="42" customWidth="1"/>
    <col min="13047" max="13047" width="47.28515625" style="42" customWidth="1"/>
    <col min="13048" max="13048" width="8.140625" style="42" customWidth="1"/>
    <col min="13049" max="13049" width="8.28515625" style="42" customWidth="1"/>
    <col min="13050" max="13050" width="5.42578125" style="42" customWidth="1"/>
    <col min="13051" max="13051" width="8.5703125" style="42" customWidth="1"/>
    <col min="13052" max="13052" width="13.7109375" style="42" customWidth="1"/>
    <col min="13053" max="13053" width="15.7109375" style="42" customWidth="1"/>
    <col min="13054" max="13054" width="14.7109375" style="42" customWidth="1"/>
    <col min="13055" max="13055" width="15" style="42" customWidth="1"/>
    <col min="13056" max="13057" width="14.28515625" style="42" customWidth="1"/>
    <col min="13058" max="13058" width="0" style="42" hidden="1" customWidth="1"/>
    <col min="13059" max="13059" width="18.85546875" style="42" customWidth="1"/>
    <col min="13060" max="13072" width="8" style="42" customWidth="1"/>
    <col min="13073" max="13076" width="9.28515625" style="42" customWidth="1"/>
    <col min="13077" max="13104" width="9.140625" style="42"/>
    <col min="13105" max="13105" width="64" style="42" customWidth="1"/>
    <col min="13106" max="13106" width="97.85546875" style="42" customWidth="1"/>
    <col min="13107" max="13300" width="9.140625" style="42"/>
    <col min="13301" max="13301" width="1.28515625" style="42" customWidth="1"/>
    <col min="13302" max="13302" width="44.85546875" style="42" customWidth="1"/>
    <col min="13303" max="13303" width="47.28515625" style="42" customWidth="1"/>
    <col min="13304" max="13304" width="8.140625" style="42" customWidth="1"/>
    <col min="13305" max="13305" width="8.28515625" style="42" customWidth="1"/>
    <col min="13306" max="13306" width="5.42578125" style="42" customWidth="1"/>
    <col min="13307" max="13307" width="8.5703125" style="42" customWidth="1"/>
    <col min="13308" max="13308" width="13.7109375" style="42" customWidth="1"/>
    <col min="13309" max="13309" width="15.7109375" style="42" customWidth="1"/>
    <col min="13310" max="13310" width="14.7109375" style="42" customWidth="1"/>
    <col min="13311" max="13311" width="15" style="42" customWidth="1"/>
    <col min="13312" max="13313" width="14.28515625" style="42" customWidth="1"/>
    <col min="13314" max="13314" width="0" style="42" hidden="1" customWidth="1"/>
    <col min="13315" max="13315" width="18.85546875" style="42" customWidth="1"/>
    <col min="13316" max="13328" width="8" style="42" customWidth="1"/>
    <col min="13329" max="13332" width="9.28515625" style="42" customWidth="1"/>
    <col min="13333" max="13360" width="9.140625" style="42"/>
    <col min="13361" max="13361" width="64" style="42" customWidth="1"/>
    <col min="13362" max="13362" width="97.85546875" style="42" customWidth="1"/>
    <col min="13363" max="13556" width="9.140625" style="42"/>
    <col min="13557" max="13557" width="1.28515625" style="42" customWidth="1"/>
    <col min="13558" max="13558" width="44.85546875" style="42" customWidth="1"/>
    <col min="13559" max="13559" width="47.28515625" style="42" customWidth="1"/>
    <col min="13560" max="13560" width="8.140625" style="42" customWidth="1"/>
    <col min="13561" max="13561" width="8.28515625" style="42" customWidth="1"/>
    <col min="13562" max="13562" width="5.42578125" style="42" customWidth="1"/>
    <col min="13563" max="13563" width="8.5703125" style="42" customWidth="1"/>
    <col min="13564" max="13564" width="13.7109375" style="42" customWidth="1"/>
    <col min="13565" max="13565" width="15.7109375" style="42" customWidth="1"/>
    <col min="13566" max="13566" width="14.7109375" style="42" customWidth="1"/>
    <col min="13567" max="13567" width="15" style="42" customWidth="1"/>
    <col min="13568" max="13569" width="14.28515625" style="42" customWidth="1"/>
    <col min="13570" max="13570" width="0" style="42" hidden="1" customWidth="1"/>
    <col min="13571" max="13571" width="18.85546875" style="42" customWidth="1"/>
    <col min="13572" max="13584" width="8" style="42" customWidth="1"/>
    <col min="13585" max="13588" width="9.28515625" style="42" customWidth="1"/>
    <col min="13589" max="13616" width="9.140625" style="42"/>
    <col min="13617" max="13617" width="64" style="42" customWidth="1"/>
    <col min="13618" max="13618" width="97.85546875" style="42" customWidth="1"/>
    <col min="13619" max="13812" width="9.140625" style="42"/>
    <col min="13813" max="13813" width="1.28515625" style="42" customWidth="1"/>
    <col min="13814" max="13814" width="44.85546875" style="42" customWidth="1"/>
    <col min="13815" max="13815" width="47.28515625" style="42" customWidth="1"/>
    <col min="13816" max="13816" width="8.140625" style="42" customWidth="1"/>
    <col min="13817" max="13817" width="8.28515625" style="42" customWidth="1"/>
    <col min="13818" max="13818" width="5.42578125" style="42" customWidth="1"/>
    <col min="13819" max="13819" width="8.5703125" style="42" customWidth="1"/>
    <col min="13820" max="13820" width="13.7109375" style="42" customWidth="1"/>
    <col min="13821" max="13821" width="15.7109375" style="42" customWidth="1"/>
    <col min="13822" max="13822" width="14.7109375" style="42" customWidth="1"/>
    <col min="13823" max="13823" width="15" style="42" customWidth="1"/>
    <col min="13824" max="13825" width="14.28515625" style="42" customWidth="1"/>
    <col min="13826" max="13826" width="0" style="42" hidden="1" customWidth="1"/>
    <col min="13827" max="13827" width="18.85546875" style="42" customWidth="1"/>
    <col min="13828" max="13840" width="8" style="42" customWidth="1"/>
    <col min="13841" max="13844" width="9.28515625" style="42" customWidth="1"/>
    <col min="13845" max="13872" width="9.140625" style="42"/>
    <col min="13873" max="13873" width="64" style="42" customWidth="1"/>
    <col min="13874" max="13874" width="97.85546875" style="42" customWidth="1"/>
    <col min="13875" max="14068" width="9.140625" style="42"/>
    <col min="14069" max="14069" width="1.28515625" style="42" customWidth="1"/>
    <col min="14070" max="14070" width="44.85546875" style="42" customWidth="1"/>
    <col min="14071" max="14071" width="47.28515625" style="42" customWidth="1"/>
    <col min="14072" max="14072" width="8.140625" style="42" customWidth="1"/>
    <col min="14073" max="14073" width="8.28515625" style="42" customWidth="1"/>
    <col min="14074" max="14074" width="5.42578125" style="42" customWidth="1"/>
    <col min="14075" max="14075" width="8.5703125" style="42" customWidth="1"/>
    <col min="14076" max="14076" width="13.7109375" style="42" customWidth="1"/>
    <col min="14077" max="14077" width="15.7109375" style="42" customWidth="1"/>
    <col min="14078" max="14078" width="14.7109375" style="42" customWidth="1"/>
    <col min="14079" max="14079" width="15" style="42" customWidth="1"/>
    <col min="14080" max="14081" width="14.28515625" style="42" customWidth="1"/>
    <col min="14082" max="14082" width="0" style="42" hidden="1" customWidth="1"/>
    <col min="14083" max="14083" width="18.85546875" style="42" customWidth="1"/>
    <col min="14084" max="14096" width="8" style="42" customWidth="1"/>
    <col min="14097" max="14100" width="9.28515625" style="42" customWidth="1"/>
    <col min="14101" max="14128" width="9.140625" style="42"/>
    <col min="14129" max="14129" width="64" style="42" customWidth="1"/>
    <col min="14130" max="14130" width="97.85546875" style="42" customWidth="1"/>
    <col min="14131" max="14324" width="9.140625" style="42"/>
    <col min="14325" max="14325" width="1.28515625" style="42" customWidth="1"/>
    <col min="14326" max="14326" width="44.85546875" style="42" customWidth="1"/>
    <col min="14327" max="14327" width="47.28515625" style="42" customWidth="1"/>
    <col min="14328" max="14328" width="8.140625" style="42" customWidth="1"/>
    <col min="14329" max="14329" width="8.28515625" style="42" customWidth="1"/>
    <col min="14330" max="14330" width="5.42578125" style="42" customWidth="1"/>
    <col min="14331" max="14331" width="8.5703125" style="42" customWidth="1"/>
    <col min="14332" max="14332" width="13.7109375" style="42" customWidth="1"/>
    <col min="14333" max="14333" width="15.7109375" style="42" customWidth="1"/>
    <col min="14334" max="14334" width="14.7109375" style="42" customWidth="1"/>
    <col min="14335" max="14335" width="15" style="42" customWidth="1"/>
    <col min="14336" max="14337" width="14.28515625" style="42" customWidth="1"/>
    <col min="14338" max="14338" width="0" style="42" hidden="1" customWidth="1"/>
    <col min="14339" max="14339" width="18.85546875" style="42" customWidth="1"/>
    <col min="14340" max="14352" width="8" style="42" customWidth="1"/>
    <col min="14353" max="14356" width="9.28515625" style="42" customWidth="1"/>
    <col min="14357" max="14384" width="9.140625" style="42"/>
    <col min="14385" max="14385" width="64" style="42" customWidth="1"/>
    <col min="14386" max="14386" width="97.85546875" style="42" customWidth="1"/>
    <col min="14387" max="14580" width="9.140625" style="42"/>
    <col min="14581" max="14581" width="1.28515625" style="42" customWidth="1"/>
    <col min="14582" max="14582" width="44.85546875" style="42" customWidth="1"/>
    <col min="14583" max="14583" width="47.28515625" style="42" customWidth="1"/>
    <col min="14584" max="14584" width="8.140625" style="42" customWidth="1"/>
    <col min="14585" max="14585" width="8.28515625" style="42" customWidth="1"/>
    <col min="14586" max="14586" width="5.42578125" style="42" customWidth="1"/>
    <col min="14587" max="14587" width="8.5703125" style="42" customWidth="1"/>
    <col min="14588" max="14588" width="13.7109375" style="42" customWidth="1"/>
    <col min="14589" max="14589" width="15.7109375" style="42" customWidth="1"/>
    <col min="14590" max="14590" width="14.7109375" style="42" customWidth="1"/>
    <col min="14591" max="14591" width="15" style="42" customWidth="1"/>
    <col min="14592" max="14593" width="14.28515625" style="42" customWidth="1"/>
    <col min="14594" max="14594" width="0" style="42" hidden="1" customWidth="1"/>
    <col min="14595" max="14595" width="18.85546875" style="42" customWidth="1"/>
    <col min="14596" max="14608" width="8" style="42" customWidth="1"/>
    <col min="14609" max="14612" width="9.28515625" style="42" customWidth="1"/>
    <col min="14613" max="14640" width="9.140625" style="42"/>
    <col min="14641" max="14641" width="64" style="42" customWidth="1"/>
    <col min="14642" max="14642" width="97.85546875" style="42" customWidth="1"/>
    <col min="14643" max="14836" width="9.140625" style="42"/>
    <col min="14837" max="14837" width="1.28515625" style="42" customWidth="1"/>
    <col min="14838" max="14838" width="44.85546875" style="42" customWidth="1"/>
    <col min="14839" max="14839" width="47.28515625" style="42" customWidth="1"/>
    <col min="14840" max="14840" width="8.140625" style="42" customWidth="1"/>
    <col min="14841" max="14841" width="8.28515625" style="42" customWidth="1"/>
    <col min="14842" max="14842" width="5.42578125" style="42" customWidth="1"/>
    <col min="14843" max="14843" width="8.5703125" style="42" customWidth="1"/>
    <col min="14844" max="14844" width="13.7109375" style="42" customWidth="1"/>
    <col min="14845" max="14845" width="15.7109375" style="42" customWidth="1"/>
    <col min="14846" max="14846" width="14.7109375" style="42" customWidth="1"/>
    <col min="14847" max="14847" width="15" style="42" customWidth="1"/>
    <col min="14848" max="14849" width="14.28515625" style="42" customWidth="1"/>
    <col min="14850" max="14850" width="0" style="42" hidden="1" customWidth="1"/>
    <col min="14851" max="14851" width="18.85546875" style="42" customWidth="1"/>
    <col min="14852" max="14864" width="8" style="42" customWidth="1"/>
    <col min="14865" max="14868" width="9.28515625" style="42" customWidth="1"/>
    <col min="14869" max="14896" width="9.140625" style="42"/>
    <col min="14897" max="14897" width="64" style="42" customWidth="1"/>
    <col min="14898" max="14898" width="97.85546875" style="42" customWidth="1"/>
    <col min="14899" max="15092" width="9.140625" style="42"/>
    <col min="15093" max="15093" width="1.28515625" style="42" customWidth="1"/>
    <col min="15094" max="15094" width="44.85546875" style="42" customWidth="1"/>
    <col min="15095" max="15095" width="47.28515625" style="42" customWidth="1"/>
    <col min="15096" max="15096" width="8.140625" style="42" customWidth="1"/>
    <col min="15097" max="15097" width="8.28515625" style="42" customWidth="1"/>
    <col min="15098" max="15098" width="5.42578125" style="42" customWidth="1"/>
    <col min="15099" max="15099" width="8.5703125" style="42" customWidth="1"/>
    <col min="15100" max="15100" width="13.7109375" style="42" customWidth="1"/>
    <col min="15101" max="15101" width="15.7109375" style="42" customWidth="1"/>
    <col min="15102" max="15102" width="14.7109375" style="42" customWidth="1"/>
    <col min="15103" max="15103" width="15" style="42" customWidth="1"/>
    <col min="15104" max="15105" width="14.28515625" style="42" customWidth="1"/>
    <col min="15106" max="15106" width="0" style="42" hidden="1" customWidth="1"/>
    <col min="15107" max="15107" width="18.85546875" style="42" customWidth="1"/>
    <col min="15108" max="15120" width="8" style="42" customWidth="1"/>
    <col min="15121" max="15124" width="9.28515625" style="42" customWidth="1"/>
    <col min="15125" max="15152" width="9.140625" style="42"/>
    <col min="15153" max="15153" width="64" style="42" customWidth="1"/>
    <col min="15154" max="15154" width="97.85546875" style="42" customWidth="1"/>
    <col min="15155" max="15348" width="9.140625" style="42"/>
    <col min="15349" max="15349" width="1.28515625" style="42" customWidth="1"/>
    <col min="15350" max="15350" width="44.85546875" style="42" customWidth="1"/>
    <col min="15351" max="15351" width="47.28515625" style="42" customWidth="1"/>
    <col min="15352" max="15352" width="8.140625" style="42" customWidth="1"/>
    <col min="15353" max="15353" width="8.28515625" style="42" customWidth="1"/>
    <col min="15354" max="15354" width="5.42578125" style="42" customWidth="1"/>
    <col min="15355" max="15355" width="8.5703125" style="42" customWidth="1"/>
    <col min="15356" max="15356" width="13.7109375" style="42" customWidth="1"/>
    <col min="15357" max="15357" width="15.7109375" style="42" customWidth="1"/>
    <col min="15358" max="15358" width="14.7109375" style="42" customWidth="1"/>
    <col min="15359" max="15359" width="15" style="42" customWidth="1"/>
    <col min="15360" max="15361" width="14.28515625" style="42" customWidth="1"/>
    <col min="15362" max="15362" width="0" style="42" hidden="1" customWidth="1"/>
    <col min="15363" max="15363" width="18.85546875" style="42" customWidth="1"/>
    <col min="15364" max="15376" width="8" style="42" customWidth="1"/>
    <col min="15377" max="15380" width="9.28515625" style="42" customWidth="1"/>
    <col min="15381" max="15408" width="9.140625" style="42"/>
    <col min="15409" max="15409" width="64" style="42" customWidth="1"/>
    <col min="15410" max="15410" width="97.85546875" style="42" customWidth="1"/>
    <col min="15411" max="15604" width="9.140625" style="42"/>
    <col min="15605" max="15605" width="1.28515625" style="42" customWidth="1"/>
    <col min="15606" max="15606" width="44.85546875" style="42" customWidth="1"/>
    <col min="15607" max="15607" width="47.28515625" style="42" customWidth="1"/>
    <col min="15608" max="15608" width="8.140625" style="42" customWidth="1"/>
    <col min="15609" max="15609" width="8.28515625" style="42" customWidth="1"/>
    <col min="15610" max="15610" width="5.42578125" style="42" customWidth="1"/>
    <col min="15611" max="15611" width="8.5703125" style="42" customWidth="1"/>
    <col min="15612" max="15612" width="13.7109375" style="42" customWidth="1"/>
    <col min="15613" max="15613" width="15.7109375" style="42" customWidth="1"/>
    <col min="15614" max="15614" width="14.7109375" style="42" customWidth="1"/>
    <col min="15615" max="15615" width="15" style="42" customWidth="1"/>
    <col min="15616" max="15617" width="14.28515625" style="42" customWidth="1"/>
    <col min="15618" max="15618" width="0" style="42" hidden="1" customWidth="1"/>
    <col min="15619" max="15619" width="18.85546875" style="42" customWidth="1"/>
    <col min="15620" max="15632" width="8" style="42" customWidth="1"/>
    <col min="15633" max="15636" width="9.28515625" style="42" customWidth="1"/>
    <col min="15637" max="15664" width="9.140625" style="42"/>
    <col min="15665" max="15665" width="64" style="42" customWidth="1"/>
    <col min="15666" max="15666" width="97.85546875" style="42" customWidth="1"/>
    <col min="15667" max="15860" width="9.140625" style="42"/>
    <col min="15861" max="15861" width="1.28515625" style="42" customWidth="1"/>
    <col min="15862" max="15862" width="44.85546875" style="42" customWidth="1"/>
    <col min="15863" max="15863" width="47.28515625" style="42" customWidth="1"/>
    <col min="15864" max="15864" width="8.140625" style="42" customWidth="1"/>
    <col min="15865" max="15865" width="8.28515625" style="42" customWidth="1"/>
    <col min="15866" max="15866" width="5.42578125" style="42" customWidth="1"/>
    <col min="15867" max="15867" width="8.5703125" style="42" customWidth="1"/>
    <col min="15868" max="15868" width="13.7109375" style="42" customWidth="1"/>
    <col min="15869" max="15869" width="15.7109375" style="42" customWidth="1"/>
    <col min="15870" max="15870" width="14.7109375" style="42" customWidth="1"/>
    <col min="15871" max="15871" width="15" style="42" customWidth="1"/>
    <col min="15872" max="15873" width="14.28515625" style="42" customWidth="1"/>
    <col min="15874" max="15874" width="0" style="42" hidden="1" customWidth="1"/>
    <col min="15875" max="15875" width="18.85546875" style="42" customWidth="1"/>
    <col min="15876" max="15888" width="8" style="42" customWidth="1"/>
    <col min="15889" max="15892" width="9.28515625" style="42" customWidth="1"/>
    <col min="15893" max="15920" width="9.140625" style="42"/>
    <col min="15921" max="15921" width="64" style="42" customWidth="1"/>
    <col min="15922" max="15922" width="97.85546875" style="42" customWidth="1"/>
    <col min="15923" max="16116" width="9.140625" style="42"/>
    <col min="16117" max="16117" width="1.28515625" style="42" customWidth="1"/>
    <col min="16118" max="16118" width="44.85546875" style="42" customWidth="1"/>
    <col min="16119" max="16119" width="47.28515625" style="42" customWidth="1"/>
    <col min="16120" max="16120" width="8.140625" style="42" customWidth="1"/>
    <col min="16121" max="16121" width="8.28515625" style="42" customWidth="1"/>
    <col min="16122" max="16122" width="5.42578125" style="42" customWidth="1"/>
    <col min="16123" max="16123" width="8.5703125" style="42" customWidth="1"/>
    <col min="16124" max="16124" width="13.7109375" style="42" customWidth="1"/>
    <col min="16125" max="16125" width="15.7109375" style="42" customWidth="1"/>
    <col min="16126" max="16126" width="14.7109375" style="42" customWidth="1"/>
    <col min="16127" max="16127" width="15" style="42" customWidth="1"/>
    <col min="16128" max="16129" width="14.28515625" style="42" customWidth="1"/>
    <col min="16130" max="16130" width="0" style="42" hidden="1" customWidth="1"/>
    <col min="16131" max="16131" width="18.85546875" style="42" customWidth="1"/>
    <col min="16132" max="16144" width="8" style="42" customWidth="1"/>
    <col min="16145" max="16148" width="9.28515625" style="42" customWidth="1"/>
    <col min="16149" max="16176" width="9.140625" style="42"/>
    <col min="16177" max="16177" width="64" style="42" customWidth="1"/>
    <col min="16178" max="16178" width="97.85546875" style="42" customWidth="1"/>
    <col min="16179" max="16384" width="9.140625" style="42"/>
  </cols>
  <sheetData>
    <row r="1" spans="1:50" ht="4.5" customHeight="1" thickBot="1" x14ac:dyDescent="0.3">
      <c r="A1" s="203"/>
      <c r="B1" s="192"/>
      <c r="C1" s="192"/>
      <c r="D1" s="192"/>
      <c r="E1" s="192"/>
      <c r="F1" s="299"/>
      <c r="G1" s="299"/>
      <c r="H1" s="299"/>
      <c r="I1" s="299"/>
      <c r="J1" s="299"/>
      <c r="K1" s="299"/>
      <c r="L1" s="299"/>
      <c r="M1" s="299"/>
      <c r="N1" s="299"/>
      <c r="O1" s="299"/>
      <c r="P1" s="299"/>
      <c r="Q1" s="299"/>
      <c r="R1" s="299"/>
      <c r="S1" s="299"/>
      <c r="AW1" s="43" t="s">
        <v>186</v>
      </c>
      <c r="AX1" s="44" t="s">
        <v>187</v>
      </c>
    </row>
    <row r="2" spans="1:50" ht="32.25" customHeight="1" x14ac:dyDescent="0.25">
      <c r="A2" s="204"/>
      <c r="B2" s="396" t="str">
        <f>'Elenco P.I.'!B2</f>
        <v>Comune di Golfo Aranci</v>
      </c>
      <c r="C2" s="396"/>
      <c r="D2" s="396"/>
      <c r="E2" s="396"/>
      <c r="F2" s="396"/>
      <c r="G2" s="396"/>
      <c r="H2" s="396"/>
      <c r="I2" s="396"/>
      <c r="J2" s="396"/>
      <c r="K2" s="396"/>
      <c r="L2" s="396"/>
      <c r="M2" s="396"/>
      <c r="N2" s="396"/>
      <c r="O2" s="396"/>
      <c r="P2" s="396"/>
      <c r="Q2" s="396"/>
      <c r="R2" s="396"/>
      <c r="S2" s="396"/>
      <c r="T2" s="396"/>
      <c r="AW2" s="128"/>
      <c r="AX2" s="129"/>
    </row>
    <row r="3" spans="1:50" ht="9" customHeight="1" x14ac:dyDescent="0.25">
      <c r="A3" s="204"/>
      <c r="B3" s="51"/>
      <c r="C3" s="51"/>
      <c r="D3" s="51"/>
      <c r="E3" s="51"/>
      <c r="F3" s="51"/>
      <c r="G3" s="51"/>
      <c r="H3" s="51"/>
      <c r="I3" s="51"/>
      <c r="J3" s="51"/>
      <c r="K3" s="51"/>
      <c r="L3" s="51"/>
      <c r="M3" s="51"/>
      <c r="N3" s="51"/>
      <c r="O3" s="51"/>
      <c r="P3" s="51"/>
      <c r="Q3" s="51"/>
      <c r="R3" s="51"/>
      <c r="S3" s="51"/>
      <c r="T3" s="130"/>
      <c r="AW3" s="128"/>
      <c r="AX3" s="129"/>
    </row>
    <row r="4" spans="1:50" ht="29.25" customHeight="1" x14ac:dyDescent="0.25">
      <c r="A4" s="204"/>
      <c r="B4" s="397" t="str">
        <f>'Elenco P.I.'!B7</f>
        <v xml:space="preserve">Area:  </v>
      </c>
      <c r="C4" s="398"/>
      <c r="D4" s="398"/>
      <c r="E4" s="398"/>
      <c r="F4" s="398"/>
      <c r="G4" s="398"/>
      <c r="H4" s="398"/>
      <c r="I4" s="398"/>
      <c r="J4" s="398"/>
      <c r="K4" s="398"/>
      <c r="L4" s="398"/>
      <c r="M4" s="398"/>
      <c r="N4" s="398"/>
      <c r="O4" s="398"/>
      <c r="P4" s="398"/>
      <c r="Q4" s="398"/>
      <c r="R4" s="398"/>
      <c r="S4" s="398"/>
      <c r="T4" s="398"/>
      <c r="AW4" s="128"/>
      <c r="AX4" s="129"/>
    </row>
    <row r="5" spans="1:50" ht="11.25" customHeight="1" x14ac:dyDescent="0.25">
      <c r="A5" s="204"/>
      <c r="B5" s="51"/>
      <c r="C5" s="51"/>
      <c r="D5" s="51"/>
      <c r="E5" s="51"/>
      <c r="F5" s="51"/>
      <c r="G5" s="51"/>
      <c r="H5" s="51"/>
      <c r="I5" s="51"/>
      <c r="J5" s="51"/>
      <c r="K5" s="51"/>
      <c r="L5" s="51"/>
      <c r="M5" s="51"/>
      <c r="N5" s="51"/>
      <c r="O5" s="51"/>
      <c r="P5" s="51"/>
      <c r="Q5" s="51"/>
      <c r="R5" s="51"/>
      <c r="S5" s="51"/>
      <c r="T5" s="52"/>
      <c r="AW5" s="49" t="s">
        <v>198</v>
      </c>
      <c r="AX5" s="50" t="s">
        <v>199</v>
      </c>
    </row>
    <row r="6" spans="1:50" ht="9" hidden="1" customHeight="1" x14ac:dyDescent="0.25">
      <c r="A6" s="204"/>
      <c r="B6" s="52"/>
      <c r="C6" s="52"/>
      <c r="D6" s="52"/>
      <c r="E6" s="52"/>
      <c r="F6" s="52"/>
      <c r="G6" s="52"/>
      <c r="H6" s="52"/>
      <c r="I6" s="52"/>
      <c r="J6" s="52"/>
      <c r="K6" s="52"/>
      <c r="L6" s="52"/>
      <c r="M6" s="52"/>
      <c r="N6" s="52"/>
      <c r="O6" s="52"/>
      <c r="P6" s="52"/>
      <c r="Q6" s="52"/>
      <c r="R6" s="52"/>
      <c r="S6" s="52"/>
      <c r="AW6" s="49"/>
      <c r="AX6" s="50"/>
    </row>
    <row r="7" spans="1:50" ht="22.5" customHeight="1" x14ac:dyDescent="0.25">
      <c r="A7" s="204"/>
      <c r="B7" s="399" t="s">
        <v>529</v>
      </c>
      <c r="C7" s="399"/>
      <c r="D7" s="399"/>
      <c r="E7" s="399"/>
      <c r="F7" s="379" t="s">
        <v>318</v>
      </c>
      <c r="G7" s="379"/>
      <c r="H7" s="379"/>
      <c r="I7" s="379"/>
      <c r="J7" s="379"/>
      <c r="K7" s="379"/>
      <c r="L7" s="379"/>
      <c r="M7" s="379"/>
      <c r="N7" s="379"/>
      <c r="O7" s="379"/>
      <c r="P7" s="379"/>
      <c r="Q7" s="379"/>
      <c r="R7" s="379"/>
      <c r="S7" s="380"/>
      <c r="T7" s="375" t="s">
        <v>512</v>
      </c>
      <c r="AW7" s="49" t="s">
        <v>201</v>
      </c>
      <c r="AX7" s="50" t="s">
        <v>202</v>
      </c>
    </row>
    <row r="8" spans="1:50" ht="12" customHeight="1" x14ac:dyDescent="0.25">
      <c r="A8" s="204"/>
      <c r="B8" s="399"/>
      <c r="C8" s="399"/>
      <c r="D8" s="399"/>
      <c r="E8" s="399"/>
      <c r="F8" s="381" t="s">
        <v>319</v>
      </c>
      <c r="G8" s="382"/>
      <c r="H8" s="382"/>
      <c r="I8" s="382"/>
      <c r="J8" s="382"/>
      <c r="K8" s="382"/>
      <c r="L8" s="383"/>
      <c r="M8" s="384" t="s">
        <v>320</v>
      </c>
      <c r="N8" s="384"/>
      <c r="O8" s="384"/>
      <c r="P8" s="384"/>
      <c r="Q8" s="384"/>
      <c r="R8" s="384"/>
      <c r="S8" s="381"/>
      <c r="T8" s="375"/>
      <c r="AW8" s="49" t="s">
        <v>203</v>
      </c>
      <c r="AX8" s="50" t="s">
        <v>204</v>
      </c>
    </row>
    <row r="9" spans="1:50" ht="18" customHeight="1" x14ac:dyDescent="0.25">
      <c r="A9" s="204"/>
      <c r="B9" s="399"/>
      <c r="C9" s="399"/>
      <c r="D9" s="399"/>
      <c r="E9" s="399"/>
      <c r="F9" s="376" t="s">
        <v>26</v>
      </c>
      <c r="G9" s="376"/>
      <c r="H9" s="376"/>
      <c r="I9" s="376" t="s">
        <v>27</v>
      </c>
      <c r="J9" s="376"/>
      <c r="K9" s="376"/>
      <c r="L9" s="385" t="s">
        <v>321</v>
      </c>
      <c r="M9" s="376" t="s">
        <v>28</v>
      </c>
      <c r="N9" s="376"/>
      <c r="O9" s="376"/>
      <c r="P9" s="376" t="s">
        <v>29</v>
      </c>
      <c r="Q9" s="376"/>
      <c r="R9" s="376"/>
      <c r="S9" s="377" t="s">
        <v>321</v>
      </c>
      <c r="T9" s="375"/>
      <c r="AW9" s="49" t="s">
        <v>207</v>
      </c>
      <c r="AX9" s="50" t="s">
        <v>208</v>
      </c>
    </row>
    <row r="10" spans="1:50" ht="40.5" customHeight="1" thickBot="1" x14ac:dyDescent="0.3">
      <c r="A10" s="204"/>
      <c r="B10" s="205" t="s">
        <v>322</v>
      </c>
      <c r="C10" s="205" t="s">
        <v>323</v>
      </c>
      <c r="D10" s="205" t="s">
        <v>1</v>
      </c>
      <c r="E10" s="205" t="s">
        <v>324</v>
      </c>
      <c r="F10" s="300" t="s">
        <v>325</v>
      </c>
      <c r="G10" s="300" t="s">
        <v>326</v>
      </c>
      <c r="H10" s="300" t="s">
        <v>327</v>
      </c>
      <c r="I10" s="300" t="s">
        <v>325</v>
      </c>
      <c r="J10" s="300" t="s">
        <v>326</v>
      </c>
      <c r="K10" s="300" t="s">
        <v>327</v>
      </c>
      <c r="L10" s="386"/>
      <c r="M10" s="300" t="s">
        <v>325</v>
      </c>
      <c r="N10" s="300" t="s">
        <v>326</v>
      </c>
      <c r="O10" s="300" t="s">
        <v>327</v>
      </c>
      <c r="P10" s="300" t="s">
        <v>325</v>
      </c>
      <c r="Q10" s="300" t="s">
        <v>326</v>
      </c>
      <c r="R10" s="300" t="s">
        <v>327</v>
      </c>
      <c r="S10" s="378"/>
      <c r="T10" s="375"/>
      <c r="AW10" s="49" t="s">
        <v>215</v>
      </c>
      <c r="AX10" s="50" t="s">
        <v>216</v>
      </c>
    </row>
    <row r="11" spans="1:50" s="210" customFormat="1" ht="117.75" customHeight="1" thickTop="1" thickBot="1" x14ac:dyDescent="0.3">
      <c r="A11" s="206"/>
      <c r="B11" s="351" t="s">
        <v>531</v>
      </c>
      <c r="C11" s="352" t="s">
        <v>528</v>
      </c>
      <c r="D11" s="207"/>
      <c r="E11" s="207"/>
      <c r="F11" s="301" t="s">
        <v>524</v>
      </c>
      <c r="G11" s="301"/>
      <c r="H11" s="301"/>
      <c r="I11" s="301" t="s">
        <v>524</v>
      </c>
      <c r="J11" s="301"/>
      <c r="K11" s="301"/>
      <c r="L11" s="302">
        <f>IF(F11="x",5,0)+IF(G11="x",3,0)+IF(H11="x",1,0)+IF(I11="x",5,0)+IF(J11="x",3,0)+IF(K11="x",1,0)</f>
        <v>10</v>
      </c>
      <c r="M11" s="303" t="s">
        <v>524</v>
      </c>
      <c r="N11" s="303"/>
      <c r="O11" s="303"/>
      <c r="P11" s="303"/>
      <c r="Q11" s="303"/>
      <c r="R11" s="303" t="s">
        <v>524</v>
      </c>
      <c r="S11" s="333">
        <f>IF(M11="x",5,0)+IF(N11="x",3,0)+IF(O11="x",1,0)+IF(P11="x",1,0)+IF(Q11="x",3,0)+IF(R11="x",5,0)</f>
        <v>10</v>
      </c>
      <c r="T11" s="334">
        <f>L11+S11</f>
        <v>20</v>
      </c>
      <c r="U11" s="208"/>
      <c r="V11" s="208"/>
      <c r="W11" s="208"/>
      <c r="X11" s="208"/>
      <c r="Y11" s="208"/>
      <c r="Z11" s="208"/>
      <c r="AA11" s="208"/>
      <c r="AB11" s="209"/>
      <c r="AW11" s="211" t="s">
        <v>217</v>
      </c>
      <c r="AX11" s="212" t="s">
        <v>218</v>
      </c>
    </row>
    <row r="12" spans="1:50" s="210" customFormat="1" ht="133.5" customHeight="1" thickTop="1" thickBot="1" x14ac:dyDescent="0.3">
      <c r="A12" s="206"/>
      <c r="B12" s="351" t="s">
        <v>532</v>
      </c>
      <c r="C12" s="352" t="s">
        <v>528</v>
      </c>
      <c r="D12" s="207"/>
      <c r="E12" s="207"/>
      <c r="F12" s="301" t="s">
        <v>524</v>
      </c>
      <c r="G12" s="301"/>
      <c r="H12" s="301"/>
      <c r="I12" s="301"/>
      <c r="J12" s="301" t="s">
        <v>524</v>
      </c>
      <c r="K12" s="301"/>
      <c r="L12" s="304">
        <f>IF(F12="x",5,0)+IF(G12="x",3,0)+IF(H12="x",1,0)+IF(I12="x",5,0)+IF(J12="x",3,0)+IF(K12="x",1,0)</f>
        <v>8</v>
      </c>
      <c r="M12" s="303"/>
      <c r="N12" s="303" t="s">
        <v>524</v>
      </c>
      <c r="O12" s="303"/>
      <c r="P12" s="303"/>
      <c r="Q12" s="303" t="s">
        <v>524</v>
      </c>
      <c r="R12" s="303"/>
      <c r="S12" s="333">
        <f>IF(M12="x",5,0)+IF(N12="x",3,0)+IF(O12="x",1,0)+IF(P12="x",1,0)+IF(Q12="x",3,0)+IF(R12="x",5,0)</f>
        <v>6</v>
      </c>
      <c r="T12" s="334">
        <f t="shared" ref="T12:T20" si="0">L12+S12</f>
        <v>14</v>
      </c>
      <c r="U12" s="208"/>
      <c r="V12" s="208"/>
      <c r="W12" s="208"/>
      <c r="X12" s="208"/>
      <c r="Y12" s="208"/>
      <c r="Z12" s="208"/>
      <c r="AA12" s="208"/>
      <c r="AB12" s="209"/>
      <c r="AW12" s="211" t="s">
        <v>275</v>
      </c>
      <c r="AX12" s="212" t="s">
        <v>276</v>
      </c>
    </row>
    <row r="13" spans="1:50" s="210" customFormat="1" ht="104.25" customHeight="1" thickTop="1" thickBot="1" x14ac:dyDescent="0.3">
      <c r="A13" s="206"/>
      <c r="B13" s="351" t="s">
        <v>533</v>
      </c>
      <c r="C13" s="352" t="s">
        <v>528</v>
      </c>
      <c r="D13" s="207"/>
      <c r="E13" s="207"/>
      <c r="F13" s="301" t="s">
        <v>524</v>
      </c>
      <c r="G13" s="301"/>
      <c r="H13" s="301"/>
      <c r="I13" s="301" t="s">
        <v>524</v>
      </c>
      <c r="J13" s="301"/>
      <c r="K13" s="301"/>
      <c r="L13" s="304">
        <f>IF(F13="x",5,0)+IF(G13="x",3,0)+IF(H13="x",1,0)+IF(I13="x",5,0)+IF(J13="x",3,0)+IF(K13="x",1,0)</f>
        <v>10</v>
      </c>
      <c r="M13" s="303" t="s">
        <v>524</v>
      </c>
      <c r="N13" s="303"/>
      <c r="O13" s="303"/>
      <c r="P13" s="303"/>
      <c r="Q13" s="303"/>
      <c r="R13" s="303" t="s">
        <v>524</v>
      </c>
      <c r="S13" s="333">
        <f>IF(M13="x",5,0)+IF(N13="x",3,0)+IF(O13="x",1,0)+IF(P13="x",1,0)+IF(Q13="x",3,0)+IF(R13="x",5,0)</f>
        <v>10</v>
      </c>
      <c r="T13" s="334">
        <f t="shared" si="0"/>
        <v>20</v>
      </c>
      <c r="U13" s="208"/>
      <c r="V13" s="208"/>
      <c r="W13" s="208"/>
      <c r="X13" s="208"/>
      <c r="Y13" s="208"/>
      <c r="Z13" s="208"/>
      <c r="AA13" s="208"/>
      <c r="AB13" s="209"/>
      <c r="AW13" s="211" t="s">
        <v>277</v>
      </c>
      <c r="AX13" s="212" t="s">
        <v>278</v>
      </c>
    </row>
    <row r="14" spans="1:50" s="210" customFormat="1" ht="172.5" customHeight="1" thickTop="1" thickBot="1" x14ac:dyDescent="0.3">
      <c r="A14" s="206"/>
      <c r="B14" s="352" t="s">
        <v>534</v>
      </c>
      <c r="C14" s="352" t="s">
        <v>528</v>
      </c>
      <c r="D14" s="207"/>
      <c r="E14" s="207"/>
      <c r="F14" s="301" t="s">
        <v>524</v>
      </c>
      <c r="G14" s="301"/>
      <c r="H14" s="301"/>
      <c r="I14" s="301" t="s">
        <v>524</v>
      </c>
      <c r="J14" s="301"/>
      <c r="K14" s="301"/>
      <c r="L14" s="304">
        <f>IF(F14="x",5,0)+IF(G14="x",3,0)+IF(H14="x",1,0)+IF(I14="x",5,0)+IF(J14="x",3,0)+IF(K14="x",1,0)</f>
        <v>10</v>
      </c>
      <c r="M14" s="303" t="s">
        <v>524</v>
      </c>
      <c r="N14" s="303"/>
      <c r="O14" s="303"/>
      <c r="P14" s="303"/>
      <c r="Q14" s="303" t="s">
        <v>524</v>
      </c>
      <c r="R14" s="303"/>
      <c r="S14" s="333">
        <f>IF(M14="x",5,0)+IF(N14="x",3,0)+IF(O14="x",1,0)+IF(P14="x",1,0)+IF(Q14="x",3,0)+IF(R14="x",5,0)</f>
        <v>8</v>
      </c>
      <c r="T14" s="334">
        <f t="shared" si="0"/>
        <v>18</v>
      </c>
      <c r="U14" s="208"/>
      <c r="V14" s="208"/>
      <c r="W14" s="208"/>
      <c r="X14" s="208"/>
      <c r="Y14" s="208"/>
      <c r="Z14" s="208"/>
      <c r="AA14" s="208"/>
      <c r="AB14" s="209"/>
      <c r="AW14" s="211" t="s">
        <v>279</v>
      </c>
      <c r="AX14" s="212" t="s">
        <v>280</v>
      </c>
    </row>
    <row r="15" spans="1:50" s="210" customFormat="1" ht="73.5" customHeight="1" thickTop="1" thickBot="1" x14ac:dyDescent="0.3">
      <c r="A15" s="206"/>
      <c r="B15" s="352"/>
      <c r="C15" s="352"/>
      <c r="D15" s="207"/>
      <c r="E15" s="207"/>
      <c r="F15" s="305"/>
      <c r="G15" s="303"/>
      <c r="H15" s="303"/>
      <c r="I15" s="303"/>
      <c r="J15" s="303"/>
      <c r="K15" s="303"/>
      <c r="L15" s="304">
        <f>IF(F15="x",5,0)+IF(G15="x",3,0)+IF(H15="x",1,0)+IF(I15="x",5,0)+IF(J15="x",3,0)+IF(K15="x",1,0)</f>
        <v>0</v>
      </c>
      <c r="M15" s="303"/>
      <c r="N15" s="303"/>
      <c r="O15" s="303"/>
      <c r="P15" s="303"/>
      <c r="Q15" s="303"/>
      <c r="R15" s="303"/>
      <c r="S15" s="333">
        <f>IF(M15="x",5,0)+IF(N15="x",3,0)+IF(O15="x",1,0)+IF(P15="x",1,0)+IF(Q15="x",3,0)+IF(R15="x",5,0)</f>
        <v>0</v>
      </c>
      <c r="T15" s="334">
        <f t="shared" si="0"/>
        <v>0</v>
      </c>
      <c r="U15" s="208"/>
      <c r="V15" s="208"/>
      <c r="W15" s="208"/>
      <c r="X15" s="208"/>
      <c r="Y15" s="208"/>
      <c r="Z15" s="208"/>
      <c r="AA15" s="208"/>
      <c r="AB15" s="209"/>
      <c r="AW15" s="211"/>
      <c r="AX15" s="212"/>
    </row>
    <row r="16" spans="1:50" s="210" customFormat="1" ht="73.5" customHeight="1" thickTop="1" thickBot="1" x14ac:dyDescent="0.3">
      <c r="A16" s="206"/>
      <c r="B16" s="352"/>
      <c r="C16" s="352"/>
      <c r="D16" s="207"/>
      <c r="E16" s="207"/>
      <c r="F16" s="306"/>
      <c r="G16" s="307"/>
      <c r="H16" s="307"/>
      <c r="I16" s="307"/>
      <c r="J16" s="307"/>
      <c r="K16" s="307"/>
      <c r="L16" s="304">
        <f t="shared" ref="L16:L18" si="1">IF(F16="x",5,0)+IF(G16="x",3,0)+IF(H16="x",1,0)+IF(I16="x",5,0)+IF(J16="x",3,0)+IF(K16="x",1,0)</f>
        <v>0</v>
      </c>
      <c r="M16" s="307"/>
      <c r="N16" s="307"/>
      <c r="O16" s="307"/>
      <c r="P16" s="307"/>
      <c r="Q16" s="307"/>
      <c r="R16" s="307"/>
      <c r="S16" s="333">
        <f t="shared" ref="S16:S18" si="2">IF(M16="x",5,0)+IF(N16="x",3,0)+IF(O16="x",1,0)+IF(P16="x",1,0)+IF(Q16="x",3,0)+IF(R16="x",5,0)</f>
        <v>0</v>
      </c>
      <c r="T16" s="334">
        <f t="shared" si="0"/>
        <v>0</v>
      </c>
      <c r="U16" s="208"/>
      <c r="V16" s="208"/>
      <c r="W16" s="208"/>
      <c r="X16" s="208"/>
      <c r="Y16" s="208"/>
      <c r="Z16" s="208"/>
      <c r="AA16" s="208"/>
      <c r="AB16" s="209"/>
      <c r="AW16" s="211"/>
      <c r="AX16" s="212"/>
    </row>
    <row r="17" spans="1:50" s="210" customFormat="1" ht="73.5" customHeight="1" thickTop="1" x14ac:dyDescent="0.25">
      <c r="A17" s="206"/>
      <c r="B17" s="215"/>
      <c r="C17" s="310"/>
      <c r="D17" s="215"/>
      <c r="E17" s="207"/>
      <c r="F17" s="306"/>
      <c r="G17" s="307"/>
      <c r="H17" s="307"/>
      <c r="I17" s="307"/>
      <c r="J17" s="307"/>
      <c r="K17" s="307"/>
      <c r="L17" s="304">
        <f t="shared" si="1"/>
        <v>0</v>
      </c>
      <c r="M17" s="307"/>
      <c r="N17" s="307"/>
      <c r="O17" s="307"/>
      <c r="P17" s="307"/>
      <c r="Q17" s="307"/>
      <c r="R17" s="307"/>
      <c r="S17" s="333">
        <f t="shared" si="2"/>
        <v>0</v>
      </c>
      <c r="T17" s="334">
        <f t="shared" si="0"/>
        <v>0</v>
      </c>
      <c r="U17" s="208"/>
      <c r="V17" s="208"/>
      <c r="W17" s="208"/>
      <c r="X17" s="208"/>
      <c r="Y17" s="208"/>
      <c r="Z17" s="208"/>
      <c r="AA17" s="208"/>
      <c r="AB17" s="209"/>
      <c r="AW17" s="213"/>
      <c r="AX17" s="214"/>
    </row>
    <row r="18" spans="1:50" s="210" customFormat="1" ht="73.5" customHeight="1" x14ac:dyDescent="0.25">
      <c r="A18" s="206"/>
      <c r="B18" s="215"/>
      <c r="C18" s="215"/>
      <c r="D18" s="215"/>
      <c r="E18" s="207"/>
      <c r="F18" s="305"/>
      <c r="G18" s="303"/>
      <c r="H18" s="303"/>
      <c r="I18" s="303"/>
      <c r="J18" s="303"/>
      <c r="K18" s="303"/>
      <c r="L18" s="304">
        <f t="shared" si="1"/>
        <v>0</v>
      </c>
      <c r="M18" s="303"/>
      <c r="N18" s="303"/>
      <c r="O18" s="303"/>
      <c r="P18" s="303"/>
      <c r="Q18" s="303"/>
      <c r="R18" s="303"/>
      <c r="S18" s="333">
        <f t="shared" si="2"/>
        <v>0</v>
      </c>
      <c r="T18" s="334">
        <f t="shared" si="0"/>
        <v>0</v>
      </c>
      <c r="U18" s="208"/>
      <c r="V18" s="208"/>
      <c r="W18" s="208"/>
      <c r="X18" s="208"/>
      <c r="Y18" s="208"/>
      <c r="Z18" s="208"/>
      <c r="AA18" s="208"/>
      <c r="AB18" s="209"/>
      <c r="AW18" s="213"/>
      <c r="AX18" s="214"/>
    </row>
    <row r="19" spans="1:50" s="210" customFormat="1" ht="73.5" customHeight="1" x14ac:dyDescent="0.25">
      <c r="A19" s="206"/>
      <c r="B19" s="215"/>
      <c r="C19" s="215"/>
      <c r="D19" s="215"/>
      <c r="E19" s="215"/>
      <c r="F19" s="305"/>
      <c r="G19" s="303"/>
      <c r="H19" s="303"/>
      <c r="I19" s="303"/>
      <c r="J19" s="303"/>
      <c r="K19" s="303"/>
      <c r="L19" s="304">
        <f>IF(F19="x",5,0)+IF(G19="x",3,0)+IF(H19="x",1,0)+IF(I19="x",5,0)+IF(J19="x",3,0)+IF(K19="x",1,0)</f>
        <v>0</v>
      </c>
      <c r="M19" s="303"/>
      <c r="N19" s="303"/>
      <c r="O19" s="303"/>
      <c r="P19" s="303"/>
      <c r="Q19" s="303"/>
      <c r="R19" s="303"/>
      <c r="S19" s="333">
        <f>IF(M19="x",5,0)+IF(N19="x",3,0)+IF(O19="x",1,0)+IF(P19="x",1,0)+IF(Q19="x",3,0)+IF(R19="x",5,0)</f>
        <v>0</v>
      </c>
      <c r="T19" s="334">
        <f t="shared" si="0"/>
        <v>0</v>
      </c>
      <c r="U19" s="208"/>
      <c r="V19" s="208"/>
      <c r="W19" s="208"/>
      <c r="X19" s="208"/>
      <c r="Y19" s="208"/>
      <c r="Z19" s="208"/>
      <c r="AA19" s="208"/>
      <c r="AB19" s="209"/>
      <c r="AW19" s="213"/>
      <c r="AX19" s="214"/>
    </row>
    <row r="20" spans="1:50" s="210" customFormat="1" ht="66.75" hidden="1" customHeight="1" x14ac:dyDescent="0.25">
      <c r="A20" s="206"/>
      <c r="B20" s="215"/>
      <c r="C20" s="215"/>
      <c r="D20" s="215"/>
      <c r="E20" s="215"/>
      <c r="F20" s="306"/>
      <c r="G20" s="307"/>
      <c r="H20" s="307"/>
      <c r="I20" s="307"/>
      <c r="J20" s="307"/>
      <c r="K20" s="307"/>
      <c r="L20" s="304">
        <f t="shared" ref="L20" si="3">IF(F20="x",5,0)+IF(G20="x",3,0)+IF(H20="x",1,0)+IF(I20="x",5,0)+IF(J20="x",3,0)+IF(K20="x",1,0)</f>
        <v>0</v>
      </c>
      <c r="M20" s="307"/>
      <c r="N20" s="307"/>
      <c r="O20" s="307"/>
      <c r="P20" s="307"/>
      <c r="Q20" s="307"/>
      <c r="R20" s="307"/>
      <c r="S20" s="333">
        <f t="shared" ref="S20" si="4">IF(M20="x",5,0)+IF(N20="x",3,0)+IF(O20="x",1,0)+IF(P20="x",1,0)+IF(Q20="x",3,0)+IF(R20="x",5,0)</f>
        <v>0</v>
      </c>
      <c r="T20" s="334">
        <f t="shared" si="0"/>
        <v>0</v>
      </c>
      <c r="U20" s="208"/>
      <c r="V20" s="208"/>
      <c r="W20" s="208"/>
      <c r="X20" s="208"/>
      <c r="Y20" s="208"/>
      <c r="Z20" s="208"/>
      <c r="AA20" s="208"/>
      <c r="AB20" s="209"/>
      <c r="AW20" s="213"/>
      <c r="AX20" s="214"/>
    </row>
    <row r="21" spans="1:50" s="60" customFormat="1" ht="33" customHeight="1" thickBot="1" x14ac:dyDescent="0.3">
      <c r="A21" s="204"/>
      <c r="B21" s="365"/>
      <c r="C21" s="365"/>
      <c r="D21" s="365"/>
      <c r="E21" s="365"/>
      <c r="F21" s="357" t="s">
        <v>319</v>
      </c>
      <c r="G21" s="358"/>
      <c r="H21" s="358"/>
      <c r="I21" s="358"/>
      <c r="J21" s="358"/>
      <c r="K21" s="359"/>
      <c r="L21" s="363">
        <f>SUM(L11:L14)</f>
        <v>38</v>
      </c>
      <c r="M21" s="365" t="s">
        <v>328</v>
      </c>
      <c r="N21" s="365"/>
      <c r="O21" s="365"/>
      <c r="P21" s="365"/>
      <c r="Q21" s="365"/>
      <c r="R21" s="365"/>
      <c r="S21" s="357">
        <f>SUM(S11:S14)</f>
        <v>34</v>
      </c>
      <c r="T21" s="366">
        <f ca="1">SUM(T11:T22)</f>
        <v>30</v>
      </c>
      <c r="AW21" s="143"/>
      <c r="AX21" s="144"/>
    </row>
    <row r="22" spans="1:50" s="60" customFormat="1" ht="32.25" customHeight="1" x14ac:dyDescent="0.25">
      <c r="A22" s="204"/>
      <c r="B22" s="365"/>
      <c r="C22" s="365"/>
      <c r="D22" s="365"/>
      <c r="E22" s="365"/>
      <c r="F22" s="360"/>
      <c r="G22" s="361"/>
      <c r="H22" s="361"/>
      <c r="I22" s="361"/>
      <c r="J22" s="361"/>
      <c r="K22" s="362"/>
      <c r="L22" s="364"/>
      <c r="M22" s="365"/>
      <c r="N22" s="365"/>
      <c r="O22" s="365"/>
      <c r="P22" s="365"/>
      <c r="Q22" s="365"/>
      <c r="R22" s="365"/>
      <c r="S22" s="360"/>
      <c r="T22" s="367"/>
      <c r="AW22" s="148"/>
      <c r="AX22" s="149"/>
    </row>
    <row r="23" spans="1:50" x14ac:dyDescent="0.25">
      <c r="AW23" s="42"/>
      <c r="AX23" s="42"/>
    </row>
    <row r="24" spans="1:50" x14ac:dyDescent="0.25">
      <c r="AW24" s="42"/>
      <c r="AX24" s="42"/>
    </row>
    <row r="25" spans="1:50" x14ac:dyDescent="0.25">
      <c r="AW25" s="42"/>
      <c r="AX25" s="42"/>
    </row>
    <row r="26" spans="1:50" x14ac:dyDescent="0.25">
      <c r="AW26" s="42"/>
      <c r="AX26" s="42"/>
    </row>
    <row r="27" spans="1:50" x14ac:dyDescent="0.25">
      <c r="AW27" s="42"/>
      <c r="AX27" s="42"/>
    </row>
    <row r="28" spans="1:50" x14ac:dyDescent="0.25">
      <c r="AW28" s="42"/>
      <c r="AX28" s="42"/>
    </row>
    <row r="29" spans="1:50" x14ac:dyDescent="0.25">
      <c r="AW29" s="42"/>
      <c r="AX29" s="42"/>
    </row>
    <row r="30" spans="1:50" x14ac:dyDescent="0.25">
      <c r="AW30" s="42"/>
      <c r="AX30" s="42"/>
    </row>
    <row r="31" spans="1:50" x14ac:dyDescent="0.25">
      <c r="AW31" s="42"/>
      <c r="AX31" s="42"/>
    </row>
    <row r="32" spans="1:50" x14ac:dyDescent="0.25">
      <c r="AW32" s="42"/>
      <c r="AX32" s="42"/>
    </row>
    <row r="33" spans="49:50" x14ac:dyDescent="0.25">
      <c r="AW33" s="42"/>
      <c r="AX33" s="42"/>
    </row>
    <row r="34" spans="49:50" x14ac:dyDescent="0.25">
      <c r="AW34" s="42"/>
      <c r="AX34" s="42"/>
    </row>
    <row r="35" spans="49:50" x14ac:dyDescent="0.25">
      <c r="AW35" s="42"/>
      <c r="AX35" s="42"/>
    </row>
    <row r="36" spans="49:50" x14ac:dyDescent="0.25">
      <c r="AW36" s="42"/>
      <c r="AX36" s="42"/>
    </row>
    <row r="37" spans="49:50" x14ac:dyDescent="0.25">
      <c r="AW37" s="42"/>
      <c r="AX37" s="42"/>
    </row>
    <row r="38" spans="49:50" x14ac:dyDescent="0.25">
      <c r="AW38" s="42"/>
      <c r="AX38" s="42"/>
    </row>
    <row r="39" spans="49:50" x14ac:dyDescent="0.25">
      <c r="AW39" s="42"/>
      <c r="AX39" s="42"/>
    </row>
    <row r="40" spans="49:50" x14ac:dyDescent="0.25">
      <c r="AW40" s="42"/>
      <c r="AX40" s="42"/>
    </row>
    <row r="41" spans="49:50" x14ac:dyDescent="0.25">
      <c r="AW41" s="42"/>
      <c r="AX41" s="42"/>
    </row>
    <row r="42" spans="49:50" x14ac:dyDescent="0.25">
      <c r="AW42" s="42"/>
      <c r="AX42" s="42"/>
    </row>
    <row r="43" spans="49:50" x14ac:dyDescent="0.25">
      <c r="AW43" s="42"/>
      <c r="AX43" s="42"/>
    </row>
    <row r="44" spans="49:50" x14ac:dyDescent="0.25">
      <c r="AW44" s="42"/>
      <c r="AX44" s="42"/>
    </row>
    <row r="45" spans="49:50" x14ac:dyDescent="0.25">
      <c r="AW45" s="42"/>
      <c r="AX45" s="42"/>
    </row>
    <row r="46" spans="49:50" x14ac:dyDescent="0.25">
      <c r="AW46" s="42"/>
      <c r="AX46" s="42"/>
    </row>
    <row r="47" spans="49:50" x14ac:dyDescent="0.25">
      <c r="AW47" s="42"/>
      <c r="AX47" s="42"/>
    </row>
    <row r="48" spans="49:50" x14ac:dyDescent="0.25">
      <c r="AW48" s="42"/>
      <c r="AX48" s="42"/>
    </row>
    <row r="49" spans="49:50" x14ac:dyDescent="0.25">
      <c r="AW49" s="42"/>
      <c r="AX49" s="42"/>
    </row>
    <row r="50" spans="49:50" x14ac:dyDescent="0.25">
      <c r="AW50" s="42"/>
      <c r="AX50" s="42"/>
    </row>
    <row r="51" spans="49:50" x14ac:dyDescent="0.25">
      <c r="AW51" s="42"/>
      <c r="AX51" s="42"/>
    </row>
    <row r="52" spans="49:50" x14ac:dyDescent="0.25">
      <c r="AW52" s="42"/>
      <c r="AX52" s="42"/>
    </row>
    <row r="53" spans="49:50" x14ac:dyDescent="0.25">
      <c r="AW53" s="42"/>
      <c r="AX53" s="42"/>
    </row>
    <row r="54" spans="49:50" x14ac:dyDescent="0.25">
      <c r="AW54" s="42"/>
      <c r="AX54" s="42"/>
    </row>
    <row r="55" spans="49:50" x14ac:dyDescent="0.25">
      <c r="AW55" s="42"/>
      <c r="AX55" s="42"/>
    </row>
    <row r="56" spans="49:50" x14ac:dyDescent="0.25">
      <c r="AW56" s="42"/>
      <c r="AX56" s="42"/>
    </row>
    <row r="57" spans="49:50" x14ac:dyDescent="0.25">
      <c r="AW57" s="42"/>
      <c r="AX57" s="42"/>
    </row>
    <row r="58" spans="49:50" x14ac:dyDescent="0.25">
      <c r="AW58" s="42"/>
      <c r="AX58" s="42"/>
    </row>
    <row r="59" spans="49:50" x14ac:dyDescent="0.25">
      <c r="AW59" s="42"/>
      <c r="AX59" s="42"/>
    </row>
    <row r="60" spans="49:50" x14ac:dyDescent="0.25">
      <c r="AW60" s="42"/>
      <c r="AX60" s="42"/>
    </row>
    <row r="61" spans="49:50" x14ac:dyDescent="0.25">
      <c r="AW61" s="42"/>
      <c r="AX61" s="42"/>
    </row>
    <row r="62" spans="49:50" x14ac:dyDescent="0.25">
      <c r="AW62" s="42"/>
      <c r="AX62" s="42"/>
    </row>
    <row r="63" spans="49:50" x14ac:dyDescent="0.25">
      <c r="AW63" s="42"/>
      <c r="AX63" s="42"/>
    </row>
    <row r="64" spans="49:50" x14ac:dyDescent="0.25">
      <c r="AW64" s="42"/>
      <c r="AX64" s="42"/>
    </row>
    <row r="65" spans="49:50" x14ac:dyDescent="0.25">
      <c r="AW65" s="42"/>
      <c r="AX65" s="42"/>
    </row>
    <row r="66" spans="49:50" x14ac:dyDescent="0.25">
      <c r="AW66" s="42"/>
      <c r="AX66" s="42"/>
    </row>
    <row r="67" spans="49:50" x14ac:dyDescent="0.25">
      <c r="AW67" s="42"/>
      <c r="AX67" s="42"/>
    </row>
    <row r="68" spans="49:50" x14ac:dyDescent="0.25">
      <c r="AW68" s="42"/>
      <c r="AX68" s="42"/>
    </row>
    <row r="69" spans="49:50" x14ac:dyDescent="0.25">
      <c r="AW69" s="42"/>
      <c r="AX69" s="42"/>
    </row>
    <row r="70" spans="49:50" x14ac:dyDescent="0.25">
      <c r="AW70" s="42"/>
      <c r="AX70" s="42"/>
    </row>
    <row r="71" spans="49:50" x14ac:dyDescent="0.25">
      <c r="AW71" s="42"/>
      <c r="AX71" s="42"/>
    </row>
    <row r="72" spans="49:50" x14ac:dyDescent="0.25">
      <c r="AW72" s="42"/>
      <c r="AX72" s="42"/>
    </row>
    <row r="73" spans="49:50" x14ac:dyDescent="0.25">
      <c r="AW73" s="42"/>
      <c r="AX73" s="42"/>
    </row>
    <row r="74" spans="49:50" x14ac:dyDescent="0.25">
      <c r="AW74" s="42"/>
      <c r="AX74" s="42"/>
    </row>
    <row r="75" spans="49:50" x14ac:dyDescent="0.25">
      <c r="AW75" s="42"/>
      <c r="AX75" s="42"/>
    </row>
    <row r="76" spans="49:50" x14ac:dyDescent="0.25">
      <c r="AW76" s="42"/>
      <c r="AX76" s="42"/>
    </row>
    <row r="77" spans="49:50" x14ac:dyDescent="0.25">
      <c r="AW77" s="42"/>
      <c r="AX77" s="42"/>
    </row>
    <row r="78" spans="49:50" x14ac:dyDescent="0.25">
      <c r="AW78" s="42"/>
      <c r="AX78" s="42"/>
    </row>
    <row r="79" spans="49:50" x14ac:dyDescent="0.25">
      <c r="AW79" s="42"/>
      <c r="AX79" s="42"/>
    </row>
    <row r="80" spans="49:50" x14ac:dyDescent="0.25">
      <c r="AW80" s="42"/>
      <c r="AX80" s="42"/>
    </row>
    <row r="81" spans="49:50" x14ac:dyDescent="0.25">
      <c r="AW81" s="42"/>
      <c r="AX81" s="42"/>
    </row>
    <row r="82" spans="49:50" x14ac:dyDescent="0.25">
      <c r="AW82" s="42"/>
      <c r="AX82" s="42"/>
    </row>
    <row r="83" spans="49:50" x14ac:dyDescent="0.25">
      <c r="AW83" s="42"/>
      <c r="AX83" s="42"/>
    </row>
    <row r="84" spans="49:50" x14ac:dyDescent="0.25">
      <c r="AW84" s="42"/>
      <c r="AX84" s="42"/>
    </row>
    <row r="85" spans="49:50" x14ac:dyDescent="0.25">
      <c r="AW85" s="42"/>
      <c r="AX85" s="42"/>
    </row>
    <row r="86" spans="49:50" x14ac:dyDescent="0.25">
      <c r="AW86" s="42"/>
      <c r="AX86" s="42"/>
    </row>
    <row r="87" spans="49:50" x14ac:dyDescent="0.25">
      <c r="AW87" s="42"/>
      <c r="AX87" s="42"/>
    </row>
    <row r="88" spans="49:50" x14ac:dyDescent="0.25">
      <c r="AW88" s="42"/>
      <c r="AX88" s="42"/>
    </row>
    <row r="89" spans="49:50" x14ac:dyDescent="0.25">
      <c r="AW89" s="42"/>
      <c r="AX89" s="42"/>
    </row>
    <row r="90" spans="49:50" x14ac:dyDescent="0.25">
      <c r="AW90" s="42"/>
      <c r="AX90" s="42"/>
    </row>
    <row r="91" spans="49:50" x14ac:dyDescent="0.25">
      <c r="AW91" s="42"/>
      <c r="AX91" s="42"/>
    </row>
    <row r="92" spans="49:50" x14ac:dyDescent="0.25">
      <c r="AW92" s="42"/>
      <c r="AX92" s="42"/>
    </row>
    <row r="93" spans="49:50" x14ac:dyDescent="0.25">
      <c r="AW93" s="42"/>
      <c r="AX93" s="42"/>
    </row>
    <row r="94" spans="49:50" x14ac:dyDescent="0.25">
      <c r="AW94" s="42"/>
      <c r="AX94" s="42"/>
    </row>
    <row r="95" spans="49:50" x14ac:dyDescent="0.25">
      <c r="AW95" s="42"/>
      <c r="AX95" s="42"/>
    </row>
    <row r="96" spans="49:50" x14ac:dyDescent="0.25">
      <c r="AW96" s="42"/>
      <c r="AX96" s="42"/>
    </row>
    <row r="97" spans="49:50" x14ac:dyDescent="0.25">
      <c r="AW97" s="42"/>
      <c r="AX97" s="42"/>
    </row>
    <row r="98" spans="49:50" x14ac:dyDescent="0.25">
      <c r="AW98" s="42"/>
      <c r="AX98" s="42"/>
    </row>
    <row r="99" spans="49:50" x14ac:dyDescent="0.25">
      <c r="AW99" s="42"/>
      <c r="AX99" s="42"/>
    </row>
    <row r="100" spans="49:50" x14ac:dyDescent="0.25">
      <c r="AW100" s="42"/>
      <c r="AX100" s="42"/>
    </row>
    <row r="101" spans="49:50" x14ac:dyDescent="0.25">
      <c r="AW101" s="42"/>
      <c r="AX101" s="42"/>
    </row>
    <row r="102" spans="49:50" x14ac:dyDescent="0.25">
      <c r="AW102" s="42"/>
      <c r="AX102" s="42"/>
    </row>
    <row r="103" spans="49:50" x14ac:dyDescent="0.25">
      <c r="AW103" s="42"/>
      <c r="AX103" s="42"/>
    </row>
    <row r="104" spans="49:50" x14ac:dyDescent="0.25">
      <c r="AW104" s="42"/>
      <c r="AX104" s="42"/>
    </row>
    <row r="105" spans="49:50" x14ac:dyDescent="0.25">
      <c r="AW105" s="42"/>
      <c r="AX105" s="42"/>
    </row>
    <row r="106" spans="49:50" x14ac:dyDescent="0.25">
      <c r="AW106" s="42"/>
      <c r="AX106" s="42"/>
    </row>
    <row r="107" spans="49:50" x14ac:dyDescent="0.25">
      <c r="AW107" s="42"/>
      <c r="AX107" s="42"/>
    </row>
    <row r="108" spans="49:50" x14ac:dyDescent="0.25">
      <c r="AW108" s="42"/>
      <c r="AX108" s="42"/>
    </row>
    <row r="109" spans="49:50" x14ac:dyDescent="0.25">
      <c r="AW109" s="42"/>
      <c r="AX109" s="42"/>
    </row>
    <row r="110" spans="49:50" x14ac:dyDescent="0.25">
      <c r="AW110" s="42"/>
      <c r="AX110" s="42"/>
    </row>
    <row r="111" spans="49:50" x14ac:dyDescent="0.25">
      <c r="AW111" s="42"/>
      <c r="AX111" s="42"/>
    </row>
    <row r="112" spans="49:50" x14ac:dyDescent="0.25">
      <c r="AW112" s="42"/>
      <c r="AX112" s="42"/>
    </row>
    <row r="113" spans="49:50" x14ac:dyDescent="0.25">
      <c r="AW113" s="42"/>
      <c r="AX113" s="42"/>
    </row>
    <row r="114" spans="49:50" x14ac:dyDescent="0.25">
      <c r="AW114" s="42"/>
      <c r="AX114" s="42"/>
    </row>
    <row r="115" spans="49:50" x14ac:dyDescent="0.25">
      <c r="AW115" s="42"/>
      <c r="AX115" s="42"/>
    </row>
    <row r="116" spans="49:50" x14ac:dyDescent="0.25">
      <c r="AW116" s="42"/>
      <c r="AX116" s="42"/>
    </row>
    <row r="117" spans="49:50" x14ac:dyDescent="0.25">
      <c r="AW117" s="42"/>
      <c r="AX117" s="42"/>
    </row>
    <row r="118" spans="49:50" x14ac:dyDescent="0.25">
      <c r="AW118" s="42"/>
      <c r="AX118" s="42"/>
    </row>
    <row r="119" spans="49:50" x14ac:dyDescent="0.25">
      <c r="AW119" s="42"/>
      <c r="AX119" s="42"/>
    </row>
    <row r="120" spans="49:50" x14ac:dyDescent="0.25">
      <c r="AW120" s="42"/>
      <c r="AX120" s="42"/>
    </row>
    <row r="121" spans="49:50" x14ac:dyDescent="0.25">
      <c r="AW121" s="42"/>
      <c r="AX121" s="42"/>
    </row>
    <row r="122" spans="49:50" x14ac:dyDescent="0.25">
      <c r="AW122" s="42"/>
      <c r="AX122" s="42"/>
    </row>
    <row r="123" spans="49:50" x14ac:dyDescent="0.25">
      <c r="AW123" s="42"/>
      <c r="AX123" s="42"/>
    </row>
    <row r="124" spans="49:50" x14ac:dyDescent="0.25">
      <c r="AW124" s="42"/>
      <c r="AX124" s="42"/>
    </row>
    <row r="125" spans="49:50" x14ac:dyDescent="0.25">
      <c r="AW125" s="42"/>
      <c r="AX125" s="42"/>
    </row>
    <row r="126" spans="49:50" x14ac:dyDescent="0.25">
      <c r="AW126" s="42"/>
      <c r="AX126" s="42"/>
    </row>
    <row r="127" spans="49:50" x14ac:dyDescent="0.25">
      <c r="AW127" s="42"/>
      <c r="AX127" s="42"/>
    </row>
    <row r="128" spans="49:50" x14ac:dyDescent="0.25">
      <c r="AW128" s="42"/>
      <c r="AX128" s="42"/>
    </row>
    <row r="129" spans="49:50" x14ac:dyDescent="0.25">
      <c r="AW129" s="42"/>
      <c r="AX129" s="42"/>
    </row>
    <row r="130" spans="49:50" x14ac:dyDescent="0.25">
      <c r="AW130" s="42"/>
      <c r="AX130" s="42"/>
    </row>
    <row r="131" spans="49:50" x14ac:dyDescent="0.25">
      <c r="AW131" s="42"/>
      <c r="AX131" s="42"/>
    </row>
    <row r="132" spans="49:50" x14ac:dyDescent="0.25">
      <c r="AW132" s="42"/>
      <c r="AX132" s="42"/>
    </row>
    <row r="133" spans="49:50" x14ac:dyDescent="0.25">
      <c r="AW133" s="42"/>
      <c r="AX133" s="42"/>
    </row>
    <row r="134" spans="49:50" x14ac:dyDescent="0.25">
      <c r="AW134" s="42"/>
      <c r="AX134" s="42"/>
    </row>
    <row r="135" spans="49:50" x14ac:dyDescent="0.25">
      <c r="AW135" s="42"/>
      <c r="AX135" s="42"/>
    </row>
    <row r="136" spans="49:50" x14ac:dyDescent="0.25">
      <c r="AW136" s="42"/>
      <c r="AX136" s="42"/>
    </row>
    <row r="137" spans="49:50" x14ac:dyDescent="0.25">
      <c r="AW137" s="42"/>
      <c r="AX137" s="42"/>
    </row>
    <row r="138" spans="49:50" x14ac:dyDescent="0.25">
      <c r="AW138" s="42"/>
      <c r="AX138" s="42"/>
    </row>
    <row r="139" spans="49:50" x14ac:dyDescent="0.25">
      <c r="AW139" s="42"/>
      <c r="AX139" s="42"/>
    </row>
    <row r="140" spans="49:50" x14ac:dyDescent="0.25">
      <c r="AW140" s="42"/>
      <c r="AX140" s="42"/>
    </row>
    <row r="141" spans="49:50" x14ac:dyDescent="0.25">
      <c r="AW141" s="42"/>
      <c r="AX141" s="42"/>
    </row>
    <row r="142" spans="49:50" x14ac:dyDescent="0.25">
      <c r="AW142" s="42"/>
      <c r="AX142" s="42"/>
    </row>
    <row r="143" spans="49:50" x14ac:dyDescent="0.25">
      <c r="AW143" s="42"/>
      <c r="AX143" s="42"/>
    </row>
    <row r="144" spans="49:50" x14ac:dyDescent="0.25">
      <c r="AW144" s="42"/>
      <c r="AX144" s="42"/>
    </row>
    <row r="145" spans="49:50" x14ac:dyDescent="0.25">
      <c r="AW145" s="42"/>
      <c r="AX145" s="42"/>
    </row>
    <row r="146" spans="49:50" x14ac:dyDescent="0.25">
      <c r="AW146" s="42"/>
      <c r="AX146" s="42"/>
    </row>
    <row r="147" spans="49:50" x14ac:dyDescent="0.25">
      <c r="AW147" s="42"/>
      <c r="AX147" s="42"/>
    </row>
    <row r="148" spans="49:50" x14ac:dyDescent="0.25">
      <c r="AW148" s="42"/>
      <c r="AX148" s="42"/>
    </row>
    <row r="149" spans="49:50" x14ac:dyDescent="0.25">
      <c r="AW149" s="42"/>
      <c r="AX149" s="42"/>
    </row>
    <row r="150" spans="49:50" x14ac:dyDescent="0.25">
      <c r="AW150" s="42"/>
      <c r="AX150" s="42"/>
    </row>
    <row r="151" spans="49:50" x14ac:dyDescent="0.25">
      <c r="AW151" s="42"/>
      <c r="AX151" s="42"/>
    </row>
    <row r="152" spans="49:50" x14ac:dyDescent="0.25">
      <c r="AW152" s="42"/>
      <c r="AX152" s="42"/>
    </row>
    <row r="153" spans="49:50" x14ac:dyDescent="0.25">
      <c r="AW153" s="42"/>
      <c r="AX153" s="42"/>
    </row>
    <row r="154" spans="49:50" x14ac:dyDescent="0.25">
      <c r="AW154" s="42"/>
      <c r="AX154" s="42"/>
    </row>
    <row r="155" spans="49:50" x14ac:dyDescent="0.25">
      <c r="AW155" s="42"/>
      <c r="AX155" s="42"/>
    </row>
    <row r="156" spans="49:50" x14ac:dyDescent="0.25">
      <c r="AW156" s="42"/>
      <c r="AX156" s="42"/>
    </row>
    <row r="157" spans="49:50" x14ac:dyDescent="0.25">
      <c r="AW157" s="42"/>
      <c r="AX157" s="42"/>
    </row>
    <row r="158" spans="49:50" x14ac:dyDescent="0.25">
      <c r="AW158" s="42"/>
      <c r="AX158" s="42"/>
    </row>
    <row r="159" spans="49:50" x14ac:dyDescent="0.25">
      <c r="AW159" s="42"/>
      <c r="AX159" s="42"/>
    </row>
    <row r="160" spans="49:50" x14ac:dyDescent="0.25">
      <c r="AW160" s="42"/>
      <c r="AX160" s="42"/>
    </row>
    <row r="161" spans="49:50" x14ac:dyDescent="0.25">
      <c r="AW161" s="42"/>
      <c r="AX161" s="42"/>
    </row>
    <row r="162" spans="49:50" x14ac:dyDescent="0.25">
      <c r="AW162" s="42"/>
      <c r="AX162" s="42"/>
    </row>
    <row r="163" spans="49:50" x14ac:dyDescent="0.25">
      <c r="AW163" s="42"/>
      <c r="AX163" s="42"/>
    </row>
    <row r="164" spans="49:50" x14ac:dyDescent="0.25">
      <c r="AW164" s="42"/>
      <c r="AX164" s="42"/>
    </row>
    <row r="165" spans="49:50" x14ac:dyDescent="0.25">
      <c r="AW165" s="42"/>
      <c r="AX165" s="42"/>
    </row>
    <row r="166" spans="49:50" x14ac:dyDescent="0.25">
      <c r="AW166" s="42"/>
      <c r="AX166" s="42"/>
    </row>
    <row r="167" spans="49:50" x14ac:dyDescent="0.25">
      <c r="AW167" s="42"/>
      <c r="AX167" s="42"/>
    </row>
    <row r="168" spans="49:50" x14ac:dyDescent="0.25">
      <c r="AW168" s="42"/>
      <c r="AX168" s="42"/>
    </row>
    <row r="169" spans="49:50" x14ac:dyDescent="0.25">
      <c r="AW169" s="42"/>
      <c r="AX169" s="42"/>
    </row>
    <row r="170" spans="49:50" x14ac:dyDescent="0.25">
      <c r="AW170" s="42"/>
      <c r="AX170" s="42"/>
    </row>
    <row r="171" spans="49:50" x14ac:dyDescent="0.25">
      <c r="AW171" s="42"/>
      <c r="AX171" s="42"/>
    </row>
    <row r="172" spans="49:50" x14ac:dyDescent="0.25">
      <c r="AW172" s="42"/>
      <c r="AX172" s="42"/>
    </row>
    <row r="173" spans="49:50" x14ac:dyDescent="0.25">
      <c r="AW173" s="42"/>
      <c r="AX173" s="42"/>
    </row>
    <row r="174" spans="49:50" x14ac:dyDescent="0.25">
      <c r="AW174" s="42"/>
      <c r="AX174" s="42"/>
    </row>
    <row r="175" spans="49:50" x14ac:dyDescent="0.25">
      <c r="AW175" s="42"/>
      <c r="AX175" s="42"/>
    </row>
    <row r="176" spans="49:50" x14ac:dyDescent="0.25">
      <c r="AW176" s="42"/>
      <c r="AX176" s="42"/>
    </row>
    <row r="177" spans="49:50" x14ac:dyDescent="0.25">
      <c r="AW177" s="42"/>
      <c r="AX177" s="42"/>
    </row>
    <row r="178" spans="49:50" x14ac:dyDescent="0.25">
      <c r="AW178" s="42"/>
      <c r="AX178" s="42"/>
    </row>
    <row r="179" spans="49:50" x14ac:dyDescent="0.25">
      <c r="AW179" s="42"/>
      <c r="AX179" s="42"/>
    </row>
    <row r="180" spans="49:50" x14ac:dyDescent="0.25">
      <c r="AW180" s="42"/>
      <c r="AX180" s="42"/>
    </row>
    <row r="181" spans="49:50" x14ac:dyDescent="0.25">
      <c r="AW181" s="42"/>
      <c r="AX181" s="42"/>
    </row>
    <row r="182" spans="49:50" x14ac:dyDescent="0.25">
      <c r="AW182" s="42"/>
      <c r="AX182" s="42"/>
    </row>
    <row r="183" spans="49:50" x14ac:dyDescent="0.25">
      <c r="AW183" s="42"/>
      <c r="AX183" s="42"/>
    </row>
    <row r="184" spans="49:50" x14ac:dyDescent="0.25">
      <c r="AW184" s="42"/>
      <c r="AX184" s="42"/>
    </row>
    <row r="185" spans="49:50" x14ac:dyDescent="0.25">
      <c r="AW185" s="42"/>
      <c r="AX185" s="42"/>
    </row>
    <row r="186" spans="49:50" x14ac:dyDescent="0.25">
      <c r="AW186" s="42"/>
      <c r="AX186" s="42"/>
    </row>
    <row r="187" spans="49:50" x14ac:dyDescent="0.25">
      <c r="AW187" s="42"/>
      <c r="AX187" s="42"/>
    </row>
    <row r="188" spans="49:50" x14ac:dyDescent="0.25">
      <c r="AW188" s="42"/>
      <c r="AX188" s="42"/>
    </row>
    <row r="189" spans="49:50" x14ac:dyDescent="0.25">
      <c r="AW189" s="42"/>
      <c r="AX189" s="42"/>
    </row>
    <row r="190" spans="49:50" x14ac:dyDescent="0.25">
      <c r="AW190" s="42"/>
      <c r="AX190" s="42"/>
    </row>
    <row r="191" spans="49:50" x14ac:dyDescent="0.25">
      <c r="AW191" s="42"/>
      <c r="AX191" s="42"/>
    </row>
    <row r="192" spans="49:50" x14ac:dyDescent="0.25">
      <c r="AW192" s="42"/>
      <c r="AX192" s="42"/>
    </row>
    <row r="193" spans="49:50" x14ac:dyDescent="0.25">
      <c r="AW193" s="42"/>
      <c r="AX193" s="42"/>
    </row>
    <row r="194" spans="49:50" x14ac:dyDescent="0.25">
      <c r="AW194" s="42"/>
      <c r="AX194" s="42"/>
    </row>
    <row r="195" spans="49:50" x14ac:dyDescent="0.25">
      <c r="AW195" s="42"/>
      <c r="AX195" s="42"/>
    </row>
    <row r="196" spans="49:50" x14ac:dyDescent="0.25">
      <c r="AW196" s="42"/>
      <c r="AX196" s="42"/>
    </row>
    <row r="197" spans="49:50" x14ac:dyDescent="0.25">
      <c r="AW197" s="42"/>
      <c r="AX197" s="42"/>
    </row>
    <row r="198" spans="49:50" x14ac:dyDescent="0.25">
      <c r="AW198" s="42"/>
      <c r="AX198" s="42"/>
    </row>
    <row r="199" spans="49:50" x14ac:dyDescent="0.25">
      <c r="AW199" s="42"/>
      <c r="AX199" s="42"/>
    </row>
    <row r="200" spans="49:50" x14ac:dyDescent="0.25">
      <c r="AW200" s="42"/>
      <c r="AX200" s="42"/>
    </row>
    <row r="201" spans="49:50" x14ac:dyDescent="0.25">
      <c r="AW201" s="42"/>
      <c r="AX201" s="42"/>
    </row>
    <row r="202" spans="49:50" x14ac:dyDescent="0.25">
      <c r="AW202" s="42"/>
      <c r="AX202" s="42"/>
    </row>
    <row r="203" spans="49:50" x14ac:dyDescent="0.25">
      <c r="AW203" s="42"/>
      <c r="AX203" s="42"/>
    </row>
    <row r="204" spans="49:50" x14ac:dyDescent="0.25">
      <c r="AW204" s="42"/>
      <c r="AX204" s="42"/>
    </row>
    <row r="205" spans="49:50" x14ac:dyDescent="0.25">
      <c r="AW205" s="42"/>
      <c r="AX205" s="42"/>
    </row>
    <row r="206" spans="49:50" x14ac:dyDescent="0.25">
      <c r="AW206" s="42"/>
      <c r="AX206" s="42"/>
    </row>
    <row r="207" spans="49:50" x14ac:dyDescent="0.25">
      <c r="AW207" s="42"/>
      <c r="AX207" s="42"/>
    </row>
    <row r="208" spans="49:50" x14ac:dyDescent="0.25">
      <c r="AW208" s="42"/>
      <c r="AX208" s="42"/>
    </row>
    <row r="209" spans="49:50" x14ac:dyDescent="0.25">
      <c r="AW209" s="42"/>
      <c r="AX209" s="42"/>
    </row>
    <row r="210" spans="49:50" x14ac:dyDescent="0.25">
      <c r="AW210" s="42"/>
      <c r="AX210" s="42"/>
    </row>
    <row r="211" spans="49:50" x14ac:dyDescent="0.25">
      <c r="AW211" s="42"/>
      <c r="AX211" s="42"/>
    </row>
    <row r="212" spans="49:50" x14ac:dyDescent="0.25">
      <c r="AW212" s="42"/>
      <c r="AX212" s="42"/>
    </row>
    <row r="213" spans="49:50" x14ac:dyDescent="0.25">
      <c r="AW213" s="42"/>
      <c r="AX213" s="42"/>
    </row>
    <row r="214" spans="49:50" x14ac:dyDescent="0.25">
      <c r="AW214" s="42"/>
      <c r="AX214" s="42"/>
    </row>
    <row r="215" spans="49:50" x14ac:dyDescent="0.25">
      <c r="AW215" s="42"/>
      <c r="AX215" s="42"/>
    </row>
    <row r="216" spans="49:50" x14ac:dyDescent="0.25">
      <c r="AW216" s="42"/>
      <c r="AX216" s="42"/>
    </row>
    <row r="217" spans="49:50" x14ac:dyDescent="0.25">
      <c r="AW217" s="42"/>
      <c r="AX217" s="42"/>
    </row>
    <row r="218" spans="49:50" x14ac:dyDescent="0.25">
      <c r="AW218" s="42"/>
      <c r="AX218" s="42"/>
    </row>
    <row r="219" spans="49:50" x14ac:dyDescent="0.25">
      <c r="AW219" s="42"/>
      <c r="AX219" s="42"/>
    </row>
    <row r="220" spans="49:50" x14ac:dyDescent="0.25">
      <c r="AW220" s="42"/>
      <c r="AX220" s="42"/>
    </row>
    <row r="221" spans="49:50" x14ac:dyDescent="0.25">
      <c r="AW221" s="42"/>
      <c r="AX221" s="42"/>
    </row>
    <row r="222" spans="49:50" x14ac:dyDescent="0.25">
      <c r="AW222" s="42"/>
      <c r="AX222" s="42"/>
    </row>
    <row r="223" spans="49:50" x14ac:dyDescent="0.25">
      <c r="AW223" s="42"/>
      <c r="AX223" s="42"/>
    </row>
    <row r="224" spans="49:50" x14ac:dyDescent="0.25">
      <c r="AW224" s="42"/>
      <c r="AX224" s="42"/>
    </row>
    <row r="225" spans="49:50" x14ac:dyDescent="0.25">
      <c r="AW225" s="42"/>
      <c r="AX225" s="42"/>
    </row>
    <row r="226" spans="49:50" x14ac:dyDescent="0.25">
      <c r="AW226" s="42"/>
      <c r="AX226" s="42"/>
    </row>
    <row r="227" spans="49:50" x14ac:dyDescent="0.25">
      <c r="AW227" s="42"/>
      <c r="AX227" s="42"/>
    </row>
    <row r="228" spans="49:50" x14ac:dyDescent="0.25">
      <c r="AW228" s="42"/>
      <c r="AX228" s="42"/>
    </row>
    <row r="229" spans="49:50" x14ac:dyDescent="0.25">
      <c r="AW229" s="42"/>
      <c r="AX229" s="42"/>
    </row>
    <row r="230" spans="49:50" x14ac:dyDescent="0.25">
      <c r="AW230" s="42"/>
      <c r="AX230" s="42"/>
    </row>
    <row r="231" spans="49:50" x14ac:dyDescent="0.25">
      <c r="AW231" s="42"/>
      <c r="AX231" s="42"/>
    </row>
    <row r="232" spans="49:50" x14ac:dyDescent="0.25">
      <c r="AW232" s="42"/>
      <c r="AX232" s="42"/>
    </row>
    <row r="233" spans="49:50" x14ac:dyDescent="0.25">
      <c r="AW233" s="42"/>
      <c r="AX233" s="42"/>
    </row>
    <row r="234" spans="49:50" x14ac:dyDescent="0.25">
      <c r="AW234" s="42"/>
      <c r="AX234" s="42"/>
    </row>
    <row r="235" spans="49:50" x14ac:dyDescent="0.25">
      <c r="AW235" s="42"/>
      <c r="AX235" s="42"/>
    </row>
    <row r="236" spans="49:50" x14ac:dyDescent="0.25">
      <c r="AW236" s="42"/>
      <c r="AX236" s="42"/>
    </row>
    <row r="237" spans="49:50" x14ac:dyDescent="0.25">
      <c r="AW237" s="42"/>
      <c r="AX237" s="42"/>
    </row>
    <row r="238" spans="49:50" x14ac:dyDescent="0.25">
      <c r="AW238" s="42"/>
      <c r="AX238" s="42"/>
    </row>
    <row r="239" spans="49:50" x14ac:dyDescent="0.25">
      <c r="AW239" s="42"/>
      <c r="AX239" s="42"/>
    </row>
    <row r="240" spans="49:50" x14ac:dyDescent="0.25">
      <c r="AW240" s="42"/>
      <c r="AX240" s="42"/>
    </row>
    <row r="241" spans="49:50" x14ac:dyDescent="0.25">
      <c r="AW241" s="42"/>
      <c r="AX241" s="42"/>
    </row>
    <row r="242" spans="49:50" x14ac:dyDescent="0.25">
      <c r="AW242" s="42"/>
      <c r="AX242" s="42"/>
    </row>
    <row r="243" spans="49:50" x14ac:dyDescent="0.25">
      <c r="AW243" s="42"/>
      <c r="AX243" s="42"/>
    </row>
    <row r="244" spans="49:50" x14ac:dyDescent="0.25">
      <c r="AW244" s="42"/>
      <c r="AX244" s="42"/>
    </row>
    <row r="245" spans="49:50" x14ac:dyDescent="0.25">
      <c r="AW245" s="42"/>
      <c r="AX245" s="42"/>
    </row>
    <row r="246" spans="49:50" x14ac:dyDescent="0.25">
      <c r="AW246" s="42"/>
      <c r="AX246" s="42"/>
    </row>
    <row r="247" spans="49:50" x14ac:dyDescent="0.25">
      <c r="AW247" s="42"/>
      <c r="AX247" s="42"/>
    </row>
    <row r="248" spans="49:50" x14ac:dyDescent="0.25">
      <c r="AW248" s="42"/>
      <c r="AX248" s="42"/>
    </row>
    <row r="249" spans="49:50" x14ac:dyDescent="0.25">
      <c r="AW249" s="42"/>
      <c r="AX249" s="42"/>
    </row>
    <row r="250" spans="49:50" x14ac:dyDescent="0.25">
      <c r="AW250" s="42"/>
      <c r="AX250" s="42"/>
    </row>
    <row r="251" spans="49:50" x14ac:dyDescent="0.25">
      <c r="AW251" s="42"/>
      <c r="AX251" s="42"/>
    </row>
    <row r="252" spans="49:50" x14ac:dyDescent="0.25">
      <c r="AW252" s="42"/>
      <c r="AX252" s="42"/>
    </row>
    <row r="253" spans="49:50" x14ac:dyDescent="0.25">
      <c r="AW253" s="42"/>
      <c r="AX253" s="42"/>
    </row>
    <row r="254" spans="49:50" x14ac:dyDescent="0.25">
      <c r="AW254" s="42"/>
      <c r="AX254" s="42"/>
    </row>
    <row r="255" spans="49:50" x14ac:dyDescent="0.25">
      <c r="AW255" s="42"/>
      <c r="AX255" s="42"/>
    </row>
    <row r="256" spans="49:50" x14ac:dyDescent="0.25">
      <c r="AW256" s="42"/>
      <c r="AX256" s="42"/>
    </row>
    <row r="257" spans="49:50" x14ac:dyDescent="0.25">
      <c r="AW257" s="42"/>
      <c r="AX257" s="42"/>
    </row>
    <row r="258" spans="49:50" x14ac:dyDescent="0.25">
      <c r="AW258" s="42"/>
      <c r="AX258" s="42"/>
    </row>
    <row r="259" spans="49:50" x14ac:dyDescent="0.25">
      <c r="AW259" s="42"/>
      <c r="AX259" s="42"/>
    </row>
    <row r="260" spans="49:50" x14ac:dyDescent="0.25">
      <c r="AW260" s="42"/>
      <c r="AX260" s="42"/>
    </row>
    <row r="261" spans="49:50" x14ac:dyDescent="0.25">
      <c r="AW261" s="42"/>
      <c r="AX261" s="42"/>
    </row>
    <row r="262" spans="49:50" x14ac:dyDescent="0.25">
      <c r="AW262" s="42"/>
      <c r="AX262" s="42"/>
    </row>
    <row r="263" spans="49:50" x14ac:dyDescent="0.25">
      <c r="AW263" s="42"/>
      <c r="AX263" s="42"/>
    </row>
    <row r="264" spans="49:50" x14ac:dyDescent="0.25">
      <c r="AW264" s="42"/>
      <c r="AX264" s="42"/>
    </row>
    <row r="265" spans="49:50" x14ac:dyDescent="0.25">
      <c r="AW265" s="42"/>
      <c r="AX265" s="42"/>
    </row>
    <row r="266" spans="49:50" x14ac:dyDescent="0.25">
      <c r="AW266" s="42"/>
      <c r="AX266" s="42"/>
    </row>
    <row r="267" spans="49:50" x14ac:dyDescent="0.25">
      <c r="AW267" s="42"/>
      <c r="AX267" s="42"/>
    </row>
    <row r="268" spans="49:50" x14ac:dyDescent="0.25">
      <c r="AW268" s="42"/>
      <c r="AX268" s="42"/>
    </row>
    <row r="269" spans="49:50" x14ac:dyDescent="0.25">
      <c r="AW269" s="42"/>
      <c r="AX269" s="42"/>
    </row>
    <row r="270" spans="49:50" x14ac:dyDescent="0.25">
      <c r="AW270" s="42"/>
      <c r="AX270" s="42"/>
    </row>
    <row r="271" spans="49:50" x14ac:dyDescent="0.25">
      <c r="AW271" s="42"/>
      <c r="AX271" s="42"/>
    </row>
    <row r="272" spans="49:50" x14ac:dyDescent="0.25">
      <c r="AW272" s="42"/>
      <c r="AX272" s="42"/>
    </row>
    <row r="273" spans="49:50" x14ac:dyDescent="0.25">
      <c r="AW273" s="42"/>
      <c r="AX273" s="42"/>
    </row>
    <row r="274" spans="49:50" x14ac:dyDescent="0.25">
      <c r="AW274" s="42"/>
      <c r="AX274" s="42"/>
    </row>
  </sheetData>
  <autoFilter ref="M1:S274" xr:uid="{00000000-0009-0000-0000-000001000000}"/>
  <mergeCells count="19">
    <mergeCell ref="B2:T2"/>
    <mergeCell ref="B4:T4"/>
    <mergeCell ref="B7:E9"/>
    <mergeCell ref="F7:S7"/>
    <mergeCell ref="T7:T10"/>
    <mergeCell ref="F8:L8"/>
    <mergeCell ref="M8:S8"/>
    <mergeCell ref="F9:H9"/>
    <mergeCell ref="I9:K9"/>
    <mergeCell ref="L9:L10"/>
    <mergeCell ref="M9:O9"/>
    <mergeCell ref="P9:R9"/>
    <mergeCell ref="S9:S10"/>
    <mergeCell ref="L21:L22"/>
    <mergeCell ref="M21:R22"/>
    <mergeCell ref="S21:S22"/>
    <mergeCell ref="T21:T22"/>
    <mergeCell ref="B21:E22"/>
    <mergeCell ref="F21:K22"/>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37"/>
    </row>
    <row r="2" spans="1:2" ht="15.75" x14ac:dyDescent="0.25">
      <c r="A2" s="237"/>
    </row>
    <row r="3" spans="1:2" x14ac:dyDescent="0.25">
      <c r="A3" s="238" t="s">
        <v>349</v>
      </c>
    </row>
    <row r="4" spans="1:2" ht="15.75" x14ac:dyDescent="0.25">
      <c r="A4" s="239"/>
    </row>
    <row r="6" spans="1:2" x14ac:dyDescent="0.25">
      <c r="A6" s="264" t="s">
        <v>351</v>
      </c>
      <c r="B6" s="264" t="s">
        <v>352</v>
      </c>
    </row>
    <row r="7" spans="1:2" ht="96" customHeight="1" x14ac:dyDescent="0.25">
      <c r="A7" s="265" t="s">
        <v>406</v>
      </c>
      <c r="B7" s="265" t="s">
        <v>410</v>
      </c>
    </row>
    <row r="8" spans="1:2" ht="168.75" customHeight="1" x14ac:dyDescent="0.25">
      <c r="A8" s="266" t="s">
        <v>407</v>
      </c>
      <c r="B8" s="266" t="s">
        <v>411</v>
      </c>
    </row>
    <row r="9" spans="1:2" ht="160.5" customHeight="1" x14ac:dyDescent="0.25">
      <c r="A9" s="267" t="s">
        <v>408</v>
      </c>
      <c r="B9" s="265" t="s">
        <v>412</v>
      </c>
    </row>
    <row r="10" spans="1:2" ht="73.5" customHeight="1" x14ac:dyDescent="0.25">
      <c r="A10" s="268" t="s">
        <v>389</v>
      </c>
      <c r="B10" s="266" t="s">
        <v>413</v>
      </c>
    </row>
    <row r="11" spans="1:2" ht="93" customHeight="1" x14ac:dyDescent="0.25">
      <c r="A11" s="269" t="s">
        <v>392</v>
      </c>
      <c r="B11" s="265" t="s">
        <v>414</v>
      </c>
    </row>
    <row r="12" spans="1:2" ht="119.25" customHeight="1" x14ac:dyDescent="0.25">
      <c r="A12" s="270" t="s">
        <v>409</v>
      </c>
      <c r="B12" s="271" t="s">
        <v>415</v>
      </c>
    </row>
    <row r="13" spans="1:2" ht="134.25" customHeight="1" x14ac:dyDescent="0.25">
      <c r="A13" s="269" t="s">
        <v>400</v>
      </c>
      <c r="B13" s="265" t="s">
        <v>416</v>
      </c>
    </row>
    <row r="14" spans="1:2" ht="162.75" customHeight="1" x14ac:dyDescent="0.25">
      <c r="A14" s="268" t="s">
        <v>404</v>
      </c>
      <c r="B14" s="266" t="s">
        <v>417</v>
      </c>
    </row>
    <row r="15" spans="1:2" ht="52.5" customHeight="1" x14ac:dyDescent="0.25">
      <c r="A15" s="269" t="s">
        <v>303</v>
      </c>
      <c r="B15" s="265" t="s">
        <v>304</v>
      </c>
    </row>
    <row r="16" spans="1:2" x14ac:dyDescent="0.25">
      <c r="A16" s="263"/>
    </row>
    <row r="17" spans="1:1" ht="15.75" x14ac:dyDescent="0.25">
      <c r="A17" s="23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37"/>
    </row>
    <row r="2" spans="1:3" ht="15.75" x14ac:dyDescent="0.25">
      <c r="A2" s="237"/>
    </row>
    <row r="3" spans="1:3" x14ac:dyDescent="0.25">
      <c r="A3" s="238" t="s">
        <v>349</v>
      </c>
    </row>
    <row r="4" spans="1:3" ht="16.5" thickBot="1" x14ac:dyDescent="0.3">
      <c r="A4" s="239"/>
    </row>
    <row r="5" spans="1:3" ht="16.5" thickTop="1" thickBot="1" x14ac:dyDescent="0.3">
      <c r="A5" s="543" t="s">
        <v>350</v>
      </c>
      <c r="B5" s="544"/>
      <c r="C5" s="545"/>
    </row>
    <row r="6" spans="1:3" ht="16.5" thickTop="1" thickBot="1" x14ac:dyDescent="0.3">
      <c r="A6" s="240" t="s">
        <v>351</v>
      </c>
      <c r="B6" s="241" t="s">
        <v>352</v>
      </c>
      <c r="C6" s="241" t="s">
        <v>324</v>
      </c>
    </row>
    <row r="7" spans="1:3" ht="90" customHeight="1" thickTop="1" x14ac:dyDescent="0.25">
      <c r="A7" s="532" t="s">
        <v>406</v>
      </c>
      <c r="B7" s="530" t="s">
        <v>353</v>
      </c>
      <c r="C7" s="246" t="s">
        <v>354</v>
      </c>
    </row>
    <row r="8" spans="1:3" ht="38.25" x14ac:dyDescent="0.25">
      <c r="A8" s="533"/>
      <c r="B8" s="536"/>
      <c r="C8" s="246" t="s">
        <v>355</v>
      </c>
    </row>
    <row r="9" spans="1:3" ht="25.5" x14ac:dyDescent="0.25">
      <c r="A9" s="533"/>
      <c r="B9" s="536"/>
      <c r="C9" s="246" t="s">
        <v>356</v>
      </c>
    </row>
    <row r="10" spans="1:3" ht="25.5" x14ac:dyDescent="0.25">
      <c r="A10" s="533"/>
      <c r="B10" s="536"/>
      <c r="C10" s="246" t="s">
        <v>357</v>
      </c>
    </row>
    <row r="11" spans="1:3" x14ac:dyDescent="0.25">
      <c r="A11" s="533"/>
      <c r="B11" s="536"/>
      <c r="C11" s="246" t="s">
        <v>358</v>
      </c>
    </row>
    <row r="12" spans="1:3" x14ac:dyDescent="0.25">
      <c r="A12" s="533"/>
      <c r="B12" s="536"/>
      <c r="C12" s="247" t="s">
        <v>359</v>
      </c>
    </row>
    <row r="13" spans="1:3" x14ac:dyDescent="0.25">
      <c r="A13" s="533"/>
      <c r="B13" s="536"/>
      <c r="C13" s="247" t="s">
        <v>360</v>
      </c>
    </row>
    <row r="14" spans="1:3" x14ac:dyDescent="0.25">
      <c r="A14" s="533"/>
      <c r="B14" s="536"/>
      <c r="C14" s="247" t="s">
        <v>361</v>
      </c>
    </row>
    <row r="15" spans="1:3" x14ac:dyDescent="0.25">
      <c r="A15" s="533"/>
      <c r="B15" s="536"/>
      <c r="C15" s="247" t="s">
        <v>362</v>
      </c>
    </row>
    <row r="16" spans="1:3" x14ac:dyDescent="0.25">
      <c r="A16" s="533"/>
      <c r="B16" s="536"/>
      <c r="C16" s="247" t="s">
        <v>363</v>
      </c>
    </row>
    <row r="17" spans="1:3" x14ac:dyDescent="0.25">
      <c r="A17" s="533"/>
      <c r="B17" s="536"/>
      <c r="C17" s="247" t="s">
        <v>364</v>
      </c>
    </row>
    <row r="18" spans="1:3" ht="15.75" thickBot="1" x14ac:dyDescent="0.3">
      <c r="A18" s="534"/>
      <c r="B18" s="531"/>
      <c r="C18" s="248" t="s">
        <v>365</v>
      </c>
    </row>
    <row r="19" spans="1:3" ht="26.25" customHeight="1" thickTop="1" x14ac:dyDescent="0.25">
      <c r="A19" s="249"/>
      <c r="B19" s="540" t="s">
        <v>366</v>
      </c>
      <c r="C19" s="253" t="s">
        <v>367</v>
      </c>
    </row>
    <row r="20" spans="1:3" ht="63.75" x14ac:dyDescent="0.25">
      <c r="A20" s="250" t="s">
        <v>407</v>
      </c>
      <c r="B20" s="541"/>
      <c r="C20" s="253" t="s">
        <v>368</v>
      </c>
    </row>
    <row r="21" spans="1:3" x14ac:dyDescent="0.25">
      <c r="A21" s="251"/>
      <c r="B21" s="541"/>
      <c r="C21" s="254" t="s">
        <v>359</v>
      </c>
    </row>
    <row r="22" spans="1:3" x14ac:dyDescent="0.25">
      <c r="A22" s="251"/>
      <c r="B22" s="541"/>
      <c r="C22" s="254" t="s">
        <v>360</v>
      </c>
    </row>
    <row r="23" spans="1:3" x14ac:dyDescent="0.25">
      <c r="A23" s="251"/>
      <c r="B23" s="541"/>
      <c r="C23" s="254" t="s">
        <v>361</v>
      </c>
    </row>
    <row r="24" spans="1:3" x14ac:dyDescent="0.25">
      <c r="A24" s="251"/>
      <c r="B24" s="541"/>
      <c r="C24" s="254" t="s">
        <v>362</v>
      </c>
    </row>
    <row r="25" spans="1:3" x14ac:dyDescent="0.25">
      <c r="A25" s="251"/>
      <c r="B25" s="541"/>
      <c r="C25" s="254" t="s">
        <v>363</v>
      </c>
    </row>
    <row r="26" spans="1:3" x14ac:dyDescent="0.25">
      <c r="A26" s="251"/>
      <c r="B26" s="541"/>
      <c r="C26" s="253" t="s">
        <v>369</v>
      </c>
    </row>
    <row r="27" spans="1:3" x14ac:dyDescent="0.25">
      <c r="A27" s="251"/>
      <c r="B27" s="541"/>
      <c r="C27" s="254" t="s">
        <v>359</v>
      </c>
    </row>
    <row r="28" spans="1:3" x14ac:dyDescent="0.25">
      <c r="A28" s="251"/>
      <c r="B28" s="541"/>
      <c r="C28" s="254" t="s">
        <v>360</v>
      </c>
    </row>
    <row r="29" spans="1:3" x14ac:dyDescent="0.25">
      <c r="A29" s="251"/>
      <c r="B29" s="541"/>
      <c r="C29" s="254" t="s">
        <v>361</v>
      </c>
    </row>
    <row r="30" spans="1:3" x14ac:dyDescent="0.25">
      <c r="A30" s="251"/>
      <c r="B30" s="541"/>
      <c r="C30" s="254" t="s">
        <v>362</v>
      </c>
    </row>
    <row r="31" spans="1:3" x14ac:dyDescent="0.25">
      <c r="A31" s="251"/>
      <c r="B31" s="541"/>
      <c r="C31" s="254" t="s">
        <v>363</v>
      </c>
    </row>
    <row r="32" spans="1:3" ht="38.25" x14ac:dyDescent="0.25">
      <c r="A32" s="251"/>
      <c r="B32" s="541"/>
      <c r="C32" s="253" t="s">
        <v>370</v>
      </c>
    </row>
    <row r="33" spans="1:3" x14ac:dyDescent="0.25">
      <c r="A33" s="251"/>
      <c r="B33" s="541"/>
      <c r="C33" s="253" t="s">
        <v>368</v>
      </c>
    </row>
    <row r="34" spans="1:3" x14ac:dyDescent="0.25">
      <c r="A34" s="251"/>
      <c r="B34" s="541"/>
      <c r="C34" s="254" t="s">
        <v>359</v>
      </c>
    </row>
    <row r="35" spans="1:3" x14ac:dyDescent="0.25">
      <c r="A35" s="251"/>
      <c r="B35" s="541"/>
      <c r="C35" s="254" t="s">
        <v>360</v>
      </c>
    </row>
    <row r="36" spans="1:3" x14ac:dyDescent="0.25">
      <c r="A36" s="251"/>
      <c r="B36" s="541"/>
      <c r="C36" s="254" t="s">
        <v>361</v>
      </c>
    </row>
    <row r="37" spans="1:3" x14ac:dyDescent="0.25">
      <c r="A37" s="251"/>
      <c r="B37" s="541"/>
      <c r="C37" s="254" t="s">
        <v>362</v>
      </c>
    </row>
    <row r="38" spans="1:3" x14ac:dyDescent="0.25">
      <c r="A38" s="251"/>
      <c r="B38" s="541"/>
      <c r="C38" s="254" t="s">
        <v>363</v>
      </c>
    </row>
    <row r="39" spans="1:3" x14ac:dyDescent="0.25">
      <c r="A39" s="251"/>
      <c r="B39" s="541"/>
      <c r="C39" s="253" t="s">
        <v>369</v>
      </c>
    </row>
    <row r="40" spans="1:3" x14ac:dyDescent="0.25">
      <c r="A40" s="251"/>
      <c r="B40" s="541"/>
      <c r="C40" s="254" t="s">
        <v>359</v>
      </c>
    </row>
    <row r="41" spans="1:3" x14ac:dyDescent="0.25">
      <c r="A41" s="251"/>
      <c r="B41" s="541"/>
      <c r="C41" s="254" t="s">
        <v>360</v>
      </c>
    </row>
    <row r="42" spans="1:3" x14ac:dyDescent="0.25">
      <c r="A42" s="251"/>
      <c r="B42" s="541"/>
      <c r="C42" s="254" t="s">
        <v>361</v>
      </c>
    </row>
    <row r="43" spans="1:3" x14ac:dyDescent="0.25">
      <c r="A43" s="251"/>
      <c r="B43" s="541"/>
      <c r="C43" s="254" t="s">
        <v>362</v>
      </c>
    </row>
    <row r="44" spans="1:3" x14ac:dyDescent="0.25">
      <c r="A44" s="251"/>
      <c r="B44" s="541"/>
      <c r="C44" s="254" t="s">
        <v>371</v>
      </c>
    </row>
    <row r="45" spans="1:3" ht="38.25" x14ac:dyDescent="0.25">
      <c r="A45" s="251"/>
      <c r="B45" s="541"/>
      <c r="C45" s="253" t="s">
        <v>372</v>
      </c>
    </row>
    <row r="46" spans="1:3" x14ac:dyDescent="0.25">
      <c r="A46" s="251"/>
      <c r="B46" s="541"/>
      <c r="C46" s="253" t="s">
        <v>368</v>
      </c>
    </row>
    <row r="47" spans="1:3" x14ac:dyDescent="0.25">
      <c r="A47" s="251"/>
      <c r="B47" s="541"/>
      <c r="C47" s="254" t="s">
        <v>359</v>
      </c>
    </row>
    <row r="48" spans="1:3" x14ac:dyDescent="0.25">
      <c r="A48" s="251"/>
      <c r="B48" s="541"/>
      <c r="C48" s="254" t="s">
        <v>360</v>
      </c>
    </row>
    <row r="49" spans="1:3" x14ac:dyDescent="0.25">
      <c r="A49" s="251"/>
      <c r="B49" s="541"/>
      <c r="C49" s="254" t="s">
        <v>361</v>
      </c>
    </row>
    <row r="50" spans="1:3" x14ac:dyDescent="0.25">
      <c r="A50" s="251"/>
      <c r="B50" s="541"/>
      <c r="C50" s="254" t="s">
        <v>362</v>
      </c>
    </row>
    <row r="51" spans="1:3" x14ac:dyDescent="0.25">
      <c r="A51" s="251"/>
      <c r="B51" s="541"/>
      <c r="C51" s="254" t="s">
        <v>363</v>
      </c>
    </row>
    <row r="52" spans="1:3" ht="38.25" x14ac:dyDescent="0.25">
      <c r="A52" s="251"/>
      <c r="B52" s="541"/>
      <c r="C52" s="253" t="s">
        <v>373</v>
      </c>
    </row>
    <row r="53" spans="1:3" x14ac:dyDescent="0.25">
      <c r="A53" s="251"/>
      <c r="B53" s="541"/>
      <c r="C53" s="253" t="s">
        <v>368</v>
      </c>
    </row>
    <row r="54" spans="1:3" x14ac:dyDescent="0.25">
      <c r="A54" s="251"/>
      <c r="B54" s="541"/>
      <c r="C54" s="254" t="s">
        <v>359</v>
      </c>
    </row>
    <row r="55" spans="1:3" x14ac:dyDescent="0.25">
      <c r="A55" s="251"/>
      <c r="B55" s="541"/>
      <c r="C55" s="254" t="s">
        <v>360</v>
      </c>
    </row>
    <row r="56" spans="1:3" x14ac:dyDescent="0.25">
      <c r="A56" s="251"/>
      <c r="B56" s="541"/>
      <c r="C56" s="254" t="s">
        <v>361</v>
      </c>
    </row>
    <row r="57" spans="1:3" x14ac:dyDescent="0.25">
      <c r="A57" s="251"/>
      <c r="B57" s="541"/>
      <c r="C57" s="254" t="s">
        <v>362</v>
      </c>
    </row>
    <row r="58" spans="1:3" x14ac:dyDescent="0.25">
      <c r="A58" s="251"/>
      <c r="B58" s="541"/>
      <c r="C58" s="254" t="s">
        <v>363</v>
      </c>
    </row>
    <row r="59" spans="1:3" x14ac:dyDescent="0.25">
      <c r="A59" s="251"/>
      <c r="B59" s="541"/>
      <c r="C59" s="253" t="s">
        <v>369</v>
      </c>
    </row>
    <row r="60" spans="1:3" x14ac:dyDescent="0.25">
      <c r="A60" s="251"/>
      <c r="B60" s="541"/>
      <c r="C60" s="254" t="s">
        <v>359</v>
      </c>
    </row>
    <row r="61" spans="1:3" x14ac:dyDescent="0.25">
      <c r="A61" s="251"/>
      <c r="B61" s="541"/>
      <c r="C61" s="254" t="s">
        <v>360</v>
      </c>
    </row>
    <row r="62" spans="1:3" x14ac:dyDescent="0.25">
      <c r="A62" s="251"/>
      <c r="B62" s="541"/>
      <c r="C62" s="254" t="s">
        <v>361</v>
      </c>
    </row>
    <row r="63" spans="1:3" x14ac:dyDescent="0.25">
      <c r="A63" s="251"/>
      <c r="B63" s="541"/>
      <c r="C63" s="254" t="s">
        <v>362</v>
      </c>
    </row>
    <row r="64" spans="1:3" ht="15.75" thickBot="1" x14ac:dyDescent="0.3">
      <c r="A64" s="252"/>
      <c r="B64" s="542"/>
      <c r="C64" s="255" t="s">
        <v>371</v>
      </c>
    </row>
    <row r="65" spans="1:3" ht="28.5" thickTop="1" x14ac:dyDescent="0.25">
      <c r="A65" s="242" t="s">
        <v>374</v>
      </c>
      <c r="B65" s="530" t="s">
        <v>376</v>
      </c>
      <c r="C65" s="256" t="s">
        <v>377</v>
      </c>
    </row>
    <row r="66" spans="1:3" ht="89.25" x14ac:dyDescent="0.25">
      <c r="A66" s="243" t="s">
        <v>375</v>
      </c>
      <c r="B66" s="536"/>
      <c r="C66" s="256" t="s">
        <v>378</v>
      </c>
    </row>
    <row r="67" spans="1:3" ht="40.5" x14ac:dyDescent="0.25">
      <c r="A67" s="244"/>
      <c r="B67" s="536"/>
      <c r="C67" s="256" t="s">
        <v>379</v>
      </c>
    </row>
    <row r="68" spans="1:3" ht="27.75" x14ac:dyDescent="0.25">
      <c r="A68" s="244"/>
      <c r="B68" s="536"/>
      <c r="C68" s="256" t="s">
        <v>380</v>
      </c>
    </row>
    <row r="69" spans="1:3" ht="25.5" x14ac:dyDescent="0.25">
      <c r="A69" s="244"/>
      <c r="B69" s="536"/>
      <c r="C69" s="246" t="s">
        <v>381</v>
      </c>
    </row>
    <row r="70" spans="1:3" x14ac:dyDescent="0.25">
      <c r="A70" s="244"/>
      <c r="B70" s="536"/>
      <c r="C70" s="247" t="s">
        <v>382</v>
      </c>
    </row>
    <row r="71" spans="1:3" x14ac:dyDescent="0.25">
      <c r="A71" s="244"/>
      <c r="B71" s="536"/>
      <c r="C71" s="247" t="s">
        <v>383</v>
      </c>
    </row>
    <row r="72" spans="1:3" x14ac:dyDescent="0.25">
      <c r="A72" s="244"/>
      <c r="B72" s="536"/>
      <c r="C72" s="247" t="s">
        <v>384</v>
      </c>
    </row>
    <row r="73" spans="1:3" x14ac:dyDescent="0.25">
      <c r="A73" s="244"/>
      <c r="B73" s="536"/>
      <c r="C73" s="247" t="s">
        <v>385</v>
      </c>
    </row>
    <row r="74" spans="1:3" x14ac:dyDescent="0.25">
      <c r="A74" s="244"/>
      <c r="B74" s="536"/>
      <c r="C74" s="247" t="s">
        <v>386</v>
      </c>
    </row>
    <row r="75" spans="1:3" ht="40.5" x14ac:dyDescent="0.25">
      <c r="A75" s="244"/>
      <c r="B75" s="536"/>
      <c r="C75" s="256" t="s">
        <v>387</v>
      </c>
    </row>
    <row r="76" spans="1:3" x14ac:dyDescent="0.25">
      <c r="A76" s="244"/>
      <c r="B76" s="536"/>
      <c r="C76" s="246" t="s">
        <v>388</v>
      </c>
    </row>
    <row r="77" spans="1:3" x14ac:dyDescent="0.25">
      <c r="A77" s="244"/>
      <c r="B77" s="536"/>
      <c r="C77" s="247" t="s">
        <v>382</v>
      </c>
    </row>
    <row r="78" spans="1:3" x14ac:dyDescent="0.25">
      <c r="A78" s="244"/>
      <c r="B78" s="536"/>
      <c r="C78" s="247" t="s">
        <v>383</v>
      </c>
    </row>
    <row r="79" spans="1:3" x14ac:dyDescent="0.25">
      <c r="A79" s="244"/>
      <c r="B79" s="536"/>
      <c r="C79" s="247" t="s">
        <v>384</v>
      </c>
    </row>
    <row r="80" spans="1:3" x14ac:dyDescent="0.25">
      <c r="A80" s="244"/>
      <c r="B80" s="536"/>
      <c r="C80" s="247" t="s">
        <v>385</v>
      </c>
    </row>
    <row r="81" spans="1:3" ht="15.75" thickBot="1" x14ac:dyDescent="0.3">
      <c r="A81" s="245"/>
      <c r="B81" s="531"/>
      <c r="C81" s="257" t="s">
        <v>386</v>
      </c>
    </row>
    <row r="82" spans="1:3" ht="203.25" customHeight="1" thickTop="1" x14ac:dyDescent="0.25">
      <c r="A82" s="537" t="s">
        <v>389</v>
      </c>
      <c r="B82" s="540" t="s">
        <v>390</v>
      </c>
      <c r="C82" s="253" t="s">
        <v>388</v>
      </c>
    </row>
    <row r="83" spans="1:3" x14ac:dyDescent="0.25">
      <c r="A83" s="538"/>
      <c r="B83" s="541"/>
      <c r="C83" s="254" t="s">
        <v>382</v>
      </c>
    </row>
    <row r="84" spans="1:3" x14ac:dyDescent="0.25">
      <c r="A84" s="538"/>
      <c r="B84" s="541"/>
      <c r="C84" s="254" t="s">
        <v>383</v>
      </c>
    </row>
    <row r="85" spans="1:3" x14ac:dyDescent="0.25">
      <c r="A85" s="538"/>
      <c r="B85" s="541"/>
      <c r="C85" s="254" t="s">
        <v>384</v>
      </c>
    </row>
    <row r="86" spans="1:3" x14ac:dyDescent="0.25">
      <c r="A86" s="538"/>
      <c r="B86" s="541"/>
      <c r="C86" s="254" t="s">
        <v>385</v>
      </c>
    </row>
    <row r="87" spans="1:3" x14ac:dyDescent="0.25">
      <c r="A87" s="538"/>
      <c r="B87" s="541"/>
      <c r="C87" s="254" t="s">
        <v>386</v>
      </c>
    </row>
    <row r="88" spans="1:3" ht="25.5" x14ac:dyDescent="0.25">
      <c r="A88" s="538"/>
      <c r="B88" s="541"/>
      <c r="C88" s="253" t="s">
        <v>391</v>
      </c>
    </row>
    <row r="89" spans="1:3" x14ac:dyDescent="0.25">
      <c r="A89" s="538"/>
      <c r="B89" s="541"/>
      <c r="C89" s="254" t="s">
        <v>359</v>
      </c>
    </row>
    <row r="90" spans="1:3" x14ac:dyDescent="0.25">
      <c r="A90" s="538"/>
      <c r="B90" s="541"/>
      <c r="C90" s="254" t="s">
        <v>360</v>
      </c>
    </row>
    <row r="91" spans="1:3" x14ac:dyDescent="0.25">
      <c r="A91" s="538"/>
      <c r="B91" s="541"/>
      <c r="C91" s="254" t="s">
        <v>361</v>
      </c>
    </row>
    <row r="92" spans="1:3" x14ac:dyDescent="0.25">
      <c r="A92" s="538"/>
      <c r="B92" s="541"/>
      <c r="C92" s="254" t="s">
        <v>362</v>
      </c>
    </row>
    <row r="93" spans="1:3" ht="15.75" thickBot="1" x14ac:dyDescent="0.3">
      <c r="A93" s="539"/>
      <c r="B93" s="542"/>
      <c r="C93" s="255" t="s">
        <v>363</v>
      </c>
    </row>
    <row r="94" spans="1:3" ht="290.25" customHeight="1" thickTop="1" x14ac:dyDescent="0.25">
      <c r="A94" s="528" t="s">
        <v>392</v>
      </c>
      <c r="B94" s="530" t="s">
        <v>393</v>
      </c>
      <c r="C94" s="246" t="s">
        <v>388</v>
      </c>
    </row>
    <row r="95" spans="1:3" x14ac:dyDescent="0.25">
      <c r="A95" s="535"/>
      <c r="B95" s="536"/>
      <c r="C95" s="247" t="s">
        <v>382</v>
      </c>
    </row>
    <row r="96" spans="1:3" x14ac:dyDescent="0.25">
      <c r="A96" s="535"/>
      <c r="B96" s="536"/>
      <c r="C96" s="247" t="s">
        <v>383</v>
      </c>
    </row>
    <row r="97" spans="1:3" x14ac:dyDescent="0.25">
      <c r="A97" s="535"/>
      <c r="B97" s="536"/>
      <c r="C97" s="247" t="s">
        <v>384</v>
      </c>
    </row>
    <row r="98" spans="1:3" x14ac:dyDescent="0.25">
      <c r="A98" s="535"/>
      <c r="B98" s="536"/>
      <c r="C98" s="247" t="s">
        <v>385</v>
      </c>
    </row>
    <row r="99" spans="1:3" x14ac:dyDescent="0.25">
      <c r="A99" s="535"/>
      <c r="B99" s="536"/>
      <c r="C99" s="247" t="s">
        <v>386</v>
      </c>
    </row>
    <row r="100" spans="1:3" ht="15.75" thickBot="1" x14ac:dyDescent="0.3">
      <c r="A100" s="529"/>
      <c r="B100" s="531"/>
      <c r="C100" s="258"/>
    </row>
    <row r="101" spans="1:3" ht="26.25" thickTop="1" x14ac:dyDescent="0.25">
      <c r="A101" s="249" t="s">
        <v>394</v>
      </c>
      <c r="B101" s="253" t="s">
        <v>396</v>
      </c>
      <c r="C101" s="253" t="s">
        <v>388</v>
      </c>
    </row>
    <row r="102" spans="1:3" ht="63.75" x14ac:dyDescent="0.25">
      <c r="A102" s="250" t="s">
        <v>395</v>
      </c>
      <c r="B102" s="253" t="s">
        <v>397</v>
      </c>
      <c r="C102" s="254" t="s">
        <v>382</v>
      </c>
    </row>
    <row r="103" spans="1:3" ht="51" x14ac:dyDescent="0.25">
      <c r="A103" s="251"/>
      <c r="B103" s="253" t="s">
        <v>398</v>
      </c>
      <c r="C103" s="254" t="s">
        <v>383</v>
      </c>
    </row>
    <row r="104" spans="1:3" ht="25.5" x14ac:dyDescent="0.25">
      <c r="A104" s="251"/>
      <c r="B104" s="253" t="s">
        <v>399</v>
      </c>
      <c r="C104" s="254" t="s">
        <v>384</v>
      </c>
    </row>
    <row r="105" spans="1:3" x14ac:dyDescent="0.25">
      <c r="A105" s="251"/>
      <c r="B105" s="259"/>
      <c r="C105" s="254" t="s">
        <v>385</v>
      </c>
    </row>
    <row r="106" spans="1:3" ht="15.75" thickBot="1" x14ac:dyDescent="0.3">
      <c r="A106" s="252"/>
      <c r="B106" s="260"/>
      <c r="C106" s="255" t="s">
        <v>386</v>
      </c>
    </row>
    <row r="107" spans="1:3" ht="228.75" customHeight="1" thickTop="1" x14ac:dyDescent="0.25">
      <c r="A107" s="528" t="s">
        <v>400</v>
      </c>
      <c r="B107" s="530" t="s">
        <v>401</v>
      </c>
      <c r="C107" s="246" t="s">
        <v>388</v>
      </c>
    </row>
    <row r="108" spans="1:3" x14ac:dyDescent="0.25">
      <c r="A108" s="535"/>
      <c r="B108" s="536"/>
      <c r="C108" s="247" t="s">
        <v>382</v>
      </c>
    </row>
    <row r="109" spans="1:3" x14ac:dyDescent="0.25">
      <c r="A109" s="535"/>
      <c r="B109" s="536"/>
      <c r="C109" s="247" t="s">
        <v>383</v>
      </c>
    </row>
    <row r="110" spans="1:3" x14ac:dyDescent="0.25">
      <c r="A110" s="535"/>
      <c r="B110" s="536"/>
      <c r="C110" s="247" t="s">
        <v>384</v>
      </c>
    </row>
    <row r="111" spans="1:3" x14ac:dyDescent="0.25">
      <c r="A111" s="535"/>
      <c r="B111" s="536"/>
      <c r="C111" s="247" t="s">
        <v>402</v>
      </c>
    </row>
    <row r="112" spans="1:3" x14ac:dyDescent="0.25">
      <c r="A112" s="535"/>
      <c r="B112" s="536"/>
      <c r="C112" s="247" t="s">
        <v>386</v>
      </c>
    </row>
    <row r="113" spans="1:3" ht="38.25" x14ac:dyDescent="0.25">
      <c r="A113" s="535"/>
      <c r="B113" s="536"/>
      <c r="C113" s="246" t="s">
        <v>403</v>
      </c>
    </row>
    <row r="114" spans="1:3" x14ac:dyDescent="0.25">
      <c r="A114" s="535"/>
      <c r="B114" s="536"/>
      <c r="C114" s="247" t="s">
        <v>359</v>
      </c>
    </row>
    <row r="115" spans="1:3" x14ac:dyDescent="0.25">
      <c r="A115" s="535"/>
      <c r="B115" s="536"/>
      <c r="C115" s="247" t="s">
        <v>360</v>
      </c>
    </row>
    <row r="116" spans="1:3" x14ac:dyDescent="0.25">
      <c r="A116" s="535"/>
      <c r="B116" s="536"/>
      <c r="C116" s="247" t="s">
        <v>361</v>
      </c>
    </row>
    <row r="117" spans="1:3" x14ac:dyDescent="0.25">
      <c r="A117" s="535"/>
      <c r="B117" s="536"/>
      <c r="C117" s="247" t="s">
        <v>362</v>
      </c>
    </row>
    <row r="118" spans="1:3" ht="15.75" thickBot="1" x14ac:dyDescent="0.3">
      <c r="A118" s="529"/>
      <c r="B118" s="531"/>
      <c r="C118" s="257" t="s">
        <v>363</v>
      </c>
    </row>
    <row r="119" spans="1:3" ht="409.6" customHeight="1" thickTop="1" x14ac:dyDescent="0.25">
      <c r="A119" s="537" t="s">
        <v>404</v>
      </c>
      <c r="B119" s="540" t="s">
        <v>405</v>
      </c>
      <c r="C119" s="253" t="s">
        <v>388</v>
      </c>
    </row>
    <row r="120" spans="1:3" x14ac:dyDescent="0.25">
      <c r="A120" s="538"/>
      <c r="B120" s="541"/>
      <c r="C120" s="254" t="s">
        <v>382</v>
      </c>
    </row>
    <row r="121" spans="1:3" x14ac:dyDescent="0.25">
      <c r="A121" s="538"/>
      <c r="B121" s="541"/>
      <c r="C121" s="254" t="s">
        <v>383</v>
      </c>
    </row>
    <row r="122" spans="1:3" x14ac:dyDescent="0.25">
      <c r="A122" s="538"/>
      <c r="B122" s="541"/>
      <c r="C122" s="254" t="s">
        <v>384</v>
      </c>
    </row>
    <row r="123" spans="1:3" x14ac:dyDescent="0.25">
      <c r="A123" s="538"/>
      <c r="B123" s="541"/>
      <c r="C123" s="254" t="s">
        <v>402</v>
      </c>
    </row>
    <row r="124" spans="1:3" x14ac:dyDescent="0.25">
      <c r="A124" s="538"/>
      <c r="B124" s="541"/>
      <c r="C124" s="254" t="s">
        <v>386</v>
      </c>
    </row>
    <row r="125" spans="1:3" ht="15.75" thickBot="1" x14ac:dyDescent="0.3">
      <c r="A125" s="539"/>
      <c r="B125" s="542"/>
      <c r="C125" s="261"/>
    </row>
    <row r="126" spans="1:3" ht="15.75" thickTop="1" x14ac:dyDescent="0.25">
      <c r="A126" s="528" t="s">
        <v>303</v>
      </c>
      <c r="B126" s="246"/>
      <c r="C126" s="530"/>
    </row>
    <row r="127" spans="1:3" ht="39" thickBot="1" x14ac:dyDescent="0.3">
      <c r="A127" s="529"/>
      <c r="B127" s="262" t="s">
        <v>304</v>
      </c>
      <c r="C127" s="531"/>
    </row>
    <row r="128" spans="1:3" ht="15.75" thickTop="1" x14ac:dyDescent="0.25">
      <c r="A128" s="263"/>
    </row>
    <row r="129" spans="1:1" ht="15.75" x14ac:dyDescent="0.25">
      <c r="A129" s="237"/>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12"/>
    </row>
    <row r="2" spans="1:4" ht="29.25" customHeight="1" thickBot="1" x14ac:dyDescent="0.3">
      <c r="A2" s="313" t="s">
        <v>420</v>
      </c>
      <c r="B2" s="314" t="s">
        <v>421</v>
      </c>
      <c r="C2" s="314" t="s">
        <v>422</v>
      </c>
      <c r="D2" s="314" t="s">
        <v>423</v>
      </c>
    </row>
    <row r="3" spans="1:4" ht="29.25" customHeight="1" thickBot="1" x14ac:dyDescent="0.3">
      <c r="A3" s="546" t="s">
        <v>424</v>
      </c>
      <c r="B3" s="549" t="s">
        <v>425</v>
      </c>
      <c r="C3" s="332" t="s">
        <v>426</v>
      </c>
      <c r="D3" s="319" t="s">
        <v>427</v>
      </c>
    </row>
    <row r="4" spans="1:4" ht="29.25" customHeight="1" thickBot="1" x14ac:dyDescent="0.3">
      <c r="A4" s="547"/>
      <c r="B4" s="550"/>
      <c r="C4" s="319" t="s">
        <v>428</v>
      </c>
      <c r="D4" s="319" t="s">
        <v>429</v>
      </c>
    </row>
    <row r="5" spans="1:4" ht="29.25" customHeight="1" thickBot="1" x14ac:dyDescent="0.3">
      <c r="A5" s="547"/>
      <c r="B5" s="550"/>
      <c r="C5" s="332" t="s">
        <v>430</v>
      </c>
      <c r="D5" s="319" t="s">
        <v>431</v>
      </c>
    </row>
    <row r="6" spans="1:4" ht="29.25" customHeight="1" thickBot="1" x14ac:dyDescent="0.3">
      <c r="A6" s="547"/>
      <c r="B6" s="550"/>
      <c r="C6" s="319" t="s">
        <v>432</v>
      </c>
      <c r="D6" s="319" t="s">
        <v>433</v>
      </c>
    </row>
    <row r="7" spans="1:4" ht="29.25" customHeight="1" thickBot="1" x14ac:dyDescent="0.3">
      <c r="A7" s="547"/>
      <c r="B7" s="550"/>
      <c r="C7" s="332" t="s">
        <v>434</v>
      </c>
      <c r="D7" s="319" t="s">
        <v>431</v>
      </c>
    </row>
    <row r="8" spans="1:4" ht="29.25" customHeight="1" thickBot="1" x14ac:dyDescent="0.3">
      <c r="A8" s="547"/>
      <c r="B8" s="550"/>
      <c r="C8" s="332" t="s">
        <v>435</v>
      </c>
      <c r="D8" s="319" t="s">
        <v>431</v>
      </c>
    </row>
    <row r="9" spans="1:4" ht="29.25" customHeight="1" thickBot="1" x14ac:dyDescent="0.3">
      <c r="A9" s="547"/>
      <c r="B9" s="550"/>
      <c r="C9" s="332" t="s">
        <v>436</v>
      </c>
      <c r="D9" s="319" t="s">
        <v>431</v>
      </c>
    </row>
    <row r="10" spans="1:4" ht="29.25" customHeight="1" thickBot="1" x14ac:dyDescent="0.3">
      <c r="A10" s="548"/>
      <c r="B10" s="551"/>
      <c r="C10" s="332" t="s">
        <v>437</v>
      </c>
      <c r="D10" s="319" t="s">
        <v>431</v>
      </c>
    </row>
    <row r="11" spans="1:4" ht="29.25" customHeight="1" thickBot="1" x14ac:dyDescent="0.3">
      <c r="A11" s="546" t="s">
        <v>438</v>
      </c>
      <c r="B11" s="318" t="s">
        <v>439</v>
      </c>
      <c r="C11" s="322" t="s">
        <v>441</v>
      </c>
      <c r="D11" s="322" t="s">
        <v>442</v>
      </c>
    </row>
    <row r="12" spans="1:4" ht="29.25" customHeight="1" thickBot="1" x14ac:dyDescent="0.3">
      <c r="A12" s="547"/>
      <c r="B12" s="318" t="s">
        <v>440</v>
      </c>
      <c r="C12" s="332" t="s">
        <v>443</v>
      </c>
      <c r="D12" s="322" t="s">
        <v>431</v>
      </c>
    </row>
    <row r="13" spans="1:4" ht="29.25" customHeight="1" thickBot="1" x14ac:dyDescent="0.3">
      <c r="A13" s="547"/>
      <c r="B13" s="320"/>
      <c r="C13" s="332" t="s">
        <v>444</v>
      </c>
      <c r="D13" s="322" t="s">
        <v>445</v>
      </c>
    </row>
    <row r="14" spans="1:4" ht="29.25" customHeight="1" thickBot="1" x14ac:dyDescent="0.3">
      <c r="A14" s="547"/>
      <c r="B14" s="320"/>
      <c r="C14" s="322" t="s">
        <v>446</v>
      </c>
      <c r="D14" s="322" t="s">
        <v>447</v>
      </c>
    </row>
    <row r="15" spans="1:4" ht="29.25" customHeight="1" thickBot="1" x14ac:dyDescent="0.3">
      <c r="A15" s="548"/>
      <c r="B15" s="321"/>
      <c r="C15" s="322" t="s">
        <v>448</v>
      </c>
      <c r="D15" s="322" t="s">
        <v>447</v>
      </c>
    </row>
    <row r="16" spans="1:4" ht="29.25" customHeight="1" thickBot="1" x14ac:dyDescent="0.3">
      <c r="A16" s="552" t="s">
        <v>449</v>
      </c>
      <c r="B16" s="549" t="s">
        <v>450</v>
      </c>
      <c r="C16" s="322" t="s">
        <v>451</v>
      </c>
      <c r="D16" s="322" t="s">
        <v>452</v>
      </c>
    </row>
    <row r="17" spans="1:4" ht="29.25" customHeight="1" thickBot="1" x14ac:dyDescent="0.3">
      <c r="A17" s="553"/>
      <c r="B17" s="550"/>
      <c r="C17" s="322" t="s">
        <v>453</v>
      </c>
      <c r="D17" s="322" t="s">
        <v>452</v>
      </c>
    </row>
    <row r="18" spans="1:4" ht="29.25" customHeight="1" thickBot="1" x14ac:dyDescent="0.3">
      <c r="A18" s="553"/>
      <c r="B18" s="550"/>
      <c r="C18" s="322" t="s">
        <v>454</v>
      </c>
      <c r="D18" s="322" t="s">
        <v>442</v>
      </c>
    </row>
    <row r="19" spans="1:4" ht="29.25" customHeight="1" thickBot="1" x14ac:dyDescent="0.3">
      <c r="A19" s="553"/>
      <c r="B19" s="550"/>
      <c r="C19" s="322" t="s">
        <v>455</v>
      </c>
      <c r="D19" s="322" t="s">
        <v>456</v>
      </c>
    </row>
    <row r="20" spans="1:4" ht="29.25" customHeight="1" thickBot="1" x14ac:dyDescent="0.3">
      <c r="A20" s="553"/>
      <c r="B20" s="550"/>
      <c r="C20" s="322" t="s">
        <v>457</v>
      </c>
      <c r="D20" s="322" t="s">
        <v>447</v>
      </c>
    </row>
    <row r="21" spans="1:4" ht="29.25" customHeight="1" thickBot="1" x14ac:dyDescent="0.3">
      <c r="A21" s="554"/>
      <c r="B21" s="551"/>
      <c r="C21" s="332" t="s">
        <v>458</v>
      </c>
      <c r="D21" s="322" t="s">
        <v>431</v>
      </c>
    </row>
    <row r="22" spans="1:4" ht="29.25" customHeight="1" x14ac:dyDescent="0.25">
      <c r="A22" s="546" t="s">
        <v>459</v>
      </c>
      <c r="B22" s="318"/>
      <c r="C22" s="555"/>
      <c r="D22" s="555"/>
    </row>
    <row r="23" spans="1:4" ht="29.25" customHeight="1" x14ac:dyDescent="0.25">
      <c r="A23" s="547"/>
      <c r="B23" s="318" t="s">
        <v>460</v>
      </c>
      <c r="C23" s="556"/>
      <c r="D23" s="556"/>
    </row>
    <row r="24" spans="1:4" ht="29.25" customHeight="1" x14ac:dyDescent="0.25">
      <c r="A24" s="547"/>
      <c r="B24" s="318" t="s">
        <v>461</v>
      </c>
      <c r="C24" s="556"/>
      <c r="D24" s="556"/>
    </row>
    <row r="25" spans="1:4" ht="29.25" customHeight="1" x14ac:dyDescent="0.25">
      <c r="A25" s="547"/>
      <c r="B25" s="318" t="s">
        <v>462</v>
      </c>
      <c r="C25" s="556"/>
      <c r="D25" s="556"/>
    </row>
    <row r="26" spans="1:4" ht="29.25" customHeight="1" x14ac:dyDescent="0.25">
      <c r="A26" s="547"/>
      <c r="B26" s="318" t="s">
        <v>463</v>
      </c>
      <c r="C26" s="556"/>
      <c r="D26" s="556"/>
    </row>
    <row r="27" spans="1:4" ht="29.25" customHeight="1" thickBot="1" x14ac:dyDescent="0.3">
      <c r="A27" s="548"/>
      <c r="B27" s="323"/>
      <c r="C27" s="557"/>
      <c r="D27" s="557"/>
    </row>
    <row r="28" spans="1:4" ht="29.25" customHeight="1" thickBot="1" x14ac:dyDescent="0.3">
      <c r="A28" s="315" t="s">
        <v>464</v>
      </c>
      <c r="B28" s="318"/>
      <c r="C28" s="332" t="s">
        <v>469</v>
      </c>
      <c r="D28" s="329" t="s">
        <v>431</v>
      </c>
    </row>
    <row r="29" spans="1:4" ht="29.25" customHeight="1" x14ac:dyDescent="0.25">
      <c r="A29" s="316"/>
      <c r="B29" s="318" t="s">
        <v>467</v>
      </c>
      <c r="C29" s="330"/>
      <c r="D29" s="330"/>
    </row>
    <row r="30" spans="1:4" ht="29.25" customHeight="1" x14ac:dyDescent="0.25">
      <c r="A30" s="315" t="s">
        <v>465</v>
      </c>
      <c r="B30" s="318" t="s">
        <v>468</v>
      </c>
      <c r="C30" s="330"/>
      <c r="D30" s="330"/>
    </row>
    <row r="31" spans="1:4" ht="29.25" customHeight="1" x14ac:dyDescent="0.25">
      <c r="A31" s="316"/>
      <c r="B31" s="324"/>
      <c r="C31" s="330"/>
      <c r="D31" s="330"/>
    </row>
    <row r="32" spans="1:4" ht="29.25" customHeight="1" thickBot="1" x14ac:dyDescent="0.3">
      <c r="A32" s="315" t="s">
        <v>466</v>
      </c>
      <c r="B32" s="325"/>
      <c r="C32" s="331"/>
      <c r="D32" s="331"/>
    </row>
    <row r="33" spans="1:4" ht="29.25" customHeight="1" thickBot="1" x14ac:dyDescent="0.3">
      <c r="A33" s="317"/>
      <c r="B33" s="326"/>
      <c r="C33" s="322"/>
      <c r="D33" s="322"/>
    </row>
    <row r="34" spans="1:4" ht="29.25" customHeight="1" thickBot="1" x14ac:dyDescent="0.3">
      <c r="A34" s="315" t="s">
        <v>470</v>
      </c>
      <c r="B34" s="318"/>
      <c r="C34" s="332" t="s">
        <v>476</v>
      </c>
      <c r="D34" s="329" t="s">
        <v>477</v>
      </c>
    </row>
    <row r="35" spans="1:4" ht="29.25" customHeight="1" x14ac:dyDescent="0.25">
      <c r="A35" s="316"/>
      <c r="B35" s="318" t="s">
        <v>473</v>
      </c>
      <c r="C35" s="330"/>
      <c r="D35" s="330"/>
    </row>
    <row r="36" spans="1:4" ht="29.25" customHeight="1" x14ac:dyDescent="0.25">
      <c r="A36" s="315" t="s">
        <v>471</v>
      </c>
      <c r="B36" s="318" t="s">
        <v>474</v>
      </c>
      <c r="C36" s="330"/>
      <c r="D36" s="330"/>
    </row>
    <row r="37" spans="1:4" ht="29.25" customHeight="1" thickBot="1" x14ac:dyDescent="0.3">
      <c r="A37" s="316"/>
      <c r="B37" s="318" t="s">
        <v>475</v>
      </c>
      <c r="C37" s="331"/>
      <c r="D37" s="331"/>
    </row>
    <row r="38" spans="1:4" ht="29.25" customHeight="1" thickBot="1" x14ac:dyDescent="0.3">
      <c r="A38" s="315" t="s">
        <v>472</v>
      </c>
      <c r="B38" s="327"/>
      <c r="C38" s="332" t="s">
        <v>478</v>
      </c>
      <c r="D38" s="322" t="s">
        <v>431</v>
      </c>
    </row>
    <row r="39" spans="1:4" ht="29.25" customHeight="1" thickBot="1" x14ac:dyDescent="0.3">
      <c r="A39" s="317"/>
      <c r="B39" s="326"/>
      <c r="C39" s="322" t="s">
        <v>479</v>
      </c>
      <c r="D39" s="322" t="s">
        <v>433</v>
      </c>
    </row>
    <row r="40" spans="1:4" ht="29.25" customHeight="1" thickBot="1" x14ac:dyDescent="0.3">
      <c r="A40" s="546" t="s">
        <v>480</v>
      </c>
      <c r="B40" s="318" t="s">
        <v>481</v>
      </c>
      <c r="C40" s="322" t="s">
        <v>483</v>
      </c>
      <c r="D40" s="322" t="s">
        <v>484</v>
      </c>
    </row>
    <row r="41" spans="1:4" ht="29.25" customHeight="1" thickBot="1" x14ac:dyDescent="0.3">
      <c r="A41" s="547"/>
      <c r="B41" s="318" t="s">
        <v>482</v>
      </c>
      <c r="C41" s="322" t="s">
        <v>485</v>
      </c>
      <c r="D41" s="322" t="s">
        <v>484</v>
      </c>
    </row>
    <row r="42" spans="1:4" ht="29.25" customHeight="1" thickBot="1" x14ac:dyDescent="0.3">
      <c r="A42" s="547"/>
      <c r="B42" s="327"/>
      <c r="C42" s="332" t="s">
        <v>486</v>
      </c>
      <c r="D42" s="322" t="s">
        <v>431</v>
      </c>
    </row>
    <row r="43" spans="1:4" ht="29.25" customHeight="1" thickBot="1" x14ac:dyDescent="0.3">
      <c r="A43" s="547"/>
      <c r="B43" s="325"/>
      <c r="C43" s="332" t="s">
        <v>487</v>
      </c>
      <c r="D43" s="322" t="s">
        <v>431</v>
      </c>
    </row>
    <row r="44" spans="1:4" ht="29.25" customHeight="1" thickBot="1" x14ac:dyDescent="0.3">
      <c r="A44" s="548"/>
      <c r="B44" s="326"/>
      <c r="C44" s="322" t="s">
        <v>488</v>
      </c>
      <c r="D44" s="322" t="s">
        <v>433</v>
      </c>
    </row>
    <row r="45" spans="1:4" ht="29.25" customHeight="1" thickBot="1" x14ac:dyDescent="0.3">
      <c r="A45" s="546" t="s">
        <v>489</v>
      </c>
      <c r="B45" s="318"/>
      <c r="C45" s="332" t="s">
        <v>492</v>
      </c>
      <c r="D45" s="322" t="s">
        <v>431</v>
      </c>
    </row>
    <row r="46" spans="1:4" ht="29.25" customHeight="1" thickBot="1" x14ac:dyDescent="0.3">
      <c r="A46" s="547"/>
      <c r="B46" s="318" t="s">
        <v>490</v>
      </c>
      <c r="C46" s="322" t="s">
        <v>493</v>
      </c>
      <c r="D46" s="322" t="s">
        <v>429</v>
      </c>
    </row>
    <row r="47" spans="1:4" ht="29.25" customHeight="1" thickBot="1" x14ac:dyDescent="0.3">
      <c r="A47" s="547"/>
      <c r="B47" s="318" t="s">
        <v>491</v>
      </c>
      <c r="C47" s="322" t="s">
        <v>494</v>
      </c>
      <c r="D47" s="322" t="s">
        <v>429</v>
      </c>
    </row>
    <row r="48" spans="1:4" ht="29.25" customHeight="1" thickBot="1" x14ac:dyDescent="0.3">
      <c r="A48" s="548"/>
      <c r="B48" s="326"/>
      <c r="C48" s="322" t="s">
        <v>495</v>
      </c>
      <c r="D48" s="322" t="s">
        <v>429</v>
      </c>
    </row>
    <row r="49" spans="1:4" ht="29.25" customHeight="1" thickBot="1" x14ac:dyDescent="0.3">
      <c r="A49" s="552" t="s">
        <v>496</v>
      </c>
      <c r="B49" s="318" t="s">
        <v>497</v>
      </c>
      <c r="C49" s="332" t="s">
        <v>501</v>
      </c>
      <c r="D49" s="322" t="s">
        <v>502</v>
      </c>
    </row>
    <row r="50" spans="1:4" ht="29.25" customHeight="1" thickBot="1" x14ac:dyDescent="0.3">
      <c r="A50" s="553"/>
      <c r="B50" s="318" t="s">
        <v>498</v>
      </c>
      <c r="C50" s="332" t="s">
        <v>503</v>
      </c>
      <c r="D50" s="322" t="s">
        <v>502</v>
      </c>
    </row>
    <row r="51" spans="1:4" ht="29.25" customHeight="1" thickBot="1" x14ac:dyDescent="0.3">
      <c r="A51" s="553"/>
      <c r="B51" s="318" t="s">
        <v>499</v>
      </c>
      <c r="C51" s="322" t="s">
        <v>504</v>
      </c>
      <c r="D51" s="322" t="s">
        <v>505</v>
      </c>
    </row>
    <row r="52" spans="1:4" ht="29.25" customHeight="1" thickBot="1" x14ac:dyDescent="0.3">
      <c r="A52" s="553"/>
      <c r="B52" s="318" t="s">
        <v>500</v>
      </c>
      <c r="C52" s="322" t="s">
        <v>506</v>
      </c>
      <c r="D52" s="322" t="s">
        <v>507</v>
      </c>
    </row>
    <row r="53" spans="1:4" ht="29.25" customHeight="1" thickBot="1" x14ac:dyDescent="0.3">
      <c r="A53" s="553"/>
      <c r="B53" s="325"/>
      <c r="C53" s="322" t="s">
        <v>508</v>
      </c>
      <c r="D53" s="322" t="s">
        <v>507</v>
      </c>
    </row>
    <row r="54" spans="1:4" ht="29.25" customHeight="1" thickBot="1" x14ac:dyDescent="0.3">
      <c r="A54" s="553"/>
      <c r="B54" s="325"/>
      <c r="C54" s="332" t="s">
        <v>509</v>
      </c>
      <c r="D54" s="322" t="s">
        <v>431</v>
      </c>
    </row>
    <row r="55" spans="1:4" ht="29.25" customHeight="1" thickBot="1" x14ac:dyDescent="0.3">
      <c r="A55" s="554"/>
      <c r="B55" s="326"/>
      <c r="C55" s="332" t="s">
        <v>510</v>
      </c>
      <c r="D55" s="322" t="s">
        <v>431</v>
      </c>
    </row>
    <row r="56" spans="1:4" ht="29.25" customHeight="1" x14ac:dyDescent="0.25">
      <c r="A56" s="328"/>
    </row>
  </sheetData>
  <autoFilter ref="A2:D2" xr:uid="{00000000-0009-0000-0000-000017000000}"/>
  <mergeCells count="11">
    <mergeCell ref="A40:A44"/>
    <mergeCell ref="A45:A48"/>
    <mergeCell ref="A49:A55"/>
    <mergeCell ref="C22:C27"/>
    <mergeCell ref="D22:D27"/>
    <mergeCell ref="A22:A27"/>
    <mergeCell ref="A3:A10"/>
    <mergeCell ref="B3:B10"/>
    <mergeCell ref="A11:A15"/>
    <mergeCell ref="A16:A21"/>
    <mergeCell ref="B16:B2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6" workbookViewId="0">
      <selection activeCell="P16" sqref="P16"/>
    </sheetView>
  </sheetViews>
  <sheetFormatPr defaultColWidth="8.85546875" defaultRowHeight="42.75" customHeight="1" x14ac:dyDescent="0.25"/>
  <cols>
    <col min="1" max="1" width="1.28515625" style="42" customWidth="1"/>
    <col min="2" max="2" width="44.85546875" style="42" customWidth="1"/>
    <col min="3" max="3" width="78.7109375" style="42" customWidth="1"/>
    <col min="4" max="6" width="10.140625" style="60" customWidth="1"/>
    <col min="7" max="7" width="10.140625" style="61" customWidth="1"/>
    <col min="8" max="8" width="12.140625" style="42" customWidth="1"/>
    <col min="9" max="9" width="4.28515625" style="42" customWidth="1"/>
    <col min="10" max="10" width="10.140625" style="42" customWidth="1"/>
    <col min="11" max="11" width="4.42578125" style="42" customWidth="1"/>
    <col min="12" max="14" width="10.140625" style="42" customWidth="1"/>
    <col min="15" max="15" width="1.42578125" style="42" hidden="1" customWidth="1"/>
    <col min="16" max="16" width="18.85546875" style="42" customWidth="1"/>
    <col min="17" max="29" width="8" style="42" customWidth="1"/>
    <col min="30" max="33" width="9.28515625" style="42" customWidth="1"/>
    <col min="34" max="61" width="8.85546875" style="42"/>
    <col min="62" max="62" width="64" customWidth="1"/>
    <col min="63" max="63" width="97.85546875" customWidth="1"/>
    <col min="64" max="257" width="8.8554687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42578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8.85546875" style="42"/>
    <col min="318" max="318" width="64" style="42" customWidth="1"/>
    <col min="319" max="319" width="97.85546875" style="42" customWidth="1"/>
    <col min="320" max="513" width="8.8554687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42578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8.85546875" style="42"/>
    <col min="574" max="574" width="64" style="42" customWidth="1"/>
    <col min="575" max="575" width="97.85546875" style="42" customWidth="1"/>
    <col min="576" max="769" width="8.8554687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42578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8.85546875" style="42"/>
    <col min="830" max="830" width="64" style="42" customWidth="1"/>
    <col min="831" max="831" width="97.85546875" style="42" customWidth="1"/>
    <col min="832" max="1025" width="8.8554687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42578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8.85546875" style="42"/>
    <col min="1086" max="1086" width="64" style="42" customWidth="1"/>
    <col min="1087" max="1087" width="97.85546875" style="42" customWidth="1"/>
    <col min="1088" max="1281" width="8.8554687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42578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8.85546875" style="42"/>
    <col min="1342" max="1342" width="64" style="42" customWidth="1"/>
    <col min="1343" max="1343" width="97.85546875" style="42" customWidth="1"/>
    <col min="1344" max="1537" width="8.8554687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42578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8.85546875" style="42"/>
    <col min="1598" max="1598" width="64" style="42" customWidth="1"/>
    <col min="1599" max="1599" width="97.85546875" style="42" customWidth="1"/>
    <col min="1600" max="1793" width="8.8554687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42578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8.85546875" style="42"/>
    <col min="1854" max="1854" width="64" style="42" customWidth="1"/>
    <col min="1855" max="1855" width="97.85546875" style="42" customWidth="1"/>
    <col min="1856" max="2049" width="8.8554687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42578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8.85546875" style="42"/>
    <col min="2110" max="2110" width="64" style="42" customWidth="1"/>
    <col min="2111" max="2111" width="97.85546875" style="42" customWidth="1"/>
    <col min="2112" max="2305" width="8.8554687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42578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8.85546875" style="42"/>
    <col min="2366" max="2366" width="64" style="42" customWidth="1"/>
    <col min="2367" max="2367" width="97.85546875" style="42" customWidth="1"/>
    <col min="2368" max="2561" width="8.8554687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42578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8.85546875" style="42"/>
    <col min="2622" max="2622" width="64" style="42" customWidth="1"/>
    <col min="2623" max="2623" width="97.85546875" style="42" customWidth="1"/>
    <col min="2624" max="2817" width="8.8554687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42578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8.85546875" style="42"/>
    <col min="2878" max="2878" width="64" style="42" customWidth="1"/>
    <col min="2879" max="2879" width="97.85546875" style="42" customWidth="1"/>
    <col min="2880" max="3073" width="8.8554687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42578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8.85546875" style="42"/>
    <col min="3134" max="3134" width="64" style="42" customWidth="1"/>
    <col min="3135" max="3135" width="97.85546875" style="42" customWidth="1"/>
    <col min="3136" max="3329" width="8.8554687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42578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8.85546875" style="42"/>
    <col min="3390" max="3390" width="64" style="42" customWidth="1"/>
    <col min="3391" max="3391" width="97.85546875" style="42" customWidth="1"/>
    <col min="3392" max="3585" width="8.8554687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42578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8.85546875" style="42"/>
    <col min="3646" max="3646" width="64" style="42" customWidth="1"/>
    <col min="3647" max="3647" width="97.85546875" style="42" customWidth="1"/>
    <col min="3648" max="3841" width="8.8554687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42578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8.85546875" style="42"/>
    <col min="3902" max="3902" width="64" style="42" customWidth="1"/>
    <col min="3903" max="3903" width="97.85546875" style="42" customWidth="1"/>
    <col min="3904" max="4097" width="8.8554687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42578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8.85546875" style="42"/>
    <col min="4158" max="4158" width="64" style="42" customWidth="1"/>
    <col min="4159" max="4159" width="97.85546875" style="42" customWidth="1"/>
    <col min="4160" max="4353" width="8.8554687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42578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8.85546875" style="42"/>
    <col min="4414" max="4414" width="64" style="42" customWidth="1"/>
    <col min="4415" max="4415" width="97.85546875" style="42" customWidth="1"/>
    <col min="4416" max="4609" width="8.8554687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42578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8.85546875" style="42"/>
    <col min="4670" max="4670" width="64" style="42" customWidth="1"/>
    <col min="4671" max="4671" width="97.85546875" style="42" customWidth="1"/>
    <col min="4672" max="4865" width="8.8554687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42578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8.85546875" style="42"/>
    <col min="4926" max="4926" width="64" style="42" customWidth="1"/>
    <col min="4927" max="4927" width="97.85546875" style="42" customWidth="1"/>
    <col min="4928" max="5121" width="8.8554687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42578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8.85546875" style="42"/>
    <col min="5182" max="5182" width="64" style="42" customWidth="1"/>
    <col min="5183" max="5183" width="97.85546875" style="42" customWidth="1"/>
    <col min="5184" max="5377" width="8.8554687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42578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8.85546875" style="42"/>
    <col min="5438" max="5438" width="64" style="42" customWidth="1"/>
    <col min="5439" max="5439" width="97.85546875" style="42" customWidth="1"/>
    <col min="5440" max="5633" width="8.8554687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42578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8.85546875" style="42"/>
    <col min="5694" max="5694" width="64" style="42" customWidth="1"/>
    <col min="5695" max="5695" width="97.85546875" style="42" customWidth="1"/>
    <col min="5696" max="5889" width="8.8554687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42578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8.85546875" style="42"/>
    <col min="5950" max="5950" width="64" style="42" customWidth="1"/>
    <col min="5951" max="5951" width="97.85546875" style="42" customWidth="1"/>
    <col min="5952" max="6145" width="8.8554687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42578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8.85546875" style="42"/>
    <col min="6206" max="6206" width="64" style="42" customWidth="1"/>
    <col min="6207" max="6207" width="97.85546875" style="42" customWidth="1"/>
    <col min="6208" max="6401" width="8.8554687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42578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8.85546875" style="42"/>
    <col min="6462" max="6462" width="64" style="42" customWidth="1"/>
    <col min="6463" max="6463" width="97.85546875" style="42" customWidth="1"/>
    <col min="6464" max="6657" width="8.8554687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42578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8.85546875" style="42"/>
    <col min="6718" max="6718" width="64" style="42" customWidth="1"/>
    <col min="6719" max="6719" width="97.85546875" style="42" customWidth="1"/>
    <col min="6720" max="6913" width="8.8554687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42578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8.85546875" style="42"/>
    <col min="6974" max="6974" width="64" style="42" customWidth="1"/>
    <col min="6975" max="6975" width="97.85546875" style="42" customWidth="1"/>
    <col min="6976" max="7169" width="8.8554687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42578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8.85546875" style="42"/>
    <col min="7230" max="7230" width="64" style="42" customWidth="1"/>
    <col min="7231" max="7231" width="97.85546875" style="42" customWidth="1"/>
    <col min="7232" max="7425" width="8.8554687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42578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8.85546875" style="42"/>
    <col min="7486" max="7486" width="64" style="42" customWidth="1"/>
    <col min="7487" max="7487" width="97.85546875" style="42" customWidth="1"/>
    <col min="7488" max="7681" width="8.8554687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42578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8.85546875" style="42"/>
    <col min="7742" max="7742" width="64" style="42" customWidth="1"/>
    <col min="7743" max="7743" width="97.85546875" style="42" customWidth="1"/>
    <col min="7744" max="7937" width="8.8554687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42578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8.85546875" style="42"/>
    <col min="7998" max="7998" width="64" style="42" customWidth="1"/>
    <col min="7999" max="7999" width="97.85546875" style="42" customWidth="1"/>
    <col min="8000" max="8193" width="8.8554687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42578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8.85546875" style="42"/>
    <col min="8254" max="8254" width="64" style="42" customWidth="1"/>
    <col min="8255" max="8255" width="97.85546875" style="42" customWidth="1"/>
    <col min="8256" max="8449" width="8.8554687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42578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8.85546875" style="42"/>
    <col min="8510" max="8510" width="64" style="42" customWidth="1"/>
    <col min="8511" max="8511" width="97.85546875" style="42" customWidth="1"/>
    <col min="8512" max="8705" width="8.8554687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42578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8.85546875" style="42"/>
    <col min="8766" max="8766" width="64" style="42" customWidth="1"/>
    <col min="8767" max="8767" width="97.85546875" style="42" customWidth="1"/>
    <col min="8768" max="8961" width="8.8554687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42578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8.85546875" style="42"/>
    <col min="9022" max="9022" width="64" style="42" customWidth="1"/>
    <col min="9023" max="9023" width="97.85546875" style="42" customWidth="1"/>
    <col min="9024" max="9217" width="8.8554687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42578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8.85546875" style="42"/>
    <col min="9278" max="9278" width="64" style="42" customWidth="1"/>
    <col min="9279" max="9279" width="97.85546875" style="42" customWidth="1"/>
    <col min="9280" max="9473" width="8.8554687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42578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8.85546875" style="42"/>
    <col min="9534" max="9534" width="64" style="42" customWidth="1"/>
    <col min="9535" max="9535" width="97.85546875" style="42" customWidth="1"/>
    <col min="9536" max="9729" width="8.8554687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42578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8.85546875" style="42"/>
    <col min="9790" max="9790" width="64" style="42" customWidth="1"/>
    <col min="9791" max="9791" width="97.85546875" style="42" customWidth="1"/>
    <col min="9792" max="9985" width="8.8554687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42578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8.85546875" style="42"/>
    <col min="10046" max="10046" width="64" style="42" customWidth="1"/>
    <col min="10047" max="10047" width="97.85546875" style="42" customWidth="1"/>
    <col min="10048" max="10241" width="8.8554687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42578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8.85546875" style="42"/>
    <col min="10302" max="10302" width="64" style="42" customWidth="1"/>
    <col min="10303" max="10303" width="97.85546875" style="42" customWidth="1"/>
    <col min="10304" max="10497" width="8.8554687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42578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8.85546875" style="42"/>
    <col min="10558" max="10558" width="64" style="42" customWidth="1"/>
    <col min="10559" max="10559" width="97.85546875" style="42" customWidth="1"/>
    <col min="10560" max="10753" width="8.8554687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42578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8.85546875" style="42"/>
    <col min="10814" max="10814" width="64" style="42" customWidth="1"/>
    <col min="10815" max="10815" width="97.85546875" style="42" customWidth="1"/>
    <col min="10816" max="11009" width="8.8554687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42578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8.85546875" style="42"/>
    <col min="11070" max="11070" width="64" style="42" customWidth="1"/>
    <col min="11071" max="11071" width="97.85546875" style="42" customWidth="1"/>
    <col min="11072" max="11265" width="8.8554687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42578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8.85546875" style="42"/>
    <col min="11326" max="11326" width="64" style="42" customWidth="1"/>
    <col min="11327" max="11327" width="97.85546875" style="42" customWidth="1"/>
    <col min="11328" max="11521" width="8.8554687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42578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8.85546875" style="42"/>
    <col min="11582" max="11582" width="64" style="42" customWidth="1"/>
    <col min="11583" max="11583" width="97.85546875" style="42" customWidth="1"/>
    <col min="11584" max="11777" width="8.8554687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42578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8.85546875" style="42"/>
    <col min="11838" max="11838" width="64" style="42" customWidth="1"/>
    <col min="11839" max="11839" width="97.85546875" style="42" customWidth="1"/>
    <col min="11840" max="12033" width="8.8554687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42578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8.85546875" style="42"/>
    <col min="12094" max="12094" width="64" style="42" customWidth="1"/>
    <col min="12095" max="12095" width="97.85546875" style="42" customWidth="1"/>
    <col min="12096" max="12289" width="8.8554687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42578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8.85546875" style="42"/>
    <col min="12350" max="12350" width="64" style="42" customWidth="1"/>
    <col min="12351" max="12351" width="97.85546875" style="42" customWidth="1"/>
    <col min="12352" max="12545" width="8.8554687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42578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8.85546875" style="42"/>
    <col min="12606" max="12606" width="64" style="42" customWidth="1"/>
    <col min="12607" max="12607" width="97.85546875" style="42" customWidth="1"/>
    <col min="12608" max="12801" width="8.8554687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42578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8.85546875" style="42"/>
    <col min="12862" max="12862" width="64" style="42" customWidth="1"/>
    <col min="12863" max="12863" width="97.85546875" style="42" customWidth="1"/>
    <col min="12864" max="13057" width="8.8554687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42578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8.85546875" style="42"/>
    <col min="13118" max="13118" width="64" style="42" customWidth="1"/>
    <col min="13119" max="13119" width="97.85546875" style="42" customWidth="1"/>
    <col min="13120" max="13313" width="8.8554687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42578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8.85546875" style="42"/>
    <col min="13374" max="13374" width="64" style="42" customWidth="1"/>
    <col min="13375" max="13375" width="97.85546875" style="42" customWidth="1"/>
    <col min="13376" max="13569" width="8.8554687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42578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8.85546875" style="42"/>
    <col min="13630" max="13630" width="64" style="42" customWidth="1"/>
    <col min="13631" max="13631" width="97.85546875" style="42" customWidth="1"/>
    <col min="13632" max="13825" width="8.8554687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42578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8.85546875" style="42"/>
    <col min="13886" max="13886" width="64" style="42" customWidth="1"/>
    <col min="13887" max="13887" width="97.85546875" style="42" customWidth="1"/>
    <col min="13888" max="14081" width="8.8554687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42578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8.85546875" style="42"/>
    <col min="14142" max="14142" width="64" style="42" customWidth="1"/>
    <col min="14143" max="14143" width="97.85546875" style="42" customWidth="1"/>
    <col min="14144" max="14337" width="8.8554687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42578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8.85546875" style="42"/>
    <col min="14398" max="14398" width="64" style="42" customWidth="1"/>
    <col min="14399" max="14399" width="97.85546875" style="42" customWidth="1"/>
    <col min="14400" max="14593" width="8.8554687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42578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8.85546875" style="42"/>
    <col min="14654" max="14654" width="64" style="42" customWidth="1"/>
    <col min="14655" max="14655" width="97.85546875" style="42" customWidth="1"/>
    <col min="14656" max="14849" width="8.8554687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42578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8.85546875" style="42"/>
    <col min="14910" max="14910" width="64" style="42" customWidth="1"/>
    <col min="14911" max="14911" width="97.85546875" style="42" customWidth="1"/>
    <col min="14912" max="15105" width="8.8554687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42578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8.85546875" style="42"/>
    <col min="15166" max="15166" width="64" style="42" customWidth="1"/>
    <col min="15167" max="15167" width="97.85546875" style="42" customWidth="1"/>
    <col min="15168" max="15361" width="8.8554687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42578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8.85546875" style="42"/>
    <col min="15422" max="15422" width="64" style="42" customWidth="1"/>
    <col min="15423" max="15423" width="97.85546875" style="42" customWidth="1"/>
    <col min="15424" max="15617" width="8.8554687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42578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8.85546875" style="42"/>
    <col min="15678" max="15678" width="64" style="42" customWidth="1"/>
    <col min="15679" max="15679" width="97.85546875" style="42" customWidth="1"/>
    <col min="15680" max="15873" width="8.8554687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42578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8.85546875" style="42"/>
    <col min="15934" max="15934" width="64" style="42" customWidth="1"/>
    <col min="15935" max="15935" width="97.85546875" style="42" customWidth="1"/>
    <col min="15936" max="16129" width="8.8554687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42578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8.85546875" style="42"/>
    <col min="16190" max="16190" width="64" style="42" customWidth="1"/>
    <col min="16191" max="16191" width="97.85546875" style="42" customWidth="1"/>
    <col min="16192" max="16384" width="8.85546875" style="42"/>
  </cols>
  <sheetData>
    <row r="1" spans="1:63" ht="42.75" customHeight="1" thickBot="1" x14ac:dyDescent="0.3">
      <c r="A1" s="40"/>
      <c r="B1" s="338"/>
      <c r="C1" s="339"/>
      <c r="D1" s="340"/>
      <c r="E1" s="340"/>
      <c r="F1" s="340"/>
      <c r="G1" s="341"/>
      <c r="H1" s="341"/>
      <c r="I1" s="341"/>
      <c r="J1" s="341"/>
      <c r="K1" s="341"/>
      <c r="L1" s="341"/>
      <c r="M1" s="341"/>
      <c r="N1" s="342"/>
      <c r="O1" s="41"/>
      <c r="BJ1" s="43" t="s">
        <v>186</v>
      </c>
      <c r="BK1" s="44" t="s">
        <v>187</v>
      </c>
    </row>
    <row r="2" spans="1:63" ht="42.75" customHeight="1" thickTop="1" thickBot="1" x14ac:dyDescent="0.3">
      <c r="A2" s="40"/>
      <c r="B2" s="343" t="s">
        <v>188</v>
      </c>
      <c r="C2" s="558" t="str">
        <f>[4]Elenco!C1</f>
        <v>GOLFO ARANCI</v>
      </c>
      <c r="D2" s="558"/>
      <c r="E2" s="558"/>
      <c r="F2" s="558"/>
      <c r="G2" s="558"/>
      <c r="H2" s="558"/>
      <c r="I2" s="558"/>
      <c r="J2" s="558"/>
      <c r="K2" s="40"/>
      <c r="L2" s="45" t="s">
        <v>189</v>
      </c>
      <c r="M2" s="344">
        <v>2021</v>
      </c>
      <c r="N2" s="345"/>
      <c r="O2" s="46"/>
      <c r="BJ2" s="47" t="s">
        <v>190</v>
      </c>
      <c r="BK2" s="48" t="s">
        <v>191</v>
      </c>
    </row>
    <row r="3" spans="1:63" ht="42.75" customHeight="1" thickTop="1" thickBot="1" x14ac:dyDescent="0.3">
      <c r="A3" s="40"/>
      <c r="B3" s="343" t="s">
        <v>192</v>
      </c>
      <c r="C3" s="558" t="str">
        <f>[4]Elenco!F2</f>
        <v>SERVIZIO 1</v>
      </c>
      <c r="D3" s="558"/>
      <c r="E3" s="558"/>
      <c r="F3" s="558"/>
      <c r="G3" s="558"/>
      <c r="H3" s="558"/>
      <c r="I3" s="558"/>
      <c r="J3" s="558"/>
      <c r="K3" s="40"/>
      <c r="L3" s="40"/>
      <c r="M3" s="40"/>
      <c r="N3" s="345"/>
      <c r="O3" s="46"/>
      <c r="BJ3" s="49" t="s">
        <v>193</v>
      </c>
      <c r="BK3" s="50" t="s">
        <v>194</v>
      </c>
    </row>
    <row r="4" spans="1:63" ht="42.75" customHeight="1" thickTop="1" thickBot="1" x14ac:dyDescent="0.3">
      <c r="A4" s="40"/>
      <c r="B4" s="343" t="s">
        <v>195</v>
      </c>
      <c r="C4" s="558" t="s">
        <v>523</v>
      </c>
      <c r="D4" s="558"/>
      <c r="E4" s="558"/>
      <c r="F4" s="558"/>
      <c r="G4" s="558"/>
      <c r="H4" s="558"/>
      <c r="I4" s="558"/>
      <c r="J4" s="558"/>
      <c r="K4" s="40"/>
      <c r="L4" s="40"/>
      <c r="M4" s="40"/>
      <c r="N4" s="345"/>
      <c r="O4" s="46"/>
      <c r="BJ4" s="49" t="s">
        <v>196</v>
      </c>
      <c r="BK4" s="50" t="s">
        <v>197</v>
      </c>
    </row>
    <row r="5" spans="1:63" ht="42.75" customHeight="1" thickTop="1" thickBot="1" x14ac:dyDescent="0.3">
      <c r="A5" s="40"/>
      <c r="B5" s="346"/>
      <c r="C5" s="51"/>
      <c r="D5" s="52"/>
      <c r="E5" s="51"/>
      <c r="F5" s="52"/>
      <c r="G5" s="40"/>
      <c r="H5" s="40"/>
      <c r="I5" s="40"/>
      <c r="J5" s="40"/>
      <c r="K5" s="40"/>
      <c r="L5" s="40"/>
      <c r="M5" s="40"/>
      <c r="N5" s="345"/>
      <c r="O5" s="46"/>
      <c r="BJ5" s="49" t="s">
        <v>198</v>
      </c>
      <c r="BK5" s="50" t="s">
        <v>199</v>
      </c>
    </row>
    <row r="6" spans="1:63" ht="42.75" customHeight="1" thickTop="1" x14ac:dyDescent="0.25">
      <c r="A6" s="40"/>
      <c r="B6" s="559" t="s">
        <v>200</v>
      </c>
      <c r="C6" s="560"/>
      <c r="D6" s="560"/>
      <c r="E6" s="560"/>
      <c r="F6" s="560"/>
      <c r="G6" s="560"/>
      <c r="H6" s="560"/>
      <c r="I6" s="560"/>
      <c r="J6" s="560"/>
      <c r="K6" s="560"/>
      <c r="L6" s="560"/>
      <c r="M6" s="560"/>
      <c r="N6" s="561"/>
      <c r="O6" s="46"/>
      <c r="BJ6" s="49" t="s">
        <v>201</v>
      </c>
      <c r="BK6" s="50" t="s">
        <v>202</v>
      </c>
    </row>
    <row r="7" spans="1:63" ht="42.75" customHeight="1" x14ac:dyDescent="0.25">
      <c r="A7" s="40"/>
      <c r="B7" s="562"/>
      <c r="C7" s="563"/>
      <c r="D7" s="563"/>
      <c r="E7" s="563"/>
      <c r="F7" s="563"/>
      <c r="G7" s="563"/>
      <c r="H7" s="563"/>
      <c r="I7" s="563"/>
      <c r="J7" s="563"/>
      <c r="K7" s="563"/>
      <c r="L7" s="563"/>
      <c r="M7" s="563"/>
      <c r="N7" s="564"/>
      <c r="O7" s="46"/>
      <c r="BJ7" s="49" t="s">
        <v>203</v>
      </c>
      <c r="BK7" s="50" t="s">
        <v>204</v>
      </c>
    </row>
    <row r="8" spans="1:63" ht="42.75" customHeight="1" x14ac:dyDescent="0.25">
      <c r="A8" s="40"/>
      <c r="B8" s="562"/>
      <c r="C8" s="563"/>
      <c r="D8" s="563"/>
      <c r="E8" s="563"/>
      <c r="F8" s="563"/>
      <c r="G8" s="563"/>
      <c r="H8" s="563"/>
      <c r="I8" s="563"/>
      <c r="J8" s="563"/>
      <c r="K8" s="563"/>
      <c r="L8" s="563"/>
      <c r="M8" s="563"/>
      <c r="N8" s="564"/>
      <c r="O8" s="46"/>
      <c r="BJ8" s="49" t="s">
        <v>205</v>
      </c>
      <c r="BK8" s="50" t="s">
        <v>206</v>
      </c>
    </row>
    <row r="9" spans="1:63" ht="42.75" customHeight="1" thickBot="1" x14ac:dyDescent="0.3">
      <c r="A9" s="40"/>
      <c r="B9" s="565"/>
      <c r="C9" s="566"/>
      <c r="D9" s="566"/>
      <c r="E9" s="566"/>
      <c r="F9" s="566"/>
      <c r="G9" s="566"/>
      <c r="H9" s="566"/>
      <c r="I9" s="566"/>
      <c r="J9" s="566"/>
      <c r="K9" s="566"/>
      <c r="L9" s="566"/>
      <c r="M9" s="566"/>
      <c r="N9" s="567"/>
      <c r="O9" s="46"/>
      <c r="BJ9" s="49" t="s">
        <v>207</v>
      </c>
      <c r="BK9" s="50" t="s">
        <v>208</v>
      </c>
    </row>
    <row r="10" spans="1:63" ht="42.75" customHeight="1" thickTop="1" x14ac:dyDescent="0.25">
      <c r="A10" s="40"/>
      <c r="B10" s="568" t="s">
        <v>209</v>
      </c>
      <c r="C10" s="569"/>
      <c r="D10" s="572" t="s">
        <v>210</v>
      </c>
      <c r="E10" s="573"/>
      <c r="F10" s="573"/>
      <c r="G10" s="573"/>
      <c r="H10" s="573"/>
      <c r="I10" s="347"/>
      <c r="J10" s="573" t="s">
        <v>211</v>
      </c>
      <c r="K10" s="347"/>
      <c r="L10" s="578"/>
      <c r="M10" s="578"/>
      <c r="N10" s="569"/>
      <c r="O10" s="46"/>
      <c r="BJ10" s="49"/>
      <c r="BK10" s="50"/>
    </row>
    <row r="11" spans="1:63" ht="42.75" customHeight="1" thickBot="1" x14ac:dyDescent="0.3">
      <c r="A11" s="40"/>
      <c r="B11" s="570"/>
      <c r="C11" s="571"/>
      <c r="D11" s="574"/>
      <c r="E11" s="575"/>
      <c r="F11" s="575"/>
      <c r="G11" s="575"/>
      <c r="H11" s="575"/>
      <c r="I11" s="348"/>
      <c r="J11" s="575"/>
      <c r="K11" s="348" t="s">
        <v>524</v>
      </c>
      <c r="L11" s="579"/>
      <c r="M11" s="579"/>
      <c r="N11" s="580"/>
      <c r="O11" s="46"/>
      <c r="BJ11" s="49"/>
      <c r="BK11" s="50"/>
    </row>
    <row r="12" spans="1:63" ht="42.75" customHeight="1" thickTop="1" thickBot="1" x14ac:dyDescent="0.3">
      <c r="A12" s="40"/>
      <c r="B12" s="582" t="s">
        <v>212</v>
      </c>
      <c r="C12" s="582" t="s">
        <v>213</v>
      </c>
      <c r="D12" s="576"/>
      <c r="E12" s="577"/>
      <c r="F12" s="577"/>
      <c r="G12" s="577"/>
      <c r="H12" s="577"/>
      <c r="I12" s="349"/>
      <c r="J12" s="577"/>
      <c r="K12" s="349"/>
      <c r="L12" s="581"/>
      <c r="M12" s="581"/>
      <c r="N12" s="571"/>
      <c r="O12" s="53"/>
      <c r="BJ12" s="49"/>
      <c r="BK12" s="50"/>
    </row>
    <row r="13" spans="1:63" ht="42.75" customHeight="1" thickTop="1" thickBot="1" x14ac:dyDescent="0.3">
      <c r="A13" s="40"/>
      <c r="B13" s="582"/>
      <c r="C13" s="582"/>
      <c r="D13" s="586" t="s">
        <v>214</v>
      </c>
      <c r="E13" s="586"/>
      <c r="F13" s="586"/>
      <c r="G13" s="586"/>
      <c r="H13" s="586"/>
      <c r="I13" s="587"/>
      <c r="J13" s="587"/>
      <c r="K13" s="587"/>
      <c r="L13" s="586"/>
      <c r="M13" s="586"/>
      <c r="N13" s="586"/>
      <c r="O13" s="350"/>
      <c r="BJ13" s="49" t="s">
        <v>215</v>
      </c>
      <c r="BK13" s="50" t="s">
        <v>216</v>
      </c>
    </row>
    <row r="14" spans="1:63" ht="42.75" customHeight="1" thickTop="1" thickBot="1" x14ac:dyDescent="0.3">
      <c r="A14" s="40"/>
      <c r="B14" s="351" t="str">
        <f>[4]Elenco!D2</f>
        <v>Garantire il controllo effettivo da parte della stazione appaltante sull’esecuzione delle prestazioni in attuazione dell’art. 31 c. 12 del D.Lgs 50/2016</v>
      </c>
      <c r="C14" s="351" t="s">
        <v>525</v>
      </c>
      <c r="D14" s="583"/>
      <c r="E14" s="584"/>
      <c r="F14" s="584"/>
      <c r="G14" s="584"/>
      <c r="H14" s="584"/>
      <c r="I14" s="584"/>
      <c r="J14" s="584"/>
      <c r="K14" s="584"/>
      <c r="L14" s="584"/>
      <c r="M14" s="584"/>
      <c r="N14" s="585"/>
      <c r="O14" s="46"/>
      <c r="P14" s="56"/>
      <c r="Q14" s="57"/>
      <c r="R14" s="57"/>
      <c r="S14" s="56"/>
      <c r="T14" s="56"/>
      <c r="U14" s="56"/>
      <c r="V14" s="56"/>
      <c r="W14" s="56"/>
      <c r="X14" s="56"/>
      <c r="Y14" s="56"/>
      <c r="Z14" s="56"/>
      <c r="AA14" s="56"/>
      <c r="AB14" s="56"/>
      <c r="AC14" s="56"/>
      <c r="AD14" s="56"/>
      <c r="AE14" s="56"/>
      <c r="AF14" s="56"/>
      <c r="AG14" s="56"/>
      <c r="AH14" s="56"/>
      <c r="AI14" s="56"/>
      <c r="AJ14" s="56"/>
      <c r="AK14" s="56"/>
      <c r="AL14" s="56"/>
      <c r="AM14" s="56"/>
      <c r="AN14" s="56"/>
      <c r="AO14" s="58"/>
      <c r="BJ14" s="49" t="s">
        <v>217</v>
      </c>
      <c r="BK14" s="50" t="s">
        <v>218</v>
      </c>
    </row>
    <row r="15" spans="1:63" ht="42.75" customHeight="1" thickTop="1" thickBot="1" x14ac:dyDescent="0.3">
      <c r="A15" s="40"/>
      <c r="B15" s="351" t="str">
        <f>[4]Elenco!D3</f>
        <v>Inserimento nel programma di Stato Civile degli Atti di Matrimonio dall'anno 1948 al 1958</v>
      </c>
      <c r="C15" s="351" t="s">
        <v>526</v>
      </c>
      <c r="D15" s="583"/>
      <c r="E15" s="584"/>
      <c r="F15" s="584"/>
      <c r="G15" s="584"/>
      <c r="H15" s="584"/>
      <c r="I15" s="584"/>
      <c r="J15" s="584"/>
      <c r="K15" s="584"/>
      <c r="L15" s="584"/>
      <c r="M15" s="584"/>
      <c r="N15" s="585"/>
      <c r="O15" s="46"/>
      <c r="P15" s="56"/>
      <c r="Q15" s="57"/>
      <c r="R15" s="57"/>
      <c r="S15" s="56"/>
      <c r="T15" s="56"/>
      <c r="U15" s="56"/>
      <c r="V15" s="56"/>
      <c r="W15" s="56"/>
      <c r="X15" s="56"/>
      <c r="Y15" s="56"/>
      <c r="Z15" s="56"/>
      <c r="AA15" s="56"/>
      <c r="AB15" s="56"/>
      <c r="AC15" s="56"/>
      <c r="AD15" s="56"/>
      <c r="AE15" s="56"/>
      <c r="AF15" s="56"/>
      <c r="AG15" s="56"/>
      <c r="AH15" s="56"/>
      <c r="AI15" s="56"/>
      <c r="AJ15" s="56"/>
      <c r="AK15" s="56"/>
      <c r="AL15" s="56"/>
      <c r="AM15" s="56"/>
      <c r="AN15" s="56"/>
      <c r="AO15" s="58"/>
      <c r="BJ15" s="49" t="s">
        <v>217</v>
      </c>
      <c r="BK15" s="50" t="s">
        <v>218</v>
      </c>
    </row>
    <row r="16" spans="1:63" ht="42.75" customHeight="1" thickTop="1" thickBot="1" x14ac:dyDescent="0.3">
      <c r="B16" s="351" t="str">
        <f>[4]Elenco!D4</f>
        <v>Avviare un progetto intergenerazionale, con incontri da parte di figure specifiche mirati a tutte le età: informazioni alle famiglie e ai minori sull'impatto Covid-19 riferito alla DAD e alla quotidianità familiare, informazioni di carattere sanitario rivolte alla terza età , informazioni ai giovani/adulti sulle malattie sociali.</v>
      </c>
      <c r="C16" s="351" t="s">
        <v>527</v>
      </c>
      <c r="D16" s="583"/>
      <c r="E16" s="584"/>
      <c r="F16" s="584"/>
      <c r="G16" s="584"/>
      <c r="H16" s="584"/>
      <c r="I16" s="584"/>
      <c r="J16" s="584"/>
      <c r="K16" s="584"/>
      <c r="L16" s="584"/>
      <c r="M16" s="584"/>
      <c r="N16" s="585"/>
    </row>
    <row r="17" spans="2:14" s="42" customFormat="1" ht="42.75" customHeight="1" thickTop="1" thickBot="1" x14ac:dyDescent="0.3">
      <c r="B17" s="352"/>
      <c r="C17" s="352"/>
      <c r="D17" s="583"/>
      <c r="E17" s="584"/>
      <c r="F17" s="584"/>
      <c r="G17" s="584"/>
      <c r="H17" s="584"/>
      <c r="I17" s="584"/>
      <c r="J17" s="584"/>
      <c r="K17" s="584"/>
      <c r="L17" s="584"/>
      <c r="M17" s="584"/>
      <c r="N17" s="585"/>
    </row>
    <row r="18" spans="2:14" s="42" customFormat="1" ht="42.75" customHeight="1" thickTop="1" thickBot="1" x14ac:dyDescent="0.3">
      <c r="B18" s="352"/>
      <c r="C18" s="352"/>
      <c r="D18" s="583"/>
      <c r="E18" s="584"/>
      <c r="F18" s="584"/>
      <c r="G18" s="584"/>
      <c r="H18" s="584"/>
      <c r="I18" s="584"/>
      <c r="J18" s="584"/>
      <c r="K18" s="584"/>
      <c r="L18" s="584"/>
      <c r="M18" s="584"/>
      <c r="N18" s="585"/>
    </row>
    <row r="19" spans="2:14" s="42" customFormat="1" ht="42.75" customHeight="1" thickTop="1" thickBot="1" x14ac:dyDescent="0.3">
      <c r="B19" s="352"/>
      <c r="C19" s="352"/>
      <c r="D19" s="583"/>
      <c r="E19" s="584"/>
      <c r="F19" s="584"/>
      <c r="G19" s="584"/>
      <c r="H19" s="584"/>
      <c r="I19" s="584"/>
      <c r="J19" s="584"/>
      <c r="K19" s="584"/>
      <c r="L19" s="584"/>
      <c r="M19" s="584"/>
      <c r="N19" s="585"/>
    </row>
    <row r="20" spans="2:14" s="42" customFormat="1" ht="42.75" customHeight="1" thickTop="1" thickBot="1" x14ac:dyDescent="0.3">
      <c r="B20" s="352"/>
      <c r="C20" s="352"/>
      <c r="D20" s="583"/>
      <c r="E20" s="584"/>
      <c r="F20" s="584"/>
      <c r="G20" s="584"/>
      <c r="H20" s="584"/>
      <c r="I20" s="584"/>
      <c r="J20" s="584"/>
      <c r="K20" s="584"/>
      <c r="L20" s="584"/>
      <c r="M20" s="584"/>
      <c r="N20" s="585"/>
    </row>
    <row r="21" spans="2:14" s="42" customFormat="1" ht="42.75" customHeight="1" thickTop="1" thickBot="1" x14ac:dyDescent="0.3">
      <c r="B21" s="352"/>
      <c r="C21" s="352"/>
      <c r="D21" s="583"/>
      <c r="E21" s="584"/>
      <c r="F21" s="584"/>
      <c r="G21" s="584"/>
      <c r="H21" s="584"/>
      <c r="I21" s="584"/>
      <c r="J21" s="584"/>
      <c r="K21" s="584"/>
      <c r="L21" s="584"/>
      <c r="M21" s="584"/>
      <c r="N21" s="585"/>
    </row>
    <row r="22" spans="2:14" s="42" customFormat="1" ht="42.75" customHeight="1" thickTop="1" thickBot="1" x14ac:dyDescent="0.3">
      <c r="B22" s="352"/>
      <c r="C22" s="352"/>
      <c r="D22" s="583"/>
      <c r="E22" s="584"/>
      <c r="F22" s="584"/>
      <c r="G22" s="584"/>
      <c r="H22" s="584"/>
      <c r="I22" s="584"/>
      <c r="J22" s="584"/>
      <c r="K22" s="584"/>
      <c r="L22" s="584"/>
      <c r="M22" s="584"/>
      <c r="N22" s="585"/>
    </row>
    <row r="23" spans="2:14" s="42" customFormat="1" ht="42.75" customHeight="1" thickTop="1" thickBot="1" x14ac:dyDescent="0.3">
      <c r="B23" s="352"/>
      <c r="C23" s="352"/>
      <c r="D23" s="583"/>
      <c r="E23" s="584"/>
      <c r="F23" s="584"/>
      <c r="G23" s="584"/>
      <c r="H23" s="584"/>
      <c r="I23" s="584"/>
      <c r="J23" s="584"/>
      <c r="K23" s="584"/>
      <c r="L23" s="584"/>
      <c r="M23" s="584"/>
      <c r="N23" s="585"/>
    </row>
    <row r="24" spans="2:14" s="42" customFormat="1" ht="42.75" customHeight="1" thickTop="1" thickBot="1" x14ac:dyDescent="0.3">
      <c r="B24" s="352"/>
      <c r="C24" s="352"/>
      <c r="D24" s="583"/>
      <c r="E24" s="584"/>
      <c r="F24" s="584"/>
      <c r="G24" s="584"/>
      <c r="H24" s="584"/>
      <c r="I24" s="584"/>
      <c r="J24" s="584"/>
      <c r="K24" s="584"/>
      <c r="L24" s="584"/>
      <c r="M24" s="584"/>
      <c r="N24" s="585"/>
    </row>
    <row r="25" spans="2:14" s="42" customFormat="1" ht="42.75" customHeight="1" thickTop="1" thickBot="1" x14ac:dyDescent="0.3">
      <c r="B25" s="352"/>
      <c r="C25" s="352"/>
      <c r="D25" s="583"/>
      <c r="E25" s="584"/>
      <c r="F25" s="584"/>
      <c r="G25" s="584"/>
      <c r="H25" s="584"/>
      <c r="I25" s="584"/>
      <c r="J25" s="584"/>
      <c r="K25" s="584"/>
      <c r="L25" s="584"/>
      <c r="M25" s="584"/>
      <c r="N25" s="585"/>
    </row>
    <row r="26" spans="2:14" s="42" customFormat="1" ht="42.75" customHeight="1" thickTop="1" thickBot="1" x14ac:dyDescent="0.3">
      <c r="B26" s="352"/>
      <c r="C26" s="352"/>
      <c r="D26" s="583"/>
      <c r="E26" s="584"/>
      <c r="F26" s="584"/>
      <c r="G26" s="584"/>
      <c r="H26" s="584"/>
      <c r="I26" s="584"/>
      <c r="J26" s="584"/>
      <c r="K26" s="584"/>
      <c r="L26" s="584"/>
      <c r="M26" s="584"/>
      <c r="N26" s="585"/>
    </row>
    <row r="27" spans="2:14" s="42" customFormat="1" ht="42.75" customHeight="1" thickTop="1" thickBot="1" x14ac:dyDescent="0.3">
      <c r="B27" s="352"/>
      <c r="C27" s="352"/>
      <c r="D27" s="583"/>
      <c r="E27" s="584"/>
      <c r="F27" s="584"/>
      <c r="G27" s="584"/>
      <c r="H27" s="584"/>
      <c r="I27" s="584"/>
      <c r="J27" s="584"/>
      <c r="K27" s="584"/>
      <c r="L27" s="584"/>
      <c r="M27" s="584"/>
      <c r="N27" s="585"/>
    </row>
    <row r="28" spans="2:14" s="42" customFormat="1" ht="42.75" customHeight="1" thickTop="1" thickBot="1" x14ac:dyDescent="0.3">
      <c r="B28" s="352"/>
      <c r="C28" s="352"/>
      <c r="D28" s="583"/>
      <c r="E28" s="584"/>
      <c r="F28" s="584"/>
      <c r="G28" s="584"/>
      <c r="H28" s="584"/>
      <c r="I28" s="584"/>
      <c r="J28" s="584"/>
      <c r="K28" s="584"/>
      <c r="L28" s="584"/>
      <c r="M28" s="584"/>
      <c r="N28" s="585"/>
    </row>
    <row r="29" spans="2:14" s="42" customFormat="1" ht="42.75" customHeight="1" thickTop="1" thickBot="1" x14ac:dyDescent="0.3">
      <c r="B29" s="352"/>
      <c r="C29" s="352"/>
      <c r="D29" s="583"/>
      <c r="E29" s="584"/>
      <c r="F29" s="584"/>
      <c r="G29" s="584"/>
      <c r="H29" s="584"/>
      <c r="I29" s="584"/>
      <c r="J29" s="584"/>
      <c r="K29" s="584"/>
      <c r="L29" s="584"/>
      <c r="M29" s="584"/>
      <c r="N29" s="585"/>
    </row>
    <row r="30" spans="2:14" s="42" customFormat="1" ht="42.75" customHeight="1" thickTop="1" thickBot="1" x14ac:dyDescent="0.3">
      <c r="B30" s="352"/>
      <c r="C30" s="352"/>
      <c r="D30" s="583"/>
      <c r="E30" s="584"/>
      <c r="F30" s="584"/>
      <c r="G30" s="584"/>
      <c r="H30" s="584"/>
      <c r="I30" s="584"/>
      <c r="J30" s="584"/>
      <c r="K30" s="584"/>
      <c r="L30" s="584"/>
      <c r="M30" s="584"/>
      <c r="N30" s="585"/>
    </row>
    <row r="31" spans="2:14" s="42" customFormat="1" ht="42.75" customHeight="1" thickTop="1" thickBot="1" x14ac:dyDescent="0.3">
      <c r="B31" s="352"/>
      <c r="C31" s="352"/>
      <c r="D31" s="583"/>
      <c r="E31" s="584"/>
      <c r="F31" s="584"/>
      <c r="G31" s="584"/>
      <c r="H31" s="584"/>
      <c r="I31" s="584"/>
      <c r="J31" s="584"/>
      <c r="K31" s="584"/>
      <c r="L31" s="584"/>
      <c r="M31" s="584"/>
      <c r="N31" s="585"/>
    </row>
    <row r="32" spans="2:14" s="42" customFormat="1" ht="42.75" customHeight="1" thickTop="1" thickBot="1" x14ac:dyDescent="0.3">
      <c r="B32" s="352"/>
      <c r="C32" s="352"/>
      <c r="D32" s="583"/>
      <c r="E32" s="584"/>
      <c r="F32" s="584"/>
      <c r="G32" s="584"/>
      <c r="H32" s="584"/>
      <c r="I32" s="584"/>
      <c r="J32" s="584"/>
      <c r="K32" s="584"/>
      <c r="L32" s="584"/>
      <c r="M32" s="584"/>
      <c r="N32" s="585"/>
    </row>
    <row r="33" spans="2:14" s="42" customFormat="1" ht="42.75" customHeight="1" thickTop="1" thickBot="1" x14ac:dyDescent="0.3">
      <c r="B33" s="352"/>
      <c r="C33" s="352"/>
      <c r="D33" s="583"/>
      <c r="E33" s="584"/>
      <c r="F33" s="584"/>
      <c r="G33" s="584"/>
      <c r="H33" s="584"/>
      <c r="I33" s="584"/>
      <c r="J33" s="584"/>
      <c r="K33" s="584"/>
      <c r="L33" s="584"/>
      <c r="M33" s="584"/>
      <c r="N33" s="585"/>
    </row>
    <row r="34" spans="2:14" s="42" customFormat="1" ht="42.75" customHeight="1" thickTop="1" x14ac:dyDescent="0.25">
      <c r="D34" s="60"/>
      <c r="E34" s="60"/>
      <c r="F34" s="60"/>
      <c r="G34" s="61"/>
    </row>
  </sheetData>
  <mergeCells count="31">
    <mergeCell ref="D31:N31"/>
    <mergeCell ref="D32:N32"/>
    <mergeCell ref="D33:N33"/>
    <mergeCell ref="D25:N25"/>
    <mergeCell ref="D26:N26"/>
    <mergeCell ref="D27:N27"/>
    <mergeCell ref="D28:N28"/>
    <mergeCell ref="D29:N29"/>
    <mergeCell ref="D30:N30"/>
    <mergeCell ref="D24:N24"/>
    <mergeCell ref="D13:N13"/>
    <mergeCell ref="D14:N14"/>
    <mergeCell ref="D15:N15"/>
    <mergeCell ref="D16:N16"/>
    <mergeCell ref="D17:N17"/>
    <mergeCell ref="D18:N18"/>
    <mergeCell ref="D19:N19"/>
    <mergeCell ref="D20:N20"/>
    <mergeCell ref="D21:N21"/>
    <mergeCell ref="D22:N22"/>
    <mergeCell ref="D23:N23"/>
    <mergeCell ref="C2:J2"/>
    <mergeCell ref="C3:J3"/>
    <mergeCell ref="C4:J4"/>
    <mergeCell ref="B6:N9"/>
    <mergeCell ref="B10:C11"/>
    <mergeCell ref="D10:H12"/>
    <mergeCell ref="J10:J12"/>
    <mergeCell ref="L10:N12"/>
    <mergeCell ref="B12:B13"/>
    <mergeCell ref="C12: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00"/>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2"/>
      <c r="AH1" s="1"/>
      <c r="AI1" s="1"/>
      <c r="AJ1" s="1"/>
      <c r="AK1" s="1"/>
    </row>
    <row r="2" spans="1:60" ht="30" customHeight="1" thickTop="1" thickBot="1" x14ac:dyDescent="0.35">
      <c r="A2" s="403" t="s">
        <v>223</v>
      </c>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1"/>
      <c r="AK2" s="1"/>
    </row>
    <row r="3" spans="1:60" s="5" customFormat="1" ht="35.25" customHeight="1" thickTop="1" thickBot="1" x14ac:dyDescent="0.35">
      <c r="A3" s="404" t="s">
        <v>3</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6"/>
      <c r="AH3" s="3" t="s">
        <v>4</v>
      </c>
      <c r="AI3" s="3" t="str">
        <f>'Elenco P.O.'!B10</f>
        <v>Obiettivo Operativo: giunta</v>
      </c>
      <c r="AJ3" s="4"/>
      <c r="AK3" s="4"/>
    </row>
    <row r="4" spans="1:60" s="5" customFormat="1" ht="33" customHeight="1" thickTop="1" thickBot="1" x14ac:dyDescent="0.35">
      <c r="A4" s="407" t="s">
        <v>5</v>
      </c>
      <c r="B4" s="407"/>
      <c r="C4" s="407"/>
      <c r="D4" s="407"/>
      <c r="E4" s="407"/>
      <c r="F4" s="407"/>
      <c r="G4" s="407"/>
      <c r="H4" s="407"/>
      <c r="I4" s="407"/>
      <c r="J4" s="407"/>
      <c r="K4" s="407"/>
      <c r="L4" s="407"/>
      <c r="M4" s="407"/>
      <c r="N4" s="407"/>
      <c r="O4" s="407"/>
      <c r="P4" s="407"/>
      <c r="Q4" s="407"/>
      <c r="R4" s="407"/>
      <c r="S4" s="407">
        <f>'Elenco P.O.'!C1</f>
        <v>0</v>
      </c>
      <c r="T4" s="407"/>
      <c r="U4" s="407"/>
      <c r="V4" s="407"/>
      <c r="W4" s="407"/>
      <c r="X4" s="407"/>
      <c r="Y4" s="407"/>
      <c r="Z4" s="407"/>
      <c r="AA4" s="407"/>
      <c r="AB4" s="407"/>
      <c r="AC4" s="407"/>
      <c r="AD4" s="407"/>
      <c r="AE4" s="407"/>
      <c r="AF4" s="407"/>
      <c r="AG4" s="407"/>
      <c r="AH4" s="407"/>
      <c r="AI4" s="407"/>
      <c r="AJ4" s="4"/>
      <c r="AK4" s="4"/>
    </row>
    <row r="5" spans="1:60" s="7" customFormat="1" ht="35.25" customHeight="1" thickTop="1" thickBot="1" x14ac:dyDescent="0.35">
      <c r="A5" s="403" t="s">
        <v>6</v>
      </c>
      <c r="B5" s="403"/>
      <c r="C5" s="403"/>
      <c r="D5" s="403"/>
      <c r="E5" s="412" t="s">
        <v>7</v>
      </c>
      <c r="F5" s="412"/>
      <c r="G5" s="412"/>
      <c r="H5" s="412"/>
      <c r="I5" s="412"/>
      <c r="J5" s="412"/>
      <c r="K5" s="403" t="s">
        <v>8</v>
      </c>
      <c r="L5" s="403"/>
      <c r="M5" s="403"/>
      <c r="N5" s="403"/>
      <c r="O5" s="403"/>
      <c r="P5" s="412"/>
      <c r="Q5" s="412"/>
      <c r="R5" s="412"/>
      <c r="S5" s="412"/>
      <c r="T5" s="412"/>
      <c r="U5" s="412"/>
      <c r="V5" s="412"/>
      <c r="W5" s="412"/>
      <c r="X5" s="403" t="s">
        <v>9</v>
      </c>
      <c r="Y5" s="403"/>
      <c r="Z5" s="403"/>
      <c r="AA5" s="403"/>
      <c r="AB5" s="403"/>
      <c r="AC5" s="412" t="s">
        <v>10</v>
      </c>
      <c r="AD5" s="412"/>
      <c r="AE5" s="412"/>
      <c r="AF5" s="412"/>
      <c r="AG5" s="412"/>
      <c r="AH5" s="412"/>
      <c r="AI5" s="412"/>
      <c r="AJ5" s="6"/>
      <c r="AK5" s="6"/>
      <c r="BA5" s="408" t="s">
        <v>11</v>
      </c>
      <c r="BB5" s="408"/>
      <c r="BC5" s="408"/>
      <c r="BD5" s="408"/>
      <c r="BE5" s="408"/>
      <c r="BF5" s="408"/>
      <c r="BG5" s="408"/>
      <c r="BH5" s="408"/>
    </row>
    <row r="6" spans="1:60" s="5" customFormat="1" ht="33" customHeight="1" thickTop="1" thickBot="1" x14ac:dyDescent="0.35">
      <c r="A6" s="403" t="s">
        <v>12</v>
      </c>
      <c r="B6" s="403"/>
      <c r="C6" s="403"/>
      <c r="D6" s="403"/>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
      <c r="AK6" s="4"/>
    </row>
    <row r="7" spans="1:60" s="5" customFormat="1" ht="33.75" customHeight="1" thickTop="1" thickBot="1" x14ac:dyDescent="0.35">
      <c r="A7" s="403" t="s">
        <v>13</v>
      </c>
      <c r="B7" s="403"/>
      <c r="C7" s="403"/>
      <c r="D7" s="40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
      <c r="AK7" s="4"/>
    </row>
    <row r="8" spans="1:60" s="5" customFormat="1" ht="33.75" customHeight="1" thickTop="1" thickBot="1" x14ac:dyDescent="0.35">
      <c r="A8" s="403" t="s">
        <v>14</v>
      </c>
      <c r="B8" s="403"/>
      <c r="C8" s="403"/>
      <c r="D8" s="40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
      <c r="AK8" s="4"/>
    </row>
    <row r="9" spans="1:60" s="5" customFormat="1" ht="15" customHeight="1" thickTop="1" x14ac:dyDescent="0.25">
      <c r="A9" s="409" t="s">
        <v>15</v>
      </c>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1"/>
      <c r="AJ9" s="4"/>
      <c r="AK9" s="4"/>
    </row>
    <row r="10" spans="1:60" s="5" customFormat="1" ht="17.25" customHeight="1" thickBot="1" x14ac:dyDescent="0.3">
      <c r="A10" s="414"/>
      <c r="B10" s="415"/>
      <c r="C10" s="415"/>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6"/>
      <c r="AJ10" s="4"/>
      <c r="AK10" s="4"/>
    </row>
    <row r="11" spans="1:60" s="5" customFormat="1" ht="45" customHeight="1" thickTop="1" thickBot="1" x14ac:dyDescent="0.35">
      <c r="A11" s="417"/>
      <c r="B11" s="418"/>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9"/>
      <c r="AJ11" s="4"/>
      <c r="AK11" s="4"/>
    </row>
    <row r="12" spans="1:60" s="5" customFormat="1" ht="21" customHeight="1" thickTop="1" thickBot="1" x14ac:dyDescent="0.35">
      <c r="A12" s="404" t="s">
        <v>16</v>
      </c>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6"/>
      <c r="AJ12" s="8"/>
      <c r="AK12" s="8"/>
    </row>
    <row r="13" spans="1:60" s="5" customFormat="1" ht="43.5" customHeight="1" thickTop="1" thickBot="1" x14ac:dyDescent="0.35">
      <c r="A13" s="404" t="s">
        <v>17</v>
      </c>
      <c r="B13" s="405"/>
      <c r="C13" s="405"/>
      <c r="D13" s="406"/>
      <c r="E13" s="409" t="str">
        <f>'Elenco P.O.'!D10</f>
        <v>Descrizione</v>
      </c>
      <c r="F13" s="410"/>
      <c r="G13" s="410"/>
      <c r="H13" s="410"/>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1"/>
      <c r="AJ13" s="4"/>
      <c r="AK13" s="4"/>
    </row>
    <row r="14" spans="1:60" s="5" customFormat="1" ht="16.5" thickTop="1" x14ac:dyDescent="0.25">
      <c r="A14" s="409" t="s">
        <v>18</v>
      </c>
      <c r="B14" s="410"/>
      <c r="C14" s="410"/>
      <c r="D14" s="410"/>
      <c r="E14" s="424" t="s">
        <v>219</v>
      </c>
      <c r="F14" s="426"/>
      <c r="G14" s="426"/>
      <c r="H14" s="426"/>
      <c r="I14" s="426"/>
      <c r="J14" s="426"/>
      <c r="K14" s="426"/>
      <c r="L14" s="426"/>
      <c r="M14" s="424" t="s">
        <v>220</v>
      </c>
      <c r="N14" s="426"/>
      <c r="O14" s="426"/>
      <c r="P14" s="426"/>
      <c r="Q14" s="426"/>
      <c r="R14" s="426"/>
      <c r="S14" s="426"/>
      <c r="T14" s="426"/>
      <c r="U14" s="424" t="s">
        <v>221</v>
      </c>
      <c r="V14" s="426"/>
      <c r="W14" s="426"/>
      <c r="X14" s="426"/>
      <c r="Y14" s="426"/>
      <c r="Z14" s="426"/>
      <c r="AA14" s="426"/>
      <c r="AB14" s="426"/>
      <c r="AC14" s="424" t="s">
        <v>222</v>
      </c>
      <c r="AD14" s="426"/>
      <c r="AE14" s="425"/>
      <c r="AF14" s="424">
        <v>2018</v>
      </c>
      <c r="AG14" s="425"/>
      <c r="AH14" s="424">
        <v>2017</v>
      </c>
      <c r="AI14" s="425"/>
      <c r="AJ14" s="4"/>
      <c r="AK14" s="4"/>
      <c r="AV14" s="4"/>
      <c r="AW14" s="4"/>
      <c r="AX14" s="4"/>
    </row>
    <row r="15" spans="1:60" s="5" customFormat="1" ht="15.75" x14ac:dyDescent="0.25">
      <c r="A15" s="427"/>
      <c r="B15" s="428"/>
      <c r="C15" s="428"/>
      <c r="D15" s="429"/>
      <c r="E15" s="421"/>
      <c r="F15" s="423"/>
      <c r="G15" s="423"/>
      <c r="H15" s="423"/>
      <c r="I15" s="423"/>
      <c r="J15" s="423"/>
      <c r="K15" s="423"/>
      <c r="L15" s="423"/>
      <c r="M15" s="421"/>
      <c r="N15" s="423"/>
      <c r="O15" s="423"/>
      <c r="P15" s="423"/>
      <c r="Q15" s="423"/>
      <c r="R15" s="423"/>
      <c r="S15" s="423"/>
      <c r="T15" s="423"/>
      <c r="U15" s="421"/>
      <c r="V15" s="423"/>
      <c r="W15" s="423"/>
      <c r="X15" s="423"/>
      <c r="Y15" s="423"/>
      <c r="Z15" s="423"/>
      <c r="AA15" s="423"/>
      <c r="AB15" s="423"/>
      <c r="AC15" s="421"/>
      <c r="AD15" s="423"/>
      <c r="AE15" s="422"/>
      <c r="AF15" s="421"/>
      <c r="AG15" s="422"/>
      <c r="AH15" s="421"/>
      <c r="AI15" s="422"/>
      <c r="AJ15" s="4"/>
      <c r="AK15" s="4"/>
      <c r="AV15" s="4"/>
      <c r="AW15" s="4"/>
      <c r="AX15" s="4"/>
    </row>
    <row r="16" spans="1:60" s="5" customFormat="1" ht="15.75" x14ac:dyDescent="0.25">
      <c r="A16" s="427"/>
      <c r="B16" s="428"/>
      <c r="C16" s="428"/>
      <c r="D16" s="429"/>
      <c r="E16" s="421"/>
      <c r="F16" s="423"/>
      <c r="G16" s="423"/>
      <c r="H16" s="423"/>
      <c r="I16" s="423"/>
      <c r="J16" s="423"/>
      <c r="K16" s="423"/>
      <c r="L16" s="423"/>
      <c r="M16" s="421"/>
      <c r="N16" s="423"/>
      <c r="O16" s="423"/>
      <c r="P16" s="423"/>
      <c r="Q16" s="423"/>
      <c r="R16" s="423"/>
      <c r="S16" s="423"/>
      <c r="T16" s="423"/>
      <c r="U16" s="421"/>
      <c r="V16" s="423"/>
      <c r="W16" s="423"/>
      <c r="X16" s="423"/>
      <c r="Y16" s="423"/>
      <c r="Z16" s="423"/>
      <c r="AA16" s="423"/>
      <c r="AB16" s="423"/>
      <c r="AC16" s="421"/>
      <c r="AD16" s="423"/>
      <c r="AE16" s="422"/>
      <c r="AF16" s="421"/>
      <c r="AG16" s="422"/>
      <c r="AH16" s="421"/>
      <c r="AI16" s="422"/>
      <c r="AJ16" s="4"/>
      <c r="AK16" s="4"/>
      <c r="AV16" s="4"/>
      <c r="AW16" s="4"/>
      <c r="AX16" s="4"/>
    </row>
    <row r="17" spans="1:50" s="5" customFormat="1" ht="15.75" x14ac:dyDescent="0.25">
      <c r="A17" s="427"/>
      <c r="B17" s="428"/>
      <c r="C17" s="428"/>
      <c r="D17" s="429"/>
      <c r="E17" s="421"/>
      <c r="F17" s="423"/>
      <c r="G17" s="423"/>
      <c r="H17" s="423"/>
      <c r="I17" s="423"/>
      <c r="J17" s="423"/>
      <c r="K17" s="423"/>
      <c r="L17" s="423"/>
      <c r="M17" s="421"/>
      <c r="N17" s="423"/>
      <c r="O17" s="423"/>
      <c r="P17" s="423"/>
      <c r="Q17" s="423"/>
      <c r="R17" s="423"/>
      <c r="S17" s="423"/>
      <c r="T17" s="423"/>
      <c r="U17" s="421"/>
      <c r="V17" s="423"/>
      <c r="W17" s="423"/>
      <c r="X17" s="423"/>
      <c r="Y17" s="423"/>
      <c r="Z17" s="423"/>
      <c r="AA17" s="423"/>
      <c r="AB17" s="423"/>
      <c r="AC17" s="421"/>
      <c r="AD17" s="423"/>
      <c r="AE17" s="422"/>
      <c r="AF17" s="421"/>
      <c r="AG17" s="422"/>
      <c r="AH17" s="421"/>
      <c r="AI17" s="422"/>
      <c r="AJ17" s="4"/>
      <c r="AK17" s="4"/>
      <c r="AV17" s="4"/>
      <c r="AW17" s="4"/>
      <c r="AX17" s="4"/>
    </row>
    <row r="18" spans="1:50" s="5" customFormat="1" ht="15.75" x14ac:dyDescent="0.25">
      <c r="A18" s="427"/>
      <c r="B18" s="428"/>
      <c r="C18" s="428"/>
      <c r="D18" s="429"/>
      <c r="E18" s="421"/>
      <c r="F18" s="423"/>
      <c r="G18" s="423"/>
      <c r="H18" s="423"/>
      <c r="I18" s="423"/>
      <c r="J18" s="423"/>
      <c r="K18" s="423"/>
      <c r="L18" s="423"/>
      <c r="M18" s="421"/>
      <c r="N18" s="423"/>
      <c r="O18" s="423"/>
      <c r="P18" s="423"/>
      <c r="Q18" s="423"/>
      <c r="R18" s="423"/>
      <c r="S18" s="423"/>
      <c r="T18" s="423"/>
      <c r="U18" s="421"/>
      <c r="V18" s="423"/>
      <c r="W18" s="423"/>
      <c r="X18" s="423"/>
      <c r="Y18" s="423"/>
      <c r="Z18" s="423"/>
      <c r="AA18" s="423"/>
      <c r="AB18" s="423"/>
      <c r="AC18" s="421"/>
      <c r="AD18" s="423"/>
      <c r="AE18" s="422"/>
      <c r="AF18" s="421"/>
      <c r="AG18" s="422"/>
      <c r="AH18" s="421"/>
      <c r="AI18" s="422"/>
      <c r="AJ18" s="4"/>
      <c r="AK18" s="4"/>
      <c r="AV18" s="4"/>
      <c r="AW18" s="4"/>
      <c r="AX18" s="4"/>
    </row>
    <row r="19" spans="1:50" s="5" customFormat="1" ht="15.75" x14ac:dyDescent="0.25">
      <c r="A19" s="427"/>
      <c r="B19" s="428"/>
      <c r="C19" s="428"/>
      <c r="D19" s="429"/>
      <c r="E19" s="421"/>
      <c r="F19" s="423"/>
      <c r="G19" s="423"/>
      <c r="H19" s="423"/>
      <c r="I19" s="423"/>
      <c r="J19" s="423"/>
      <c r="K19" s="423"/>
      <c r="L19" s="423"/>
      <c r="M19" s="421"/>
      <c r="N19" s="423"/>
      <c r="O19" s="423"/>
      <c r="P19" s="423"/>
      <c r="Q19" s="423"/>
      <c r="R19" s="423"/>
      <c r="S19" s="423"/>
      <c r="T19" s="423"/>
      <c r="U19" s="421"/>
      <c r="V19" s="423"/>
      <c r="W19" s="423"/>
      <c r="X19" s="423"/>
      <c r="Y19" s="423"/>
      <c r="Z19" s="423"/>
      <c r="AA19" s="423"/>
      <c r="AB19" s="423"/>
      <c r="AC19" s="421"/>
      <c r="AD19" s="423"/>
      <c r="AE19" s="422"/>
      <c r="AF19" s="421"/>
      <c r="AG19" s="422"/>
      <c r="AH19" s="421"/>
      <c r="AI19" s="422"/>
      <c r="AJ19" s="4"/>
      <c r="AK19" s="4"/>
      <c r="AV19" s="4"/>
      <c r="AW19" s="4"/>
      <c r="AX19" s="4"/>
    </row>
    <row r="20" spans="1:50" s="5" customFormat="1" ht="15.75" x14ac:dyDescent="0.25">
      <c r="A20" s="427"/>
      <c r="B20" s="428"/>
      <c r="C20" s="428"/>
      <c r="D20" s="429"/>
      <c r="E20" s="421"/>
      <c r="F20" s="423"/>
      <c r="G20" s="423"/>
      <c r="H20" s="423"/>
      <c r="I20" s="423"/>
      <c r="J20" s="423"/>
      <c r="K20" s="423"/>
      <c r="L20" s="423"/>
      <c r="M20" s="421"/>
      <c r="N20" s="423"/>
      <c r="O20" s="423"/>
      <c r="P20" s="423"/>
      <c r="Q20" s="423"/>
      <c r="R20" s="423"/>
      <c r="S20" s="423"/>
      <c r="T20" s="423"/>
      <c r="U20" s="421"/>
      <c r="V20" s="423"/>
      <c r="W20" s="423"/>
      <c r="X20" s="423"/>
      <c r="Y20" s="423"/>
      <c r="Z20" s="423"/>
      <c r="AA20" s="423"/>
      <c r="AB20" s="423"/>
      <c r="AC20" s="421"/>
      <c r="AD20" s="423"/>
      <c r="AE20" s="422"/>
      <c r="AF20" s="421"/>
      <c r="AG20" s="422"/>
      <c r="AH20" s="421"/>
      <c r="AI20" s="422"/>
      <c r="AJ20" s="4"/>
      <c r="AK20" s="4"/>
      <c r="AV20" s="4"/>
      <c r="AW20" s="4"/>
      <c r="AX20" s="4"/>
    </row>
    <row r="21" spans="1:50" s="5" customFormat="1" ht="15.75" x14ac:dyDescent="0.25">
      <c r="A21" s="427"/>
      <c r="B21" s="428"/>
      <c r="C21" s="428"/>
      <c r="D21" s="429"/>
      <c r="E21" s="421"/>
      <c r="F21" s="423"/>
      <c r="G21" s="423"/>
      <c r="H21" s="423"/>
      <c r="I21" s="423"/>
      <c r="J21" s="423"/>
      <c r="K21" s="423"/>
      <c r="L21" s="423"/>
      <c r="M21" s="421"/>
      <c r="N21" s="423"/>
      <c r="O21" s="423"/>
      <c r="P21" s="423"/>
      <c r="Q21" s="423"/>
      <c r="R21" s="423"/>
      <c r="S21" s="423"/>
      <c r="T21" s="423"/>
      <c r="U21" s="421"/>
      <c r="V21" s="423"/>
      <c r="W21" s="423"/>
      <c r="X21" s="423"/>
      <c r="Y21" s="423"/>
      <c r="Z21" s="423"/>
      <c r="AA21" s="423"/>
      <c r="AB21" s="423"/>
      <c r="AC21" s="421"/>
      <c r="AD21" s="423"/>
      <c r="AE21" s="422"/>
      <c r="AF21" s="421"/>
      <c r="AG21" s="422"/>
      <c r="AH21" s="421"/>
      <c r="AI21" s="422"/>
      <c r="AJ21" s="4"/>
      <c r="AK21" s="4"/>
      <c r="AV21" s="4"/>
      <c r="AW21" s="4"/>
      <c r="AX21" s="4"/>
    </row>
    <row r="22" spans="1:50" s="5" customFormat="1" ht="15.75" x14ac:dyDescent="0.25">
      <c r="A22" s="427"/>
      <c r="B22" s="428"/>
      <c r="C22" s="428"/>
      <c r="D22" s="429"/>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27"/>
      <c r="B23" s="428"/>
      <c r="C23" s="428"/>
      <c r="D23" s="429"/>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27"/>
      <c r="B24" s="428"/>
      <c r="C24" s="428"/>
      <c r="D24" s="429"/>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27"/>
      <c r="B25" s="428"/>
      <c r="C25" s="428"/>
      <c r="D25" s="429"/>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27"/>
      <c r="B26" s="428"/>
      <c r="C26" s="428"/>
      <c r="D26" s="429"/>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27"/>
      <c r="B27" s="428"/>
      <c r="C27" s="428"/>
      <c r="D27" s="429"/>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14"/>
      <c r="B28" s="415"/>
      <c r="C28" s="415"/>
      <c r="D28" s="416"/>
      <c r="E28" s="421"/>
      <c r="F28" s="423"/>
      <c r="G28" s="423"/>
      <c r="H28" s="423"/>
      <c r="I28" s="423"/>
      <c r="J28" s="423"/>
      <c r="K28" s="423"/>
      <c r="L28" s="423"/>
      <c r="M28" s="421"/>
      <c r="N28" s="423"/>
      <c r="O28" s="423"/>
      <c r="P28" s="423"/>
      <c r="Q28" s="423"/>
      <c r="R28" s="423"/>
      <c r="S28" s="423"/>
      <c r="T28" s="423"/>
      <c r="U28" s="421"/>
      <c r="V28" s="423"/>
      <c r="W28" s="423"/>
      <c r="X28" s="423"/>
      <c r="Y28" s="423"/>
      <c r="Z28" s="423"/>
      <c r="AA28" s="423"/>
      <c r="AB28" s="423"/>
      <c r="AC28" s="421"/>
      <c r="AD28" s="423"/>
      <c r="AE28" s="422"/>
      <c r="AF28" s="421"/>
      <c r="AG28" s="422"/>
      <c r="AH28" s="421"/>
      <c r="AI28" s="422"/>
      <c r="AJ28" s="4"/>
      <c r="AK28" s="4"/>
      <c r="AV28" s="4"/>
      <c r="AW28" s="4"/>
      <c r="AX28" s="4"/>
    </row>
    <row r="29" spans="1:50" s="5" customFormat="1" ht="15.75" customHeight="1" thickTop="1" thickBot="1" x14ac:dyDescent="0.3">
      <c r="A29" s="403" t="s">
        <v>19</v>
      </c>
      <c r="B29" s="403"/>
      <c r="C29" s="403"/>
      <c r="D29" s="403"/>
      <c r="E29" s="403" t="s">
        <v>20</v>
      </c>
      <c r="F29" s="403"/>
      <c r="G29" s="403"/>
      <c r="H29" s="403"/>
      <c r="I29" s="404" t="s">
        <v>21</v>
      </c>
      <c r="J29" s="405"/>
      <c r="K29" s="405"/>
      <c r="L29" s="405"/>
      <c r="M29" s="405"/>
      <c r="N29" s="405"/>
      <c r="O29" s="405"/>
      <c r="P29" s="405"/>
      <c r="Q29" s="405"/>
      <c r="R29" s="405"/>
      <c r="S29" s="405"/>
      <c r="T29" s="405"/>
      <c r="U29" s="405"/>
      <c r="V29" s="405"/>
      <c r="W29" s="406"/>
      <c r="X29" s="403" t="s">
        <v>22</v>
      </c>
      <c r="Y29" s="403"/>
      <c r="Z29" s="403"/>
      <c r="AA29" s="403"/>
      <c r="AB29" s="403"/>
      <c r="AC29" s="403"/>
      <c r="AD29" s="403"/>
      <c r="AE29" s="403"/>
      <c r="AF29" s="403"/>
      <c r="AG29" s="403"/>
      <c r="AH29" s="403"/>
      <c r="AI29" s="403"/>
      <c r="AJ29" s="4"/>
      <c r="AK29" s="4"/>
    </row>
    <row r="30" spans="1:50" s="5" customFormat="1" ht="15.75" customHeight="1" thickTop="1" thickBot="1" x14ac:dyDescent="0.3">
      <c r="A30" s="403"/>
      <c r="B30" s="403"/>
      <c r="C30" s="403"/>
      <c r="D30" s="403"/>
      <c r="E30" s="403"/>
      <c r="F30" s="403"/>
      <c r="G30" s="403"/>
      <c r="H30" s="403"/>
      <c r="I30" s="404" t="s">
        <v>23</v>
      </c>
      <c r="J30" s="405"/>
      <c r="K30" s="405"/>
      <c r="L30" s="405"/>
      <c r="M30" s="406"/>
      <c r="N30" s="404" t="s">
        <v>24</v>
      </c>
      <c r="O30" s="405"/>
      <c r="P30" s="405"/>
      <c r="Q30" s="405"/>
      <c r="R30" s="406"/>
      <c r="S30" s="404" t="s">
        <v>25</v>
      </c>
      <c r="T30" s="405"/>
      <c r="U30" s="405"/>
      <c r="V30" s="405"/>
      <c r="W30" s="406"/>
      <c r="X30" s="430">
        <f>IF(I31="X",5)+IF(I32="X",5)+IF(I33="X",5)+IF(I34="X",1)+IF(N31="X",3)+IF(N32="X",3)+IF(N33="X",3)+IF(N34="X",3)+IF(S31="X",1)+IF(S32="X",1)+IF(S33="X",1)+IF(S34="X",5)</f>
        <v>0</v>
      </c>
      <c r="Y30" s="431"/>
      <c r="Z30" s="431"/>
      <c r="AA30" s="431"/>
      <c r="AB30" s="431"/>
      <c r="AC30" s="431"/>
      <c r="AD30" s="431"/>
      <c r="AE30" s="431"/>
      <c r="AF30" s="431"/>
      <c r="AG30" s="431"/>
      <c r="AH30" s="431"/>
      <c r="AI30" s="432"/>
      <c r="AJ30" s="4"/>
      <c r="AK30" s="4"/>
    </row>
    <row r="31" spans="1:50" s="5" customFormat="1" ht="18.75" customHeight="1" thickTop="1" thickBot="1" x14ac:dyDescent="0.3">
      <c r="A31" s="403"/>
      <c r="B31" s="403"/>
      <c r="C31" s="403"/>
      <c r="D31" s="403"/>
      <c r="E31" s="403" t="s">
        <v>26</v>
      </c>
      <c r="F31" s="403"/>
      <c r="G31" s="403"/>
      <c r="H31" s="403"/>
      <c r="I31" s="417"/>
      <c r="J31" s="418"/>
      <c r="K31" s="418"/>
      <c r="L31" s="418"/>
      <c r="M31" s="419"/>
      <c r="N31" s="417"/>
      <c r="O31" s="418"/>
      <c r="P31" s="418"/>
      <c r="Q31" s="418"/>
      <c r="R31" s="419"/>
      <c r="S31" s="417"/>
      <c r="T31" s="418"/>
      <c r="U31" s="418"/>
      <c r="V31" s="418"/>
      <c r="W31" s="419"/>
      <c r="X31" s="433"/>
      <c r="Y31" s="434"/>
      <c r="Z31" s="434"/>
      <c r="AA31" s="434"/>
      <c r="AB31" s="434"/>
      <c r="AC31" s="434"/>
      <c r="AD31" s="434"/>
      <c r="AE31" s="434"/>
      <c r="AF31" s="434"/>
      <c r="AG31" s="434"/>
      <c r="AH31" s="434"/>
      <c r="AI31" s="435"/>
      <c r="AJ31" s="4"/>
      <c r="AK31" s="4"/>
    </row>
    <row r="32" spans="1:50" s="5" customFormat="1" ht="17.25" customHeight="1" thickTop="1" thickBot="1" x14ac:dyDescent="0.3">
      <c r="A32" s="403"/>
      <c r="B32" s="403"/>
      <c r="C32" s="403"/>
      <c r="D32" s="403"/>
      <c r="E32" s="403" t="s">
        <v>27</v>
      </c>
      <c r="F32" s="403"/>
      <c r="G32" s="403"/>
      <c r="H32" s="403"/>
      <c r="I32" s="417"/>
      <c r="J32" s="418"/>
      <c r="K32" s="418"/>
      <c r="L32" s="418"/>
      <c r="M32" s="419"/>
      <c r="N32" s="417"/>
      <c r="O32" s="418"/>
      <c r="P32" s="418"/>
      <c r="Q32" s="418"/>
      <c r="R32" s="419"/>
      <c r="S32" s="417"/>
      <c r="T32" s="418"/>
      <c r="U32" s="418"/>
      <c r="V32" s="418"/>
      <c r="W32" s="419"/>
      <c r="X32" s="433"/>
      <c r="Y32" s="434"/>
      <c r="Z32" s="434"/>
      <c r="AA32" s="434"/>
      <c r="AB32" s="434"/>
      <c r="AC32" s="434"/>
      <c r="AD32" s="434"/>
      <c r="AE32" s="434"/>
      <c r="AF32" s="434"/>
      <c r="AG32" s="434"/>
      <c r="AH32" s="434"/>
      <c r="AI32" s="435"/>
      <c r="AJ32" s="4"/>
      <c r="AK32" s="4"/>
    </row>
    <row r="33" spans="1:37" s="5" customFormat="1" ht="20.25" customHeight="1" thickTop="1" thickBot="1" x14ac:dyDescent="0.3">
      <c r="A33" s="403"/>
      <c r="B33" s="403"/>
      <c r="C33" s="403"/>
      <c r="D33" s="403"/>
      <c r="E33" s="403" t="s">
        <v>28</v>
      </c>
      <c r="F33" s="403"/>
      <c r="G33" s="403"/>
      <c r="H33" s="403"/>
      <c r="I33" s="417"/>
      <c r="J33" s="418"/>
      <c r="K33" s="418"/>
      <c r="L33" s="418"/>
      <c r="M33" s="419"/>
      <c r="N33" s="417"/>
      <c r="O33" s="418"/>
      <c r="P33" s="418"/>
      <c r="Q33" s="418"/>
      <c r="R33" s="419"/>
      <c r="S33" s="417"/>
      <c r="T33" s="418"/>
      <c r="U33" s="418"/>
      <c r="V33" s="418"/>
      <c r="W33" s="419"/>
      <c r="X33" s="433"/>
      <c r="Y33" s="434"/>
      <c r="Z33" s="434"/>
      <c r="AA33" s="434"/>
      <c r="AB33" s="434"/>
      <c r="AC33" s="434"/>
      <c r="AD33" s="434"/>
      <c r="AE33" s="434"/>
      <c r="AF33" s="434"/>
      <c r="AG33" s="434"/>
      <c r="AH33" s="434"/>
      <c r="AI33" s="435"/>
      <c r="AJ33" s="4"/>
      <c r="AK33" s="4"/>
    </row>
    <row r="34" spans="1:37" s="5" customFormat="1" ht="17.25" customHeight="1" thickTop="1" thickBot="1" x14ac:dyDescent="0.3">
      <c r="A34" s="403"/>
      <c r="B34" s="403"/>
      <c r="C34" s="403"/>
      <c r="D34" s="403"/>
      <c r="E34" s="403" t="s">
        <v>29</v>
      </c>
      <c r="F34" s="403"/>
      <c r="G34" s="403"/>
      <c r="H34" s="403"/>
      <c r="I34" s="417"/>
      <c r="J34" s="418"/>
      <c r="K34" s="418"/>
      <c r="L34" s="418"/>
      <c r="M34" s="419"/>
      <c r="N34" s="417"/>
      <c r="O34" s="418"/>
      <c r="P34" s="418"/>
      <c r="Q34" s="418"/>
      <c r="R34" s="419"/>
      <c r="S34" s="417"/>
      <c r="T34" s="418"/>
      <c r="U34" s="418"/>
      <c r="V34" s="418"/>
      <c r="W34" s="419"/>
      <c r="X34" s="436"/>
      <c r="Y34" s="437"/>
      <c r="Z34" s="437"/>
      <c r="AA34" s="437"/>
      <c r="AB34" s="437"/>
      <c r="AC34" s="437"/>
      <c r="AD34" s="437"/>
      <c r="AE34" s="437"/>
      <c r="AF34" s="437"/>
      <c r="AG34" s="437"/>
      <c r="AH34" s="437"/>
      <c r="AI34" s="438"/>
      <c r="AJ34" s="4"/>
      <c r="AK34" s="4"/>
    </row>
    <row r="35" spans="1:37" s="9" customFormat="1" ht="45.75" customHeight="1" thickTop="1" thickBot="1" x14ac:dyDescent="0.35">
      <c r="A35" s="439" t="s">
        <v>30</v>
      </c>
      <c r="B35" s="439"/>
      <c r="C35" s="439"/>
      <c r="D35" s="439"/>
      <c r="E35" s="440">
        <v>100</v>
      </c>
      <c r="F35" s="440"/>
      <c r="G35" s="440"/>
      <c r="H35" s="440"/>
      <c r="I35" s="440"/>
      <c r="J35" s="440"/>
      <c r="K35" s="440"/>
      <c r="L35" s="440"/>
      <c r="M35" s="440"/>
      <c r="N35" s="439" t="s">
        <v>31</v>
      </c>
      <c r="O35" s="439"/>
      <c r="P35" s="439"/>
      <c r="Q35" s="439"/>
      <c r="R35" s="439"/>
      <c r="S35" s="440">
        <v>100</v>
      </c>
      <c r="T35" s="440"/>
      <c r="U35" s="440"/>
      <c r="V35" s="440"/>
      <c r="W35" s="440"/>
      <c r="X35" s="439" t="s">
        <v>32</v>
      </c>
      <c r="Y35" s="439"/>
      <c r="Z35" s="439"/>
      <c r="AA35" s="439"/>
      <c r="AB35" s="439"/>
      <c r="AC35" s="439"/>
      <c r="AD35" s="439"/>
      <c r="AE35" s="439"/>
      <c r="AF35" s="441">
        <f>S35/E35</f>
        <v>1</v>
      </c>
      <c r="AG35" s="441"/>
      <c r="AH35" s="441"/>
      <c r="AI35" s="441"/>
    </row>
    <row r="36" spans="1:37" ht="22.5" customHeight="1" thickTop="1" thickBot="1" x14ac:dyDescent="0.35">
      <c r="A36" s="403" t="s">
        <v>33</v>
      </c>
      <c r="B36" s="403"/>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K36" s="1"/>
    </row>
    <row r="37" spans="1:37" ht="30" customHeight="1" thickTop="1" thickBot="1" x14ac:dyDescent="0.35">
      <c r="A37" s="404" t="s">
        <v>34</v>
      </c>
      <c r="B37" s="405"/>
      <c r="C37" s="405"/>
      <c r="D37" s="405"/>
      <c r="E37" s="405"/>
      <c r="F37" s="405"/>
      <c r="G37" s="405"/>
      <c r="H37" s="405"/>
      <c r="I37" s="405"/>
      <c r="J37" s="405"/>
      <c r="K37" s="405"/>
      <c r="L37" s="405"/>
      <c r="M37" s="405"/>
      <c r="N37" s="405"/>
      <c r="O37" s="405"/>
      <c r="P37" s="405"/>
      <c r="Q37" s="405"/>
      <c r="R37" s="405"/>
      <c r="S37" s="405"/>
      <c r="T37" s="405"/>
      <c r="U37" s="405"/>
      <c r="V37" s="405"/>
      <c r="W37" s="406"/>
      <c r="X37" s="404" t="s">
        <v>35</v>
      </c>
      <c r="Y37" s="405"/>
      <c r="Z37" s="405"/>
      <c r="AA37" s="405"/>
      <c r="AB37" s="405"/>
      <c r="AC37" s="405"/>
      <c r="AD37" s="405"/>
      <c r="AE37" s="405"/>
      <c r="AF37" s="404" t="s">
        <v>36</v>
      </c>
      <c r="AG37" s="405"/>
      <c r="AH37" s="405"/>
      <c r="AI37" s="406"/>
      <c r="AJ37" s="1"/>
      <c r="AK37" s="1"/>
    </row>
    <row r="38" spans="1:37" ht="31.5" customHeight="1" thickTop="1" thickBot="1" x14ac:dyDescent="0.3">
      <c r="A38" s="403" t="s">
        <v>37</v>
      </c>
      <c r="B38" s="403"/>
      <c r="C38" s="403"/>
      <c r="D38" s="403"/>
      <c r="E38" s="403"/>
      <c r="F38" s="403" t="s">
        <v>38</v>
      </c>
      <c r="G38" s="403"/>
      <c r="H38" s="403"/>
      <c r="I38" s="403"/>
      <c r="J38" s="403" t="s">
        <v>39</v>
      </c>
      <c r="K38" s="403"/>
      <c r="L38" s="403"/>
      <c r="M38" s="403"/>
      <c r="N38" s="403" t="s">
        <v>40</v>
      </c>
      <c r="O38" s="403"/>
      <c r="P38" s="403"/>
      <c r="Q38" s="403"/>
      <c r="R38" s="403"/>
      <c r="S38" s="403"/>
      <c r="T38" s="403"/>
      <c r="U38" s="403"/>
      <c r="V38" s="403"/>
      <c r="W38" s="403"/>
      <c r="X38" s="403" t="s">
        <v>41</v>
      </c>
      <c r="Y38" s="403"/>
      <c r="Z38" s="403"/>
      <c r="AA38" s="403"/>
      <c r="AB38" s="403"/>
      <c r="AC38" s="403"/>
      <c r="AD38" s="403"/>
      <c r="AE38" s="403"/>
      <c r="AF38" s="403" t="s">
        <v>42</v>
      </c>
      <c r="AG38" s="403"/>
      <c r="AH38" s="403"/>
      <c r="AI38" s="403"/>
      <c r="AJ38" s="1"/>
      <c r="AK38" s="1"/>
    </row>
    <row r="39" spans="1:37" ht="16.5" thickTop="1" thickBot="1" x14ac:dyDescent="0.3">
      <c r="A39" s="442">
        <v>1</v>
      </c>
      <c r="B39" s="442"/>
      <c r="C39" s="442"/>
      <c r="D39" s="442"/>
      <c r="E39" s="442"/>
      <c r="F39" s="443"/>
      <c r="G39" s="443"/>
      <c r="H39" s="443"/>
      <c r="I39" s="443"/>
      <c r="J39" s="442">
        <f>F39*$X$30</f>
        <v>0</v>
      </c>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1"/>
      <c r="AK39" s="1"/>
    </row>
    <row r="40" spans="1:37" ht="16.5" thickTop="1" thickBot="1" x14ac:dyDescent="0.3">
      <c r="A40" s="442"/>
      <c r="B40" s="442"/>
      <c r="C40" s="442"/>
      <c r="D40" s="442"/>
      <c r="E40" s="442"/>
      <c r="F40" s="443"/>
      <c r="G40" s="443"/>
      <c r="H40" s="443"/>
      <c r="I40" s="443"/>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1"/>
      <c r="AK40" s="1"/>
    </row>
    <row r="41" spans="1:37" ht="16.5" thickTop="1" thickBot="1" x14ac:dyDescent="0.3">
      <c r="A41" s="442"/>
      <c r="B41" s="442"/>
      <c r="C41" s="442"/>
      <c r="D41" s="442"/>
      <c r="E41" s="442"/>
      <c r="F41" s="443"/>
      <c r="G41" s="443"/>
      <c r="H41" s="443"/>
      <c r="I41" s="443"/>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1"/>
      <c r="AK41" s="1"/>
    </row>
    <row r="42" spans="1:37" ht="16.5" thickTop="1" thickBot="1" x14ac:dyDescent="0.3">
      <c r="A42" s="442"/>
      <c r="B42" s="442"/>
      <c r="C42" s="442"/>
      <c r="D42" s="442"/>
      <c r="E42" s="442"/>
      <c r="F42" s="443"/>
      <c r="G42" s="443"/>
      <c r="H42" s="443"/>
      <c r="I42" s="443"/>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1"/>
      <c r="AK42" s="1"/>
    </row>
    <row r="43" spans="1:37" ht="16.5" thickTop="1" thickBot="1" x14ac:dyDescent="0.3">
      <c r="A43" s="442"/>
      <c r="B43" s="442"/>
      <c r="C43" s="442"/>
      <c r="D43" s="442"/>
      <c r="E43" s="442"/>
      <c r="F43" s="443"/>
      <c r="G43" s="443"/>
      <c r="H43" s="443"/>
      <c r="I43" s="443"/>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1"/>
      <c r="AK43" s="1"/>
    </row>
    <row r="44" spans="1:37" ht="31.5" customHeight="1" thickTop="1" thickBot="1" x14ac:dyDescent="0.3">
      <c r="A44" s="403" t="s">
        <v>37</v>
      </c>
      <c r="B44" s="403"/>
      <c r="C44" s="403"/>
      <c r="D44" s="403"/>
      <c r="E44" s="403"/>
      <c r="F44" s="403" t="s">
        <v>38</v>
      </c>
      <c r="G44" s="403"/>
      <c r="H44" s="403"/>
      <c r="I44" s="403"/>
      <c r="J44" s="403" t="s">
        <v>39</v>
      </c>
      <c r="K44" s="403"/>
      <c r="L44" s="403"/>
      <c r="M44" s="403"/>
      <c r="N44" s="403" t="s">
        <v>40</v>
      </c>
      <c r="O44" s="403"/>
      <c r="P44" s="403"/>
      <c r="Q44" s="403"/>
      <c r="R44" s="403"/>
      <c r="S44" s="403"/>
      <c r="T44" s="403"/>
      <c r="U44" s="403"/>
      <c r="V44" s="403"/>
      <c r="W44" s="403"/>
      <c r="X44" s="403" t="s">
        <v>41</v>
      </c>
      <c r="Y44" s="403"/>
      <c r="Z44" s="403"/>
      <c r="AA44" s="403"/>
      <c r="AB44" s="403"/>
      <c r="AC44" s="403"/>
      <c r="AD44" s="403"/>
      <c r="AE44" s="403"/>
      <c r="AF44" s="403" t="s">
        <v>42</v>
      </c>
      <c r="AG44" s="403"/>
      <c r="AH44" s="403"/>
      <c r="AI44" s="403"/>
      <c r="AJ44" s="1"/>
      <c r="AK44" s="1"/>
    </row>
    <row r="45" spans="1:37" ht="16.5" thickTop="1" thickBot="1" x14ac:dyDescent="0.3">
      <c r="A45" s="442">
        <v>2</v>
      </c>
      <c r="B45" s="442"/>
      <c r="C45" s="442"/>
      <c r="D45" s="442"/>
      <c r="E45" s="442"/>
      <c r="F45" s="443"/>
      <c r="G45" s="443"/>
      <c r="H45" s="443"/>
      <c r="I45" s="443"/>
      <c r="J45" s="442">
        <f>F45*$X$30</f>
        <v>0</v>
      </c>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1"/>
      <c r="AK45" s="1"/>
    </row>
    <row r="46" spans="1:37" ht="16.5" thickTop="1" thickBot="1" x14ac:dyDescent="0.3">
      <c r="A46" s="442"/>
      <c r="B46" s="442"/>
      <c r="C46" s="442"/>
      <c r="D46" s="442"/>
      <c r="E46" s="442"/>
      <c r="F46" s="443"/>
      <c r="G46" s="443"/>
      <c r="H46" s="443"/>
      <c r="I46" s="443"/>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1"/>
      <c r="AK46" s="1"/>
    </row>
    <row r="47" spans="1:37" ht="16.5" thickTop="1" thickBot="1" x14ac:dyDescent="0.3">
      <c r="A47" s="442"/>
      <c r="B47" s="442"/>
      <c r="C47" s="442"/>
      <c r="D47" s="442"/>
      <c r="E47" s="442"/>
      <c r="F47" s="443"/>
      <c r="G47" s="443"/>
      <c r="H47" s="443"/>
      <c r="I47" s="443"/>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1"/>
      <c r="AK47" s="1"/>
    </row>
    <row r="48" spans="1:37" ht="16.5" thickTop="1" thickBot="1" x14ac:dyDescent="0.3">
      <c r="A48" s="442"/>
      <c r="B48" s="442"/>
      <c r="C48" s="442"/>
      <c r="D48" s="442"/>
      <c r="E48" s="442"/>
      <c r="F48" s="443"/>
      <c r="G48" s="443"/>
      <c r="H48" s="443"/>
      <c r="I48" s="443"/>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1"/>
      <c r="AK48" s="1"/>
    </row>
    <row r="49" spans="1:37" ht="16.5" thickTop="1" thickBot="1" x14ac:dyDescent="0.3">
      <c r="A49" s="442"/>
      <c r="B49" s="442"/>
      <c r="C49" s="442"/>
      <c r="D49" s="442"/>
      <c r="E49" s="442"/>
      <c r="F49" s="443"/>
      <c r="G49" s="443"/>
      <c r="H49" s="443"/>
      <c r="I49" s="443"/>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1"/>
      <c r="AK49" s="1"/>
    </row>
    <row r="50" spans="1:37" ht="31.5" customHeight="1" thickTop="1" thickBot="1" x14ac:dyDescent="0.3">
      <c r="A50" s="403" t="s">
        <v>37</v>
      </c>
      <c r="B50" s="403"/>
      <c r="C50" s="403"/>
      <c r="D50" s="403"/>
      <c r="E50" s="403"/>
      <c r="F50" s="403" t="s">
        <v>38</v>
      </c>
      <c r="G50" s="403"/>
      <c r="H50" s="403"/>
      <c r="I50" s="403"/>
      <c r="J50" s="403" t="s">
        <v>39</v>
      </c>
      <c r="K50" s="403"/>
      <c r="L50" s="403"/>
      <c r="M50" s="403"/>
      <c r="N50" s="403" t="s">
        <v>40</v>
      </c>
      <c r="O50" s="403"/>
      <c r="P50" s="403"/>
      <c r="Q50" s="403"/>
      <c r="R50" s="403"/>
      <c r="S50" s="403"/>
      <c r="T50" s="403"/>
      <c r="U50" s="403"/>
      <c r="V50" s="403"/>
      <c r="W50" s="403"/>
      <c r="X50" s="403" t="s">
        <v>41</v>
      </c>
      <c r="Y50" s="403"/>
      <c r="Z50" s="403"/>
      <c r="AA50" s="403"/>
      <c r="AB50" s="403"/>
      <c r="AC50" s="403"/>
      <c r="AD50" s="403"/>
      <c r="AE50" s="403"/>
      <c r="AF50" s="403" t="s">
        <v>42</v>
      </c>
      <c r="AG50" s="403"/>
      <c r="AH50" s="403"/>
      <c r="AI50" s="403"/>
      <c r="AJ50" s="1"/>
      <c r="AK50" s="1"/>
    </row>
    <row r="51" spans="1:37" ht="16.5" thickTop="1" thickBot="1" x14ac:dyDescent="0.3">
      <c r="A51" s="442">
        <v>3</v>
      </c>
      <c r="B51" s="442"/>
      <c r="C51" s="442"/>
      <c r="D51" s="442"/>
      <c r="E51" s="442"/>
      <c r="F51" s="443"/>
      <c r="G51" s="443"/>
      <c r="H51" s="443"/>
      <c r="I51" s="443"/>
      <c r="J51" s="442">
        <f>F51*$X$30</f>
        <v>0</v>
      </c>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1"/>
      <c r="AK51" s="1"/>
    </row>
    <row r="52" spans="1:37" ht="16.5" thickTop="1" thickBot="1" x14ac:dyDescent="0.3">
      <c r="A52" s="442"/>
      <c r="B52" s="442"/>
      <c r="C52" s="442"/>
      <c r="D52" s="442"/>
      <c r="E52" s="442"/>
      <c r="F52" s="443"/>
      <c r="G52" s="443"/>
      <c r="H52" s="443"/>
      <c r="I52" s="443"/>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1"/>
      <c r="AK52" s="1"/>
    </row>
    <row r="53" spans="1:37" ht="16.5" thickTop="1" thickBot="1" x14ac:dyDescent="0.3">
      <c r="A53" s="442"/>
      <c r="B53" s="442"/>
      <c r="C53" s="442"/>
      <c r="D53" s="442"/>
      <c r="E53" s="442"/>
      <c r="F53" s="443"/>
      <c r="G53" s="443"/>
      <c r="H53" s="443"/>
      <c r="I53" s="443"/>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1"/>
      <c r="AK53" s="1"/>
    </row>
    <row r="54" spans="1:37" ht="16.5" thickTop="1" thickBot="1" x14ac:dyDescent="0.3">
      <c r="A54" s="442"/>
      <c r="B54" s="442"/>
      <c r="C54" s="442"/>
      <c r="D54" s="442"/>
      <c r="E54" s="442"/>
      <c r="F54" s="443"/>
      <c r="G54" s="443"/>
      <c r="H54" s="443"/>
      <c r="I54" s="443"/>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1"/>
      <c r="AK54" s="1"/>
    </row>
    <row r="55" spans="1:37" ht="16.5" thickTop="1" thickBot="1" x14ac:dyDescent="0.3">
      <c r="A55" s="442"/>
      <c r="B55" s="442"/>
      <c r="C55" s="442"/>
      <c r="D55" s="442"/>
      <c r="E55" s="442"/>
      <c r="F55" s="443"/>
      <c r="G55" s="443"/>
      <c r="H55" s="443"/>
      <c r="I55" s="443"/>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442"/>
      <c r="AI55" s="442"/>
      <c r="AJ55" s="1"/>
      <c r="AK55" s="1"/>
    </row>
    <row r="56" spans="1:37" ht="31.5" customHeight="1" thickTop="1" thickBot="1" x14ac:dyDescent="0.3">
      <c r="A56" s="403" t="s">
        <v>37</v>
      </c>
      <c r="B56" s="403"/>
      <c r="C56" s="403"/>
      <c r="D56" s="403"/>
      <c r="E56" s="403"/>
      <c r="F56" s="403" t="s">
        <v>38</v>
      </c>
      <c r="G56" s="403"/>
      <c r="H56" s="403"/>
      <c r="I56" s="403"/>
      <c r="J56" s="403" t="s">
        <v>39</v>
      </c>
      <c r="K56" s="403"/>
      <c r="L56" s="403"/>
      <c r="M56" s="403"/>
      <c r="N56" s="403" t="s">
        <v>40</v>
      </c>
      <c r="O56" s="403"/>
      <c r="P56" s="403"/>
      <c r="Q56" s="403"/>
      <c r="R56" s="403"/>
      <c r="S56" s="403"/>
      <c r="T56" s="403"/>
      <c r="U56" s="403"/>
      <c r="V56" s="403"/>
      <c r="W56" s="403"/>
      <c r="X56" s="403" t="s">
        <v>41</v>
      </c>
      <c r="Y56" s="403"/>
      <c r="Z56" s="403"/>
      <c r="AA56" s="403"/>
      <c r="AB56" s="403"/>
      <c r="AC56" s="403"/>
      <c r="AD56" s="403"/>
      <c r="AE56" s="403"/>
      <c r="AF56" s="403" t="s">
        <v>42</v>
      </c>
      <c r="AG56" s="403"/>
      <c r="AH56" s="403"/>
      <c r="AI56" s="403"/>
      <c r="AJ56" s="1"/>
      <c r="AK56" s="1"/>
    </row>
    <row r="57" spans="1:37" ht="16.5" thickTop="1" thickBot="1" x14ac:dyDescent="0.3">
      <c r="A57" s="442">
        <v>4</v>
      </c>
      <c r="B57" s="442"/>
      <c r="C57" s="442"/>
      <c r="D57" s="442"/>
      <c r="E57" s="442"/>
      <c r="F57" s="443"/>
      <c r="G57" s="443"/>
      <c r="H57" s="443"/>
      <c r="I57" s="443"/>
      <c r="J57" s="442">
        <f>F57*$X$30</f>
        <v>0</v>
      </c>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1"/>
      <c r="AK57" s="1"/>
    </row>
    <row r="58" spans="1:37" ht="16.5" thickTop="1" thickBot="1" x14ac:dyDescent="0.3">
      <c r="A58" s="442"/>
      <c r="B58" s="442"/>
      <c r="C58" s="442"/>
      <c r="D58" s="442"/>
      <c r="E58" s="442"/>
      <c r="F58" s="443"/>
      <c r="G58" s="443"/>
      <c r="H58" s="443"/>
      <c r="I58" s="443"/>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1"/>
      <c r="AK58" s="1"/>
    </row>
    <row r="59" spans="1:37" ht="16.5" thickTop="1" thickBot="1" x14ac:dyDescent="0.3">
      <c r="A59" s="442"/>
      <c r="B59" s="442"/>
      <c r="C59" s="442"/>
      <c r="D59" s="442"/>
      <c r="E59" s="442"/>
      <c r="F59" s="443"/>
      <c r="G59" s="443"/>
      <c r="H59" s="443"/>
      <c r="I59" s="443"/>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1"/>
      <c r="AK59" s="1"/>
    </row>
    <row r="60" spans="1:37" ht="16.5" thickTop="1" thickBot="1" x14ac:dyDescent="0.3">
      <c r="A60" s="442"/>
      <c r="B60" s="442"/>
      <c r="C60" s="442"/>
      <c r="D60" s="442"/>
      <c r="E60" s="442"/>
      <c r="F60" s="443"/>
      <c r="G60" s="443"/>
      <c r="H60" s="443"/>
      <c r="I60" s="443"/>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1"/>
      <c r="AK60" s="1"/>
    </row>
    <row r="61" spans="1:37" ht="16.5" thickTop="1" thickBot="1" x14ac:dyDescent="0.3">
      <c r="A61" s="442"/>
      <c r="B61" s="442"/>
      <c r="C61" s="442"/>
      <c r="D61" s="442"/>
      <c r="E61" s="442"/>
      <c r="F61" s="443"/>
      <c r="G61" s="443"/>
      <c r="H61" s="443"/>
      <c r="I61" s="443"/>
      <c r="J61" s="442"/>
      <c r="K61" s="442"/>
      <c r="L61" s="442"/>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2"/>
      <c r="AJ61" s="1"/>
      <c r="AK61" s="1"/>
    </row>
    <row r="62" spans="1:37" ht="31.5" customHeight="1" thickTop="1" thickBot="1" x14ac:dyDescent="0.3">
      <c r="A62" s="403" t="s">
        <v>37</v>
      </c>
      <c r="B62" s="403"/>
      <c r="C62" s="403"/>
      <c r="D62" s="403"/>
      <c r="E62" s="403"/>
      <c r="F62" s="403" t="s">
        <v>38</v>
      </c>
      <c r="G62" s="403"/>
      <c r="H62" s="403"/>
      <c r="I62" s="403"/>
      <c r="J62" s="403" t="s">
        <v>39</v>
      </c>
      <c r="K62" s="403"/>
      <c r="L62" s="403"/>
      <c r="M62" s="403"/>
      <c r="N62" s="403" t="s">
        <v>40</v>
      </c>
      <c r="O62" s="403"/>
      <c r="P62" s="403"/>
      <c r="Q62" s="403"/>
      <c r="R62" s="403"/>
      <c r="S62" s="403"/>
      <c r="T62" s="403"/>
      <c r="U62" s="403"/>
      <c r="V62" s="403"/>
      <c r="W62" s="403"/>
      <c r="X62" s="403" t="s">
        <v>41</v>
      </c>
      <c r="Y62" s="403"/>
      <c r="Z62" s="403"/>
      <c r="AA62" s="403"/>
      <c r="AB62" s="403"/>
      <c r="AC62" s="403"/>
      <c r="AD62" s="403"/>
      <c r="AE62" s="403"/>
      <c r="AF62" s="403" t="s">
        <v>42</v>
      </c>
      <c r="AG62" s="403"/>
      <c r="AH62" s="403"/>
      <c r="AI62" s="403"/>
      <c r="AJ62" s="1"/>
      <c r="AK62" s="1"/>
    </row>
    <row r="63" spans="1:37" ht="16.5" thickTop="1" thickBot="1" x14ac:dyDescent="0.3">
      <c r="A63" s="442">
        <v>5</v>
      </c>
      <c r="B63" s="442"/>
      <c r="C63" s="442"/>
      <c r="D63" s="442"/>
      <c r="E63" s="442"/>
      <c r="F63" s="443"/>
      <c r="G63" s="443"/>
      <c r="H63" s="443"/>
      <c r="I63" s="443"/>
      <c r="J63" s="442">
        <f>F63*$X$30</f>
        <v>0</v>
      </c>
      <c r="K63" s="442"/>
      <c r="L63" s="442"/>
      <c r="M63" s="442"/>
      <c r="N63" s="442"/>
      <c r="O63" s="442"/>
      <c r="P63" s="442"/>
      <c r="Q63" s="442"/>
      <c r="R63" s="442"/>
      <c r="S63" s="442"/>
      <c r="T63" s="442"/>
      <c r="U63" s="442"/>
      <c r="V63" s="442"/>
      <c r="W63" s="442"/>
      <c r="X63" s="442"/>
      <c r="Y63" s="442"/>
      <c r="Z63" s="442"/>
      <c r="AA63" s="442"/>
      <c r="AB63" s="442"/>
      <c r="AC63" s="442"/>
      <c r="AD63" s="442"/>
      <c r="AE63" s="442"/>
      <c r="AF63" s="442"/>
      <c r="AG63" s="442"/>
      <c r="AH63" s="442"/>
      <c r="AI63" s="442"/>
      <c r="AJ63" s="1"/>
      <c r="AK63" s="1"/>
    </row>
    <row r="64" spans="1:37" ht="16.5" thickTop="1" thickBot="1" x14ac:dyDescent="0.3">
      <c r="A64" s="442"/>
      <c r="B64" s="442"/>
      <c r="C64" s="442"/>
      <c r="D64" s="442"/>
      <c r="E64" s="442"/>
      <c r="F64" s="443"/>
      <c r="G64" s="443"/>
      <c r="H64" s="443"/>
      <c r="I64" s="443"/>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2"/>
      <c r="AG64" s="442"/>
      <c r="AH64" s="442"/>
      <c r="AI64" s="442"/>
      <c r="AJ64" s="1"/>
      <c r="AK64" s="1"/>
    </row>
    <row r="65" spans="1:37" ht="16.5" thickTop="1" thickBot="1" x14ac:dyDescent="0.3">
      <c r="A65" s="442"/>
      <c r="B65" s="442"/>
      <c r="C65" s="442"/>
      <c r="D65" s="442"/>
      <c r="E65" s="442"/>
      <c r="F65" s="443"/>
      <c r="G65" s="443"/>
      <c r="H65" s="443"/>
      <c r="I65" s="443"/>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442"/>
      <c r="AI65" s="442"/>
      <c r="AJ65" s="1"/>
      <c r="AK65" s="1"/>
    </row>
    <row r="66" spans="1:37" ht="16.5" thickTop="1" thickBot="1" x14ac:dyDescent="0.3">
      <c r="A66" s="442"/>
      <c r="B66" s="442"/>
      <c r="C66" s="442"/>
      <c r="D66" s="442"/>
      <c r="E66" s="442"/>
      <c r="F66" s="443"/>
      <c r="G66" s="443"/>
      <c r="H66" s="443"/>
      <c r="I66" s="443"/>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1"/>
      <c r="AK66" s="1"/>
    </row>
    <row r="67" spans="1:37" ht="16.5" thickTop="1" thickBot="1" x14ac:dyDescent="0.3">
      <c r="A67" s="442"/>
      <c r="B67" s="442"/>
      <c r="C67" s="442"/>
      <c r="D67" s="442"/>
      <c r="E67" s="442"/>
      <c r="F67" s="443"/>
      <c r="G67" s="443"/>
      <c r="H67" s="443"/>
      <c r="I67" s="443"/>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1"/>
      <c r="AK67" s="1"/>
    </row>
    <row r="68" spans="1:37" ht="31.5" hidden="1" customHeight="1" thickTop="1" thickBot="1" x14ac:dyDescent="0.35">
      <c r="A68" s="403" t="s">
        <v>37</v>
      </c>
      <c r="B68" s="403"/>
      <c r="C68" s="403"/>
      <c r="D68" s="403"/>
      <c r="E68" s="403"/>
      <c r="F68" s="403" t="s">
        <v>38</v>
      </c>
      <c r="G68" s="403"/>
      <c r="H68" s="403"/>
      <c r="I68" s="403"/>
      <c r="J68" s="403" t="s">
        <v>39</v>
      </c>
      <c r="K68" s="403"/>
      <c r="L68" s="403"/>
      <c r="M68" s="403"/>
      <c r="N68" s="403" t="s">
        <v>40</v>
      </c>
      <c r="O68" s="403"/>
      <c r="P68" s="403"/>
      <c r="Q68" s="403"/>
      <c r="R68" s="403"/>
      <c r="S68" s="403"/>
      <c r="T68" s="403"/>
      <c r="U68" s="403"/>
      <c r="V68" s="403"/>
      <c r="W68" s="403"/>
      <c r="X68" s="403" t="s">
        <v>41</v>
      </c>
      <c r="Y68" s="403"/>
      <c r="Z68" s="403"/>
      <c r="AA68" s="403"/>
      <c r="AB68" s="403"/>
      <c r="AC68" s="403"/>
      <c r="AD68" s="403"/>
      <c r="AE68" s="403"/>
      <c r="AF68" s="403" t="s">
        <v>42</v>
      </c>
      <c r="AG68" s="403"/>
      <c r="AH68" s="403"/>
      <c r="AI68" s="403"/>
      <c r="AJ68" s="1"/>
      <c r="AK68" s="1"/>
    </row>
    <row r="69" spans="1:37" ht="16.5" hidden="1" customHeight="1" thickTop="1" thickBot="1" x14ac:dyDescent="0.35">
      <c r="A69" s="442">
        <v>6</v>
      </c>
      <c r="B69" s="442"/>
      <c r="C69" s="442"/>
      <c r="D69" s="442"/>
      <c r="E69" s="442"/>
      <c r="F69" s="443"/>
      <c r="G69" s="443"/>
      <c r="H69" s="443"/>
      <c r="I69" s="443"/>
      <c r="J69" s="442">
        <f>F69*$X$30</f>
        <v>0</v>
      </c>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1"/>
      <c r="AK69" s="1"/>
    </row>
    <row r="70" spans="1:37" ht="16.5" hidden="1" customHeight="1" thickTop="1" thickBot="1" x14ac:dyDescent="0.35">
      <c r="A70" s="442"/>
      <c r="B70" s="442"/>
      <c r="C70" s="442"/>
      <c r="D70" s="442"/>
      <c r="E70" s="442"/>
      <c r="F70" s="443"/>
      <c r="G70" s="443"/>
      <c r="H70" s="443"/>
      <c r="I70" s="443"/>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1"/>
      <c r="AK70" s="1"/>
    </row>
    <row r="71" spans="1:37" ht="16.5" hidden="1" customHeight="1" thickTop="1" thickBot="1" x14ac:dyDescent="0.35">
      <c r="A71" s="442"/>
      <c r="B71" s="442"/>
      <c r="C71" s="442"/>
      <c r="D71" s="442"/>
      <c r="E71" s="442"/>
      <c r="F71" s="443"/>
      <c r="G71" s="443"/>
      <c r="H71" s="443"/>
      <c r="I71" s="443"/>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1"/>
      <c r="AK71" s="1"/>
    </row>
    <row r="72" spans="1:37" ht="16.5" hidden="1" customHeight="1" thickTop="1" thickBot="1" x14ac:dyDescent="0.35">
      <c r="A72" s="442"/>
      <c r="B72" s="442"/>
      <c r="C72" s="442"/>
      <c r="D72" s="442"/>
      <c r="E72" s="442"/>
      <c r="F72" s="443"/>
      <c r="G72" s="443"/>
      <c r="H72" s="443"/>
      <c r="I72" s="443"/>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1"/>
      <c r="AK72" s="1"/>
    </row>
    <row r="73" spans="1:37" ht="16.5" hidden="1" customHeight="1" thickTop="1" thickBot="1" x14ac:dyDescent="0.35">
      <c r="A73" s="442"/>
      <c r="B73" s="442"/>
      <c r="C73" s="442"/>
      <c r="D73" s="442"/>
      <c r="E73" s="442"/>
      <c r="F73" s="443"/>
      <c r="G73" s="443"/>
      <c r="H73" s="443"/>
      <c r="I73" s="443"/>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1"/>
      <c r="AK73" s="1"/>
    </row>
    <row r="74" spans="1:37" ht="31.5" hidden="1" customHeight="1" thickTop="1" thickBot="1" x14ac:dyDescent="0.35">
      <c r="A74" s="403" t="s">
        <v>37</v>
      </c>
      <c r="B74" s="403"/>
      <c r="C74" s="403"/>
      <c r="D74" s="403"/>
      <c r="E74" s="403"/>
      <c r="F74" s="403" t="s">
        <v>38</v>
      </c>
      <c r="G74" s="403"/>
      <c r="H74" s="403"/>
      <c r="I74" s="403"/>
      <c r="J74" s="403" t="s">
        <v>39</v>
      </c>
      <c r="K74" s="403"/>
      <c r="L74" s="403"/>
      <c r="M74" s="403"/>
      <c r="N74" s="403" t="s">
        <v>40</v>
      </c>
      <c r="O74" s="403"/>
      <c r="P74" s="403"/>
      <c r="Q74" s="403"/>
      <c r="R74" s="403"/>
      <c r="S74" s="403"/>
      <c r="T74" s="403"/>
      <c r="U74" s="403"/>
      <c r="V74" s="403"/>
      <c r="W74" s="403"/>
      <c r="X74" s="403" t="s">
        <v>41</v>
      </c>
      <c r="Y74" s="403"/>
      <c r="Z74" s="403"/>
      <c r="AA74" s="403"/>
      <c r="AB74" s="403"/>
      <c r="AC74" s="403"/>
      <c r="AD74" s="403"/>
      <c r="AE74" s="403"/>
      <c r="AF74" s="403" t="s">
        <v>42</v>
      </c>
      <c r="AG74" s="403"/>
      <c r="AH74" s="403"/>
      <c r="AI74" s="403"/>
      <c r="AJ74" s="1"/>
      <c r="AK74" s="1"/>
    </row>
    <row r="75" spans="1:37" ht="16.5" hidden="1" customHeight="1" thickTop="1" thickBot="1" x14ac:dyDescent="0.35">
      <c r="A75" s="442">
        <v>7</v>
      </c>
      <c r="B75" s="442"/>
      <c r="C75" s="442"/>
      <c r="D75" s="442"/>
      <c r="E75" s="442"/>
      <c r="F75" s="443"/>
      <c r="G75" s="443"/>
      <c r="H75" s="443"/>
      <c r="I75" s="443"/>
      <c r="J75" s="442">
        <f>F75*$X$30</f>
        <v>0</v>
      </c>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1"/>
      <c r="AK75" s="1"/>
    </row>
    <row r="76" spans="1:37" ht="16.5" hidden="1" customHeight="1" thickTop="1" thickBot="1" x14ac:dyDescent="0.35">
      <c r="A76" s="442"/>
      <c r="B76" s="442"/>
      <c r="C76" s="442"/>
      <c r="D76" s="442"/>
      <c r="E76" s="442"/>
      <c r="F76" s="443"/>
      <c r="G76" s="443"/>
      <c r="H76" s="443"/>
      <c r="I76" s="443"/>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1"/>
      <c r="AK76" s="1"/>
    </row>
    <row r="77" spans="1:37" ht="16.5" hidden="1" customHeight="1" thickTop="1" thickBot="1" x14ac:dyDescent="0.35">
      <c r="A77" s="442"/>
      <c r="B77" s="442"/>
      <c r="C77" s="442"/>
      <c r="D77" s="442"/>
      <c r="E77" s="442"/>
      <c r="F77" s="443"/>
      <c r="G77" s="443"/>
      <c r="H77" s="443"/>
      <c r="I77" s="443"/>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1"/>
      <c r="AK77" s="1"/>
    </row>
    <row r="78" spans="1:37" ht="16.5" hidden="1" customHeight="1" thickTop="1" thickBot="1" x14ac:dyDescent="0.35">
      <c r="A78" s="442"/>
      <c r="B78" s="442"/>
      <c r="C78" s="442"/>
      <c r="D78" s="442"/>
      <c r="E78" s="442"/>
      <c r="F78" s="443"/>
      <c r="G78" s="443"/>
      <c r="H78" s="443"/>
      <c r="I78" s="443"/>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1"/>
      <c r="AK78" s="1"/>
    </row>
    <row r="79" spans="1:37" ht="16.5" hidden="1" customHeight="1" thickTop="1" thickBot="1" x14ac:dyDescent="0.35">
      <c r="A79" s="442"/>
      <c r="B79" s="442"/>
      <c r="C79" s="442"/>
      <c r="D79" s="442"/>
      <c r="E79" s="442"/>
      <c r="F79" s="443"/>
      <c r="G79" s="443"/>
      <c r="H79" s="443"/>
      <c r="I79" s="443"/>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1"/>
      <c r="AK79" s="1"/>
    </row>
    <row r="80" spans="1:37" ht="31.5" hidden="1" customHeight="1" thickTop="1" thickBot="1" x14ac:dyDescent="0.35">
      <c r="A80" s="403" t="s">
        <v>37</v>
      </c>
      <c r="B80" s="403"/>
      <c r="C80" s="403"/>
      <c r="D80" s="403"/>
      <c r="E80" s="403"/>
      <c r="F80" s="403" t="s">
        <v>38</v>
      </c>
      <c r="G80" s="403"/>
      <c r="H80" s="403"/>
      <c r="I80" s="403"/>
      <c r="J80" s="403" t="s">
        <v>39</v>
      </c>
      <c r="K80" s="403"/>
      <c r="L80" s="403"/>
      <c r="M80" s="403"/>
      <c r="N80" s="403" t="s">
        <v>40</v>
      </c>
      <c r="O80" s="403"/>
      <c r="P80" s="403"/>
      <c r="Q80" s="403"/>
      <c r="R80" s="403"/>
      <c r="S80" s="403"/>
      <c r="T80" s="403"/>
      <c r="U80" s="403"/>
      <c r="V80" s="403"/>
      <c r="W80" s="403"/>
      <c r="X80" s="403" t="s">
        <v>41</v>
      </c>
      <c r="Y80" s="403"/>
      <c r="Z80" s="403"/>
      <c r="AA80" s="403"/>
      <c r="AB80" s="403"/>
      <c r="AC80" s="403"/>
      <c r="AD80" s="403"/>
      <c r="AE80" s="403"/>
      <c r="AF80" s="403" t="s">
        <v>42</v>
      </c>
      <c r="AG80" s="403"/>
      <c r="AH80" s="403"/>
      <c r="AI80" s="403"/>
      <c r="AJ80" s="1"/>
      <c r="AK80" s="1"/>
    </row>
    <row r="81" spans="1:37" ht="16.5" hidden="1" customHeight="1" thickTop="1" thickBot="1" x14ac:dyDescent="0.35">
      <c r="A81" s="442">
        <v>8</v>
      </c>
      <c r="B81" s="442"/>
      <c r="C81" s="442"/>
      <c r="D81" s="442"/>
      <c r="E81" s="442"/>
      <c r="F81" s="443"/>
      <c r="G81" s="443"/>
      <c r="H81" s="443"/>
      <c r="I81" s="443"/>
      <c r="J81" s="442">
        <f>F81*$X$30</f>
        <v>0</v>
      </c>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1"/>
      <c r="AK81" s="1"/>
    </row>
    <row r="82" spans="1:37" ht="16.5" hidden="1" customHeight="1" thickTop="1" thickBot="1" x14ac:dyDescent="0.35">
      <c r="A82" s="442"/>
      <c r="B82" s="442"/>
      <c r="C82" s="442"/>
      <c r="D82" s="442"/>
      <c r="E82" s="442"/>
      <c r="F82" s="443"/>
      <c r="G82" s="443"/>
      <c r="H82" s="443"/>
      <c r="I82" s="443"/>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c r="AG82" s="442"/>
      <c r="AH82" s="442"/>
      <c r="AI82" s="442"/>
      <c r="AJ82" s="1"/>
      <c r="AK82" s="1"/>
    </row>
    <row r="83" spans="1:37" ht="16.5" hidden="1" customHeight="1" thickTop="1" thickBot="1" x14ac:dyDescent="0.35">
      <c r="A83" s="442"/>
      <c r="B83" s="442"/>
      <c r="C83" s="442"/>
      <c r="D83" s="442"/>
      <c r="E83" s="442"/>
      <c r="F83" s="443"/>
      <c r="G83" s="443"/>
      <c r="H83" s="443"/>
      <c r="I83" s="443"/>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1"/>
      <c r="AK83" s="1"/>
    </row>
    <row r="84" spans="1:37" ht="16.5" hidden="1" customHeight="1" thickTop="1" thickBot="1" x14ac:dyDescent="0.35">
      <c r="A84" s="442"/>
      <c r="B84" s="442"/>
      <c r="C84" s="442"/>
      <c r="D84" s="442"/>
      <c r="E84" s="442"/>
      <c r="F84" s="443"/>
      <c r="G84" s="443"/>
      <c r="H84" s="443"/>
      <c r="I84" s="443"/>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1"/>
      <c r="AK84" s="1"/>
    </row>
    <row r="85" spans="1:37" ht="16.5" hidden="1" customHeight="1" thickTop="1" thickBot="1" x14ac:dyDescent="0.35">
      <c r="A85" s="442"/>
      <c r="B85" s="442"/>
      <c r="C85" s="442"/>
      <c r="D85" s="442"/>
      <c r="E85" s="442"/>
      <c r="F85" s="443"/>
      <c r="G85" s="443"/>
      <c r="H85" s="443"/>
      <c r="I85" s="443"/>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1"/>
      <c r="AK85" s="1"/>
    </row>
    <row r="86" spans="1:37" ht="31.5" hidden="1" customHeight="1" thickTop="1" thickBot="1" x14ac:dyDescent="0.35">
      <c r="A86" s="403" t="s">
        <v>37</v>
      </c>
      <c r="B86" s="403"/>
      <c r="C86" s="403"/>
      <c r="D86" s="403"/>
      <c r="E86" s="403"/>
      <c r="F86" s="403" t="s">
        <v>38</v>
      </c>
      <c r="G86" s="403"/>
      <c r="H86" s="403"/>
      <c r="I86" s="403"/>
      <c r="J86" s="403" t="s">
        <v>39</v>
      </c>
      <c r="K86" s="403"/>
      <c r="L86" s="403"/>
      <c r="M86" s="403"/>
      <c r="N86" s="403" t="s">
        <v>40</v>
      </c>
      <c r="O86" s="403"/>
      <c r="P86" s="403"/>
      <c r="Q86" s="403"/>
      <c r="R86" s="403"/>
      <c r="S86" s="403"/>
      <c r="T86" s="403"/>
      <c r="U86" s="403"/>
      <c r="V86" s="403"/>
      <c r="W86" s="403"/>
      <c r="X86" s="403" t="s">
        <v>41</v>
      </c>
      <c r="Y86" s="403"/>
      <c r="Z86" s="403"/>
      <c r="AA86" s="403"/>
      <c r="AB86" s="403"/>
      <c r="AC86" s="403"/>
      <c r="AD86" s="403"/>
      <c r="AE86" s="403"/>
      <c r="AF86" s="403" t="s">
        <v>42</v>
      </c>
      <c r="AG86" s="403"/>
      <c r="AH86" s="403"/>
      <c r="AI86" s="403"/>
      <c r="AJ86" s="1"/>
      <c r="AK86" s="1"/>
    </row>
    <row r="87" spans="1:37" ht="16.5" hidden="1" customHeight="1" thickTop="1" thickBot="1" x14ac:dyDescent="0.35">
      <c r="A87" s="442">
        <v>9</v>
      </c>
      <c r="B87" s="442"/>
      <c r="C87" s="442"/>
      <c r="D87" s="442"/>
      <c r="E87" s="442"/>
      <c r="F87" s="443"/>
      <c r="G87" s="443"/>
      <c r="H87" s="443"/>
      <c r="I87" s="443"/>
      <c r="J87" s="442">
        <f>F87*$X$30</f>
        <v>0</v>
      </c>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1"/>
      <c r="AK87" s="1"/>
    </row>
    <row r="88" spans="1:37" ht="16.5" hidden="1" customHeight="1" thickTop="1" thickBot="1" x14ac:dyDescent="0.35">
      <c r="A88" s="442"/>
      <c r="B88" s="442"/>
      <c r="C88" s="442"/>
      <c r="D88" s="442"/>
      <c r="E88" s="442"/>
      <c r="F88" s="443"/>
      <c r="G88" s="443"/>
      <c r="H88" s="443"/>
      <c r="I88" s="443"/>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1"/>
      <c r="AK88" s="1"/>
    </row>
    <row r="89" spans="1:37" ht="16.5" hidden="1" customHeight="1" thickTop="1" thickBot="1" x14ac:dyDescent="0.35">
      <c r="A89" s="442"/>
      <c r="B89" s="442"/>
      <c r="C89" s="442"/>
      <c r="D89" s="442"/>
      <c r="E89" s="442"/>
      <c r="F89" s="443"/>
      <c r="G89" s="443"/>
      <c r="H89" s="443"/>
      <c r="I89" s="443"/>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1"/>
      <c r="AK89" s="1"/>
    </row>
    <row r="90" spans="1:37" ht="16.5" hidden="1" customHeight="1" thickTop="1" thickBot="1" x14ac:dyDescent="0.35">
      <c r="A90" s="442"/>
      <c r="B90" s="442"/>
      <c r="C90" s="442"/>
      <c r="D90" s="442"/>
      <c r="E90" s="442"/>
      <c r="F90" s="443"/>
      <c r="G90" s="443"/>
      <c r="H90" s="443"/>
      <c r="I90" s="443"/>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1"/>
      <c r="AK90" s="1"/>
    </row>
    <row r="91" spans="1:37" ht="16.5" hidden="1" customHeight="1" thickTop="1" thickBot="1" x14ac:dyDescent="0.35">
      <c r="A91" s="442"/>
      <c r="B91" s="442"/>
      <c r="C91" s="442"/>
      <c r="D91" s="442"/>
      <c r="E91" s="442"/>
      <c r="F91" s="443"/>
      <c r="G91" s="443"/>
      <c r="H91" s="443"/>
      <c r="I91" s="443"/>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1"/>
      <c r="AK91" s="1"/>
    </row>
    <row r="92" spans="1:37" ht="31.5" hidden="1" customHeight="1" thickTop="1" thickBot="1" x14ac:dyDescent="0.35">
      <c r="A92" s="403" t="s">
        <v>37</v>
      </c>
      <c r="B92" s="403"/>
      <c r="C92" s="403"/>
      <c r="D92" s="403"/>
      <c r="E92" s="403"/>
      <c r="F92" s="403" t="s">
        <v>38</v>
      </c>
      <c r="G92" s="403"/>
      <c r="H92" s="403"/>
      <c r="I92" s="403"/>
      <c r="J92" s="403" t="s">
        <v>39</v>
      </c>
      <c r="K92" s="403"/>
      <c r="L92" s="403"/>
      <c r="M92" s="403"/>
      <c r="N92" s="403" t="s">
        <v>40</v>
      </c>
      <c r="O92" s="403"/>
      <c r="P92" s="403"/>
      <c r="Q92" s="403"/>
      <c r="R92" s="403"/>
      <c r="S92" s="403"/>
      <c r="T92" s="403"/>
      <c r="U92" s="403"/>
      <c r="V92" s="403"/>
      <c r="W92" s="403"/>
      <c r="X92" s="403" t="s">
        <v>41</v>
      </c>
      <c r="Y92" s="403"/>
      <c r="Z92" s="403"/>
      <c r="AA92" s="403"/>
      <c r="AB92" s="403"/>
      <c r="AC92" s="403"/>
      <c r="AD92" s="403"/>
      <c r="AE92" s="403"/>
      <c r="AF92" s="403" t="s">
        <v>42</v>
      </c>
      <c r="AG92" s="403"/>
      <c r="AH92" s="403"/>
      <c r="AI92" s="403"/>
      <c r="AJ92" s="1"/>
      <c r="AK92" s="1"/>
    </row>
    <row r="93" spans="1:37" ht="16.5" hidden="1" customHeight="1" thickTop="1" thickBot="1" x14ac:dyDescent="0.35">
      <c r="A93" s="442">
        <v>10</v>
      </c>
      <c r="B93" s="442"/>
      <c r="C93" s="442"/>
      <c r="D93" s="442"/>
      <c r="E93" s="442"/>
      <c r="F93" s="443"/>
      <c r="G93" s="443"/>
      <c r="H93" s="443"/>
      <c r="I93" s="443"/>
      <c r="J93" s="442">
        <f>F93*$X$30</f>
        <v>0</v>
      </c>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1"/>
      <c r="AK93" s="1"/>
    </row>
    <row r="94" spans="1:37" ht="16.5" hidden="1" customHeight="1" thickTop="1" thickBot="1" x14ac:dyDescent="0.35">
      <c r="A94" s="442"/>
      <c r="B94" s="442"/>
      <c r="C94" s="442"/>
      <c r="D94" s="442"/>
      <c r="E94" s="442"/>
      <c r="F94" s="443"/>
      <c r="G94" s="443"/>
      <c r="H94" s="443"/>
      <c r="I94" s="443"/>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1"/>
      <c r="AK94" s="1"/>
    </row>
    <row r="95" spans="1:37" ht="16.5" hidden="1" customHeight="1" thickTop="1" thickBot="1" x14ac:dyDescent="0.35">
      <c r="A95" s="442"/>
      <c r="B95" s="442"/>
      <c r="C95" s="442"/>
      <c r="D95" s="442"/>
      <c r="E95" s="442"/>
      <c r="F95" s="443"/>
      <c r="G95" s="443"/>
      <c r="H95" s="443"/>
      <c r="I95" s="443"/>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1"/>
      <c r="AK95" s="1"/>
    </row>
    <row r="96" spans="1:37" ht="16.5" hidden="1" customHeight="1" thickTop="1" thickBot="1" x14ac:dyDescent="0.35">
      <c r="A96" s="442"/>
      <c r="B96" s="442"/>
      <c r="C96" s="442"/>
      <c r="D96" s="442"/>
      <c r="E96" s="442"/>
      <c r="F96" s="443"/>
      <c r="G96" s="443"/>
      <c r="H96" s="443"/>
      <c r="I96" s="443"/>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1"/>
      <c r="AK96" s="1"/>
    </row>
    <row r="97" spans="1:37" ht="16.5" hidden="1" customHeight="1" thickTop="1" thickBot="1" x14ac:dyDescent="0.35">
      <c r="A97" s="442"/>
      <c r="B97" s="442"/>
      <c r="C97" s="442"/>
      <c r="D97" s="442"/>
      <c r="E97" s="442"/>
      <c r="F97" s="443"/>
      <c r="G97" s="443"/>
      <c r="H97" s="443"/>
      <c r="I97" s="443"/>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1"/>
      <c r="AK97" s="1"/>
    </row>
    <row r="98" spans="1:37" ht="31.5" hidden="1" customHeight="1" thickTop="1" thickBot="1" x14ac:dyDescent="0.35">
      <c r="A98" s="403" t="s">
        <v>37</v>
      </c>
      <c r="B98" s="403"/>
      <c r="C98" s="403"/>
      <c r="D98" s="403"/>
      <c r="E98" s="403"/>
      <c r="F98" s="403" t="s">
        <v>38</v>
      </c>
      <c r="G98" s="403"/>
      <c r="H98" s="403"/>
      <c r="I98" s="403"/>
      <c r="J98" s="403" t="s">
        <v>39</v>
      </c>
      <c r="K98" s="403"/>
      <c r="L98" s="403"/>
      <c r="M98" s="403"/>
      <c r="N98" s="403" t="s">
        <v>40</v>
      </c>
      <c r="O98" s="403"/>
      <c r="P98" s="403"/>
      <c r="Q98" s="403"/>
      <c r="R98" s="403"/>
      <c r="S98" s="403"/>
      <c r="T98" s="403"/>
      <c r="U98" s="403"/>
      <c r="V98" s="403"/>
      <c r="W98" s="403"/>
      <c r="X98" s="403" t="s">
        <v>41</v>
      </c>
      <c r="Y98" s="403"/>
      <c r="Z98" s="403"/>
      <c r="AA98" s="403"/>
      <c r="AB98" s="403"/>
      <c r="AC98" s="403"/>
      <c r="AD98" s="403"/>
      <c r="AE98" s="403"/>
      <c r="AF98" s="403" t="s">
        <v>42</v>
      </c>
      <c r="AG98" s="403"/>
      <c r="AH98" s="403"/>
      <c r="AI98" s="403"/>
      <c r="AJ98" s="1"/>
      <c r="AK98" s="1"/>
    </row>
    <row r="99" spans="1:37" ht="16.5" hidden="1" customHeight="1" thickTop="1" thickBot="1" x14ac:dyDescent="0.35">
      <c r="A99" s="442">
        <v>11</v>
      </c>
      <c r="B99" s="442"/>
      <c r="C99" s="442"/>
      <c r="D99" s="442"/>
      <c r="E99" s="442"/>
      <c r="F99" s="443"/>
      <c r="G99" s="443"/>
      <c r="H99" s="443"/>
      <c r="I99" s="443"/>
      <c r="J99" s="442">
        <f>F99*$X$30</f>
        <v>0</v>
      </c>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1"/>
      <c r="AK99" s="1"/>
    </row>
    <row r="100" spans="1:37" ht="16.5" hidden="1" customHeight="1" thickTop="1" thickBot="1" x14ac:dyDescent="0.35">
      <c r="A100" s="442"/>
      <c r="B100" s="442"/>
      <c r="C100" s="442"/>
      <c r="D100" s="442"/>
      <c r="E100" s="442"/>
      <c r="F100" s="443"/>
      <c r="G100" s="443"/>
      <c r="H100" s="443"/>
      <c r="I100" s="443"/>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1"/>
      <c r="AK100" s="1"/>
    </row>
    <row r="101" spans="1:37" ht="16.5" hidden="1" customHeight="1" thickTop="1" thickBot="1" x14ac:dyDescent="0.35">
      <c r="A101" s="442"/>
      <c r="B101" s="442"/>
      <c r="C101" s="442"/>
      <c r="D101" s="442"/>
      <c r="E101" s="442"/>
      <c r="F101" s="443"/>
      <c r="G101" s="443"/>
      <c r="H101" s="443"/>
      <c r="I101" s="443"/>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1"/>
      <c r="AK101" s="1"/>
    </row>
    <row r="102" spans="1:37" ht="16.5" hidden="1" customHeight="1" thickTop="1" thickBot="1" x14ac:dyDescent="0.35">
      <c r="A102" s="442"/>
      <c r="B102" s="442"/>
      <c r="C102" s="442"/>
      <c r="D102" s="442"/>
      <c r="E102" s="442"/>
      <c r="F102" s="443"/>
      <c r="G102" s="443"/>
      <c r="H102" s="443"/>
      <c r="I102" s="443"/>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1"/>
      <c r="AK102" s="1"/>
    </row>
    <row r="103" spans="1:37" ht="16.5" hidden="1" customHeight="1" thickTop="1" thickBot="1" x14ac:dyDescent="0.35">
      <c r="A103" s="442"/>
      <c r="B103" s="442"/>
      <c r="C103" s="442"/>
      <c r="D103" s="442"/>
      <c r="E103" s="442"/>
      <c r="F103" s="443"/>
      <c r="G103" s="443"/>
      <c r="H103" s="443"/>
      <c r="I103" s="443"/>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c r="AG103" s="442"/>
      <c r="AH103" s="442"/>
      <c r="AI103" s="442"/>
      <c r="AJ103" s="1"/>
      <c r="AK103" s="1"/>
    </row>
    <row r="104" spans="1:37" ht="31.5" hidden="1" customHeight="1" thickTop="1" thickBot="1" x14ac:dyDescent="0.35">
      <c r="A104" s="403" t="s">
        <v>37</v>
      </c>
      <c r="B104" s="403"/>
      <c r="C104" s="403"/>
      <c r="D104" s="403"/>
      <c r="E104" s="403"/>
      <c r="F104" s="403" t="s">
        <v>38</v>
      </c>
      <c r="G104" s="403"/>
      <c r="H104" s="403"/>
      <c r="I104" s="403"/>
      <c r="J104" s="403" t="s">
        <v>39</v>
      </c>
      <c r="K104" s="403"/>
      <c r="L104" s="403"/>
      <c r="M104" s="403"/>
      <c r="N104" s="403" t="s">
        <v>40</v>
      </c>
      <c r="O104" s="403"/>
      <c r="P104" s="403"/>
      <c r="Q104" s="403"/>
      <c r="R104" s="403"/>
      <c r="S104" s="403"/>
      <c r="T104" s="403"/>
      <c r="U104" s="403"/>
      <c r="V104" s="403"/>
      <c r="W104" s="403"/>
      <c r="X104" s="403" t="s">
        <v>41</v>
      </c>
      <c r="Y104" s="403"/>
      <c r="Z104" s="403"/>
      <c r="AA104" s="403"/>
      <c r="AB104" s="403"/>
      <c r="AC104" s="403"/>
      <c r="AD104" s="403"/>
      <c r="AE104" s="403"/>
      <c r="AF104" s="403" t="s">
        <v>42</v>
      </c>
      <c r="AG104" s="403"/>
      <c r="AH104" s="403"/>
      <c r="AI104" s="403"/>
      <c r="AJ104" s="1"/>
      <c r="AK104" s="1"/>
    </row>
    <row r="105" spans="1:37" ht="16.5" hidden="1" customHeight="1" thickTop="1" thickBot="1" x14ac:dyDescent="0.35">
      <c r="A105" s="442">
        <v>12</v>
      </c>
      <c r="B105" s="442"/>
      <c r="C105" s="442"/>
      <c r="D105" s="442"/>
      <c r="E105" s="442"/>
      <c r="F105" s="443"/>
      <c r="G105" s="443"/>
      <c r="H105" s="443"/>
      <c r="I105" s="443"/>
      <c r="J105" s="442">
        <f>F105*$X$30</f>
        <v>0</v>
      </c>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c r="AG105" s="442"/>
      <c r="AH105" s="442"/>
      <c r="AI105" s="442"/>
      <c r="AJ105" s="1"/>
      <c r="AK105" s="1"/>
    </row>
    <row r="106" spans="1:37" ht="16.5" hidden="1" customHeight="1" thickTop="1" thickBot="1" x14ac:dyDescent="0.35">
      <c r="A106" s="442"/>
      <c r="B106" s="442"/>
      <c r="C106" s="442"/>
      <c r="D106" s="442"/>
      <c r="E106" s="442"/>
      <c r="F106" s="443"/>
      <c r="G106" s="443"/>
      <c r="H106" s="443"/>
      <c r="I106" s="443"/>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c r="AG106" s="442"/>
      <c r="AH106" s="442"/>
      <c r="AI106" s="442"/>
      <c r="AJ106" s="1"/>
      <c r="AK106" s="1"/>
    </row>
    <row r="107" spans="1:37" ht="16.5" hidden="1" customHeight="1" thickTop="1" thickBot="1" x14ac:dyDescent="0.35">
      <c r="A107" s="442"/>
      <c r="B107" s="442"/>
      <c r="C107" s="442"/>
      <c r="D107" s="442"/>
      <c r="E107" s="442"/>
      <c r="F107" s="443"/>
      <c r="G107" s="443"/>
      <c r="H107" s="443"/>
      <c r="I107" s="443"/>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c r="AG107" s="442"/>
      <c r="AH107" s="442"/>
      <c r="AI107" s="442"/>
      <c r="AJ107" s="1"/>
      <c r="AK107" s="1"/>
    </row>
    <row r="108" spans="1:37" ht="16.5" hidden="1" customHeight="1" thickTop="1" thickBot="1" x14ac:dyDescent="0.35">
      <c r="A108" s="442"/>
      <c r="B108" s="442"/>
      <c r="C108" s="442"/>
      <c r="D108" s="442"/>
      <c r="E108" s="442"/>
      <c r="F108" s="443"/>
      <c r="G108" s="443"/>
      <c r="H108" s="443"/>
      <c r="I108" s="443"/>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1"/>
      <c r="AK108" s="1"/>
    </row>
    <row r="109" spans="1:37" ht="16.5" hidden="1" customHeight="1" thickTop="1" thickBot="1" x14ac:dyDescent="0.35">
      <c r="A109" s="442"/>
      <c r="B109" s="442"/>
      <c r="C109" s="442"/>
      <c r="D109" s="442"/>
      <c r="E109" s="442"/>
      <c r="F109" s="443"/>
      <c r="G109" s="443"/>
      <c r="H109" s="443"/>
      <c r="I109" s="443"/>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442"/>
      <c r="AJ109" s="1"/>
      <c r="AK109" s="1"/>
    </row>
    <row r="110" spans="1:37" s="10" customFormat="1" ht="19.5" customHeight="1" thickTop="1" thickBot="1" x14ac:dyDescent="0.3">
      <c r="A110" s="403" t="s">
        <v>43</v>
      </c>
      <c r="B110" s="403"/>
      <c r="C110" s="403"/>
      <c r="D110" s="403"/>
      <c r="E110" s="403"/>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row>
    <row r="111" spans="1:37" s="10" customFormat="1" ht="15.75" customHeight="1" thickTop="1" x14ac:dyDescent="0.25">
      <c r="A111" s="11"/>
      <c r="B111" s="12"/>
      <c r="C111" s="12"/>
      <c r="D111" s="12"/>
      <c r="E111" s="12"/>
      <c r="F111" s="12"/>
      <c r="G111" s="12"/>
      <c r="H111" s="12"/>
      <c r="I111" s="12"/>
      <c r="J111" s="12"/>
      <c r="K111" s="12"/>
      <c r="L111" s="12"/>
      <c r="M111" s="12"/>
      <c r="N111" s="444" t="s">
        <v>44</v>
      </c>
      <c r="O111" s="444"/>
      <c r="P111" s="444"/>
      <c r="Q111" s="444"/>
      <c r="R111" s="444"/>
      <c r="S111" s="444"/>
      <c r="T111" s="444"/>
      <c r="U111" s="444"/>
      <c r="V111" s="444"/>
      <c r="W111" s="444"/>
      <c r="X111" s="444"/>
      <c r="Y111" s="445" t="s">
        <v>45</v>
      </c>
      <c r="Z111" s="445"/>
      <c r="AA111" s="445"/>
      <c r="AB111" s="445"/>
      <c r="AC111" s="445"/>
      <c r="AD111" s="445"/>
      <c r="AE111" s="445"/>
      <c r="AF111" s="446"/>
      <c r="AG111" s="13"/>
      <c r="AH111" s="14" t="s">
        <v>46</v>
      </c>
      <c r="AI111" s="15" t="s">
        <v>47</v>
      </c>
    </row>
    <row r="112" spans="1:37" s="10" customFormat="1" ht="15" customHeight="1" x14ac:dyDescent="0.25">
      <c r="A112" s="448" t="s">
        <v>48</v>
      </c>
      <c r="B112" s="449"/>
      <c r="C112" s="449"/>
      <c r="D112" s="449"/>
      <c r="E112" s="449"/>
      <c r="F112" s="449"/>
      <c r="G112" s="12" t="s">
        <v>49</v>
      </c>
      <c r="H112" s="16"/>
      <c r="I112" s="12"/>
      <c r="J112" s="12" t="s">
        <v>47</v>
      </c>
      <c r="K112" s="16" t="s">
        <v>50</v>
      </c>
      <c r="L112" s="12"/>
      <c r="M112" s="12"/>
      <c r="N112" s="450"/>
      <c r="O112" s="450"/>
      <c r="P112" s="450"/>
      <c r="Q112" s="450"/>
      <c r="R112" s="450"/>
      <c r="S112" s="450"/>
      <c r="T112" s="450"/>
      <c r="U112" s="450"/>
      <c r="V112" s="450"/>
      <c r="W112" s="450"/>
      <c r="X112" s="450"/>
      <c r="Y112" s="454" t="s">
        <v>51</v>
      </c>
      <c r="Z112" s="449"/>
      <c r="AA112" s="449"/>
      <c r="AB112" s="449"/>
      <c r="AC112" s="449"/>
      <c r="AD112" s="449"/>
      <c r="AE112" s="449"/>
      <c r="AF112" s="455"/>
      <c r="AG112" s="13"/>
      <c r="AH112" s="16"/>
      <c r="AI112" s="17"/>
    </row>
    <row r="113" spans="1:35" s="10" customFormat="1" x14ac:dyDescent="0.25">
      <c r="A113" s="448"/>
      <c r="B113" s="449"/>
      <c r="C113" s="449"/>
      <c r="D113" s="449"/>
      <c r="E113" s="449"/>
      <c r="F113" s="449"/>
      <c r="G113" s="449"/>
      <c r="H113" s="449"/>
      <c r="I113" s="449"/>
      <c r="J113" s="449"/>
      <c r="K113" s="449"/>
      <c r="L113" s="449"/>
      <c r="M113" s="12"/>
      <c r="N113" s="450"/>
      <c r="O113" s="450"/>
      <c r="P113" s="450"/>
      <c r="Q113" s="450"/>
      <c r="R113" s="450"/>
      <c r="S113" s="450"/>
      <c r="T113" s="450"/>
      <c r="U113" s="450"/>
      <c r="V113" s="450"/>
      <c r="W113" s="450"/>
      <c r="X113" s="450"/>
      <c r="Y113" s="12"/>
      <c r="Z113" s="12"/>
      <c r="AA113" s="12"/>
      <c r="AB113" s="12"/>
      <c r="AC113" s="12"/>
      <c r="AD113" s="12"/>
      <c r="AE113" s="12"/>
      <c r="AF113" s="12"/>
      <c r="AG113" s="12"/>
      <c r="AH113" s="12"/>
      <c r="AI113" s="18"/>
    </row>
    <row r="114" spans="1:35" s="10" customFormat="1" ht="15" customHeight="1" x14ac:dyDescent="0.25">
      <c r="A114" s="448"/>
      <c r="B114" s="449"/>
      <c r="C114" s="449"/>
      <c r="D114" s="449"/>
      <c r="E114" s="449"/>
      <c r="F114" s="449"/>
      <c r="G114" s="449"/>
      <c r="H114" s="449"/>
      <c r="I114" s="449"/>
      <c r="J114" s="449"/>
      <c r="K114" s="449"/>
      <c r="L114" s="449"/>
      <c r="M114" s="12"/>
      <c r="N114" s="449" t="s">
        <v>52</v>
      </c>
      <c r="O114" s="449"/>
      <c r="P114" s="449"/>
      <c r="Q114" s="449"/>
      <c r="R114" s="449"/>
      <c r="S114" s="449"/>
      <c r="T114" s="449"/>
      <c r="U114" s="449"/>
      <c r="V114" s="449"/>
      <c r="W114" s="449"/>
      <c r="X114" s="449"/>
      <c r="Y114" s="449" t="s">
        <v>45</v>
      </c>
      <c r="Z114" s="449"/>
      <c r="AA114" s="449"/>
      <c r="AB114" s="449"/>
      <c r="AC114" s="449"/>
      <c r="AD114" s="449"/>
      <c r="AE114" s="449"/>
      <c r="AF114" s="449"/>
      <c r="AG114" s="12"/>
      <c r="AH114" s="19" t="s">
        <v>46</v>
      </c>
      <c r="AI114" s="20" t="s">
        <v>47</v>
      </c>
    </row>
    <row r="115" spans="1:35" s="10" customFormat="1" ht="15" customHeight="1" x14ac:dyDescent="0.25">
      <c r="A115" s="448" t="s">
        <v>53</v>
      </c>
      <c r="B115" s="449"/>
      <c r="C115" s="449"/>
      <c r="D115" s="449"/>
      <c r="E115" s="449"/>
      <c r="F115" s="449"/>
      <c r="G115" s="12" t="s">
        <v>49</v>
      </c>
      <c r="H115" s="16"/>
      <c r="I115" s="12"/>
      <c r="J115" s="12" t="s">
        <v>47</v>
      </c>
      <c r="K115" s="16" t="s">
        <v>50</v>
      </c>
      <c r="L115" s="12"/>
      <c r="M115" s="12"/>
      <c r="N115" s="450"/>
      <c r="O115" s="450"/>
      <c r="P115" s="450"/>
      <c r="Q115" s="450"/>
      <c r="R115" s="450"/>
      <c r="S115" s="450"/>
      <c r="T115" s="450"/>
      <c r="U115" s="450"/>
      <c r="V115" s="450"/>
      <c r="W115" s="450"/>
      <c r="X115" s="450"/>
      <c r="Y115" s="451" t="s">
        <v>51</v>
      </c>
      <c r="Z115" s="452"/>
      <c r="AA115" s="452"/>
      <c r="AB115" s="452"/>
      <c r="AC115" s="452"/>
      <c r="AD115" s="452"/>
      <c r="AE115" s="452"/>
      <c r="AF115" s="453"/>
      <c r="AG115" s="21"/>
      <c r="AH115" s="22"/>
      <c r="AI115" s="23"/>
    </row>
    <row r="116" spans="1:35" s="10" customFormat="1" x14ac:dyDescent="0.25">
      <c r="A116" s="448"/>
      <c r="B116" s="449"/>
      <c r="C116" s="449"/>
      <c r="D116" s="449"/>
      <c r="E116" s="449"/>
      <c r="F116" s="449"/>
      <c r="G116" s="449"/>
      <c r="H116" s="449"/>
      <c r="I116" s="449"/>
      <c r="J116" s="449"/>
      <c r="K116" s="449"/>
      <c r="L116" s="449"/>
      <c r="M116" s="12"/>
      <c r="N116" s="450"/>
      <c r="O116" s="450"/>
      <c r="P116" s="450"/>
      <c r="Q116" s="450"/>
      <c r="R116" s="450"/>
      <c r="S116" s="450"/>
      <c r="T116" s="450"/>
      <c r="U116" s="450"/>
      <c r="V116" s="450"/>
      <c r="W116" s="450"/>
      <c r="X116" s="450"/>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56" t="s">
        <v>54</v>
      </c>
      <c r="B118" s="457"/>
      <c r="C118" s="457"/>
      <c r="D118" s="457"/>
      <c r="E118" s="457"/>
      <c r="F118" s="457"/>
      <c r="G118" s="457"/>
      <c r="H118" s="457"/>
      <c r="I118" s="457"/>
      <c r="J118" s="457"/>
      <c r="K118" s="457"/>
      <c r="L118" s="457"/>
      <c r="M118" s="457"/>
      <c r="N118" s="457"/>
      <c r="O118" s="457"/>
      <c r="P118" s="457"/>
      <c r="Q118" s="457"/>
      <c r="R118" s="457"/>
      <c r="S118" s="457"/>
      <c r="T118" s="457"/>
      <c r="U118" s="457"/>
      <c r="V118" s="457"/>
      <c r="W118" s="457"/>
      <c r="X118" s="457"/>
      <c r="Y118" s="457"/>
      <c r="Z118" s="457"/>
      <c r="AA118" s="457"/>
      <c r="AB118" s="457"/>
      <c r="AC118" s="457"/>
      <c r="AD118" s="457"/>
      <c r="AE118" s="457"/>
      <c r="AF118" s="457"/>
      <c r="AG118" s="457"/>
      <c r="AH118" s="457"/>
      <c r="AI118" s="458"/>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48" t="s">
        <v>55</v>
      </c>
      <c r="B120" s="449"/>
      <c r="C120" s="449"/>
      <c r="D120" s="449"/>
      <c r="E120" s="449"/>
      <c r="F120" s="449"/>
      <c r="G120" s="449" t="s">
        <v>56</v>
      </c>
      <c r="H120" s="449"/>
      <c r="I120" s="16"/>
      <c r="J120" s="12"/>
      <c r="K120" s="449" t="s">
        <v>57</v>
      </c>
      <c r="L120" s="455"/>
      <c r="M120" s="16"/>
      <c r="N120" s="12"/>
      <c r="O120" s="449" t="s">
        <v>58</v>
      </c>
      <c r="P120" s="455"/>
      <c r="Q120" s="16" t="s">
        <v>50</v>
      </c>
      <c r="R120" s="12"/>
      <c r="S120" s="449" t="s">
        <v>59</v>
      </c>
      <c r="T120" s="455"/>
      <c r="U120" s="16"/>
      <c r="V120" s="454" t="s">
        <v>60</v>
      </c>
      <c r="W120" s="449"/>
      <c r="X120" s="449"/>
      <c r="Y120" s="449"/>
      <c r="Z120" s="449"/>
      <c r="AA120" s="449"/>
      <c r="AB120" s="449"/>
      <c r="AC120" s="449"/>
      <c r="AD120" s="449"/>
      <c r="AE120" s="449"/>
      <c r="AF120" s="449"/>
      <c r="AG120" s="449"/>
      <c r="AH120" s="455"/>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47" t="s">
        <v>63</v>
      </c>
      <c r="C129" s="447"/>
      <c r="D129" s="447"/>
      <c r="E129" s="447"/>
      <c r="F129" s="447"/>
      <c r="G129" s="447"/>
      <c r="H129" s="447"/>
      <c r="I129" s="447"/>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47"/>
      <c r="C154" s="447"/>
      <c r="D154" s="447"/>
      <c r="E154" s="447"/>
      <c r="F154" s="447"/>
      <c r="G154" s="447"/>
      <c r="H154" s="447"/>
      <c r="I154" s="447"/>
      <c r="J154" s="447"/>
      <c r="K154" s="447"/>
      <c r="L154" s="447"/>
      <c r="M154" s="447"/>
      <c r="N154" s="447"/>
      <c r="AA154" s="35"/>
      <c r="AB154" s="36"/>
      <c r="AH154" s="35"/>
      <c r="AI154" s="35"/>
      <c r="AJ154" s="39"/>
      <c r="AK154" s="39"/>
      <c r="AL154" s="39"/>
      <c r="AM154" s="39"/>
    </row>
    <row r="155" spans="1:39" s="38" customFormat="1" x14ac:dyDescent="0.25">
      <c r="A155" s="35"/>
      <c r="B155" s="447" t="s">
        <v>110</v>
      </c>
      <c r="C155" s="447"/>
      <c r="D155" s="447"/>
      <c r="E155" s="447"/>
      <c r="F155" s="447"/>
      <c r="G155" s="447"/>
      <c r="H155" s="447"/>
      <c r="I155" s="447"/>
      <c r="J155" s="447"/>
      <c r="K155" s="447"/>
      <c r="L155" s="447"/>
      <c r="M155" s="447"/>
      <c r="N155" s="447"/>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00"/>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2"/>
      <c r="AH1" s="1"/>
      <c r="AI1" s="1"/>
      <c r="AJ1" s="1"/>
      <c r="AK1" s="1"/>
    </row>
    <row r="2" spans="1:60" ht="30" customHeight="1" thickTop="1" thickBot="1" x14ac:dyDescent="0.35">
      <c r="A2" s="403" t="s">
        <v>223</v>
      </c>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1"/>
      <c r="AK2" s="1"/>
    </row>
    <row r="3" spans="1:60" s="5" customFormat="1" ht="35.25" customHeight="1" thickTop="1" thickBot="1" x14ac:dyDescent="0.35">
      <c r="A3" s="404" t="s">
        <v>3</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6"/>
      <c r="AH3" s="3" t="s">
        <v>4</v>
      </c>
      <c r="AI3" s="3" t="str">
        <f>'Elenco P.O.'!B11</f>
        <v xml:space="preserve">Prevenzione della Corruzione e della Trasparenza –  Revisione struttura del PTPCT. </v>
      </c>
      <c r="AJ3" s="4"/>
      <c r="AK3" s="4"/>
    </row>
    <row r="4" spans="1:60" s="5" customFormat="1" ht="33" customHeight="1" thickTop="1" thickBot="1" x14ac:dyDescent="0.35">
      <c r="A4" s="407" t="s">
        <v>5</v>
      </c>
      <c r="B4" s="407"/>
      <c r="C4" s="407"/>
      <c r="D4" s="407"/>
      <c r="E4" s="407"/>
      <c r="F4" s="407"/>
      <c r="G4" s="407"/>
      <c r="H4" s="407"/>
      <c r="I4" s="407"/>
      <c r="J4" s="407"/>
      <c r="K4" s="407"/>
      <c r="L4" s="407"/>
      <c r="M4" s="407"/>
      <c r="N4" s="407"/>
      <c r="O4" s="407"/>
      <c r="P4" s="407"/>
      <c r="Q4" s="407"/>
      <c r="R4" s="407"/>
      <c r="S4" s="407">
        <f>'Elenco P.O.'!C1</f>
        <v>0</v>
      </c>
      <c r="T4" s="407"/>
      <c r="U4" s="407"/>
      <c r="V4" s="407"/>
      <c r="W4" s="407"/>
      <c r="X4" s="407"/>
      <c r="Y4" s="407"/>
      <c r="Z4" s="407"/>
      <c r="AA4" s="407"/>
      <c r="AB4" s="407"/>
      <c r="AC4" s="407"/>
      <c r="AD4" s="407"/>
      <c r="AE4" s="407"/>
      <c r="AF4" s="407"/>
      <c r="AG4" s="407"/>
      <c r="AH4" s="407"/>
      <c r="AI4" s="407"/>
      <c r="AJ4" s="4"/>
      <c r="AK4" s="4"/>
    </row>
    <row r="5" spans="1:60" s="7" customFormat="1" ht="35.25" customHeight="1" thickTop="1" thickBot="1" x14ac:dyDescent="0.35">
      <c r="A5" s="403" t="s">
        <v>6</v>
      </c>
      <c r="B5" s="403"/>
      <c r="C5" s="403"/>
      <c r="D5" s="403"/>
      <c r="E5" s="412" t="s">
        <v>7</v>
      </c>
      <c r="F5" s="412"/>
      <c r="G5" s="412"/>
      <c r="H5" s="412"/>
      <c r="I5" s="412"/>
      <c r="J5" s="412"/>
      <c r="K5" s="403" t="s">
        <v>8</v>
      </c>
      <c r="L5" s="403"/>
      <c r="M5" s="403"/>
      <c r="N5" s="403"/>
      <c r="O5" s="403"/>
      <c r="P5" s="412"/>
      <c r="Q5" s="412"/>
      <c r="R5" s="412"/>
      <c r="S5" s="412"/>
      <c r="T5" s="412"/>
      <c r="U5" s="412"/>
      <c r="V5" s="412"/>
      <c r="W5" s="412"/>
      <c r="X5" s="403" t="s">
        <v>9</v>
      </c>
      <c r="Y5" s="403"/>
      <c r="Z5" s="403"/>
      <c r="AA5" s="403"/>
      <c r="AB5" s="403"/>
      <c r="AC5" s="412" t="s">
        <v>10</v>
      </c>
      <c r="AD5" s="412"/>
      <c r="AE5" s="412"/>
      <c r="AF5" s="412"/>
      <c r="AG5" s="412"/>
      <c r="AH5" s="412"/>
      <c r="AI5" s="412"/>
      <c r="AJ5" s="6"/>
      <c r="AK5" s="6"/>
      <c r="BA5" s="408" t="s">
        <v>11</v>
      </c>
      <c r="BB5" s="408"/>
      <c r="BC5" s="408"/>
      <c r="BD5" s="408"/>
      <c r="BE5" s="408"/>
      <c r="BF5" s="408"/>
      <c r="BG5" s="408"/>
      <c r="BH5" s="408"/>
    </row>
    <row r="6" spans="1:60" s="5" customFormat="1" ht="33" customHeight="1" thickTop="1" thickBot="1" x14ac:dyDescent="0.35">
      <c r="A6" s="403" t="s">
        <v>12</v>
      </c>
      <c r="B6" s="403"/>
      <c r="C6" s="403"/>
      <c r="D6" s="403"/>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
      <c r="AK6" s="4"/>
    </row>
    <row r="7" spans="1:60" s="5" customFormat="1" ht="33.75" customHeight="1" thickTop="1" thickBot="1" x14ac:dyDescent="0.35">
      <c r="A7" s="403" t="s">
        <v>13</v>
      </c>
      <c r="B7" s="403"/>
      <c r="C7" s="403"/>
      <c r="D7" s="40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
      <c r="AK7" s="4"/>
    </row>
    <row r="8" spans="1:60" s="5" customFormat="1" ht="33.75" customHeight="1" thickTop="1" thickBot="1" x14ac:dyDescent="0.35">
      <c r="A8" s="403" t="s">
        <v>14</v>
      </c>
      <c r="B8" s="403"/>
      <c r="C8" s="403"/>
      <c r="D8" s="40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
      <c r="AK8" s="4"/>
    </row>
    <row r="9" spans="1:60" s="5" customFormat="1" ht="15" customHeight="1" thickTop="1" x14ac:dyDescent="0.25">
      <c r="A9" s="409" t="s">
        <v>15</v>
      </c>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1"/>
      <c r="AJ9" s="4"/>
      <c r="AK9" s="4"/>
    </row>
    <row r="10" spans="1:60" s="5" customFormat="1" ht="17.25" customHeight="1" thickBot="1" x14ac:dyDescent="0.3">
      <c r="A10" s="414"/>
      <c r="B10" s="415"/>
      <c r="C10" s="415"/>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6"/>
      <c r="AJ10" s="4"/>
      <c r="AK10" s="4"/>
    </row>
    <row r="11" spans="1:60" s="5" customFormat="1" ht="45" customHeight="1" thickTop="1" thickBot="1" x14ac:dyDescent="0.35">
      <c r="A11" s="417"/>
      <c r="B11" s="418"/>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9"/>
      <c r="AJ11" s="4"/>
      <c r="AK11" s="4"/>
    </row>
    <row r="12" spans="1:60" s="5" customFormat="1" ht="21" customHeight="1" thickTop="1" thickBot="1" x14ac:dyDescent="0.35">
      <c r="A12" s="404" t="s">
        <v>16</v>
      </c>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6"/>
      <c r="AJ12" s="8"/>
      <c r="AK12" s="8"/>
    </row>
    <row r="13" spans="1:60" s="5" customFormat="1" ht="43.5" customHeight="1" thickTop="1" thickBot="1" x14ac:dyDescent="0.35">
      <c r="A13" s="404" t="s">
        <v>17</v>
      </c>
      <c r="B13" s="405"/>
      <c r="C13" s="405"/>
      <c r="D13" s="406"/>
      <c r="E13" s="409">
        <f>'Elenco P.O.'!D11</f>
        <v>0</v>
      </c>
      <c r="F13" s="410"/>
      <c r="G13" s="410"/>
      <c r="H13" s="410"/>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1"/>
      <c r="AJ13" s="4"/>
      <c r="AK13" s="4"/>
    </row>
    <row r="14" spans="1:60" s="5" customFormat="1" ht="16.5" thickTop="1" x14ac:dyDescent="0.25">
      <c r="A14" s="409" t="s">
        <v>18</v>
      </c>
      <c r="B14" s="410"/>
      <c r="C14" s="410"/>
      <c r="D14" s="410"/>
      <c r="E14" s="424" t="s">
        <v>219</v>
      </c>
      <c r="F14" s="426"/>
      <c r="G14" s="426"/>
      <c r="H14" s="426"/>
      <c r="I14" s="426"/>
      <c r="J14" s="426"/>
      <c r="K14" s="426"/>
      <c r="L14" s="426"/>
      <c r="M14" s="424" t="s">
        <v>220</v>
      </c>
      <c r="N14" s="426"/>
      <c r="O14" s="426"/>
      <c r="P14" s="426"/>
      <c r="Q14" s="426"/>
      <c r="R14" s="426"/>
      <c r="S14" s="426"/>
      <c r="T14" s="426"/>
      <c r="U14" s="424" t="s">
        <v>221</v>
      </c>
      <c r="V14" s="426"/>
      <c r="W14" s="426"/>
      <c r="X14" s="426"/>
      <c r="Y14" s="426"/>
      <c r="Z14" s="426"/>
      <c r="AA14" s="426"/>
      <c r="AB14" s="426"/>
      <c r="AC14" s="424" t="s">
        <v>222</v>
      </c>
      <c r="AD14" s="426"/>
      <c r="AE14" s="425"/>
      <c r="AF14" s="424">
        <v>2018</v>
      </c>
      <c r="AG14" s="425"/>
      <c r="AH14" s="424">
        <v>2017</v>
      </c>
      <c r="AI14" s="425"/>
      <c r="AJ14" s="4"/>
      <c r="AK14" s="4"/>
      <c r="AV14" s="4"/>
      <c r="AW14" s="4"/>
      <c r="AX14" s="4"/>
    </row>
    <row r="15" spans="1:60" s="5" customFormat="1" ht="15.75" x14ac:dyDescent="0.25">
      <c r="A15" s="427"/>
      <c r="B15" s="428"/>
      <c r="C15" s="428"/>
      <c r="D15" s="429"/>
      <c r="E15" s="421"/>
      <c r="F15" s="423"/>
      <c r="G15" s="423"/>
      <c r="H15" s="423"/>
      <c r="I15" s="423"/>
      <c r="J15" s="423"/>
      <c r="K15" s="423"/>
      <c r="L15" s="423"/>
      <c r="M15" s="421"/>
      <c r="N15" s="423"/>
      <c r="O15" s="423"/>
      <c r="P15" s="423"/>
      <c r="Q15" s="423"/>
      <c r="R15" s="423"/>
      <c r="S15" s="423"/>
      <c r="T15" s="423"/>
      <c r="U15" s="421"/>
      <c r="V15" s="423"/>
      <c r="W15" s="423"/>
      <c r="X15" s="423"/>
      <c r="Y15" s="423"/>
      <c r="Z15" s="423"/>
      <c r="AA15" s="423"/>
      <c r="AB15" s="423"/>
      <c r="AC15" s="421"/>
      <c r="AD15" s="423"/>
      <c r="AE15" s="422"/>
      <c r="AF15" s="421"/>
      <c r="AG15" s="422"/>
      <c r="AH15" s="421"/>
      <c r="AI15" s="422"/>
      <c r="AJ15" s="4"/>
      <c r="AK15" s="4"/>
      <c r="AV15" s="4"/>
      <c r="AW15" s="4"/>
      <c r="AX15" s="4"/>
    </row>
    <row r="16" spans="1:60" s="5" customFormat="1" ht="15.75" x14ac:dyDescent="0.25">
      <c r="A16" s="427"/>
      <c r="B16" s="428"/>
      <c r="C16" s="428"/>
      <c r="D16" s="429"/>
      <c r="E16" s="421"/>
      <c r="F16" s="423"/>
      <c r="G16" s="423"/>
      <c r="H16" s="423"/>
      <c r="I16" s="423"/>
      <c r="J16" s="423"/>
      <c r="K16" s="423"/>
      <c r="L16" s="423"/>
      <c r="M16" s="421"/>
      <c r="N16" s="423"/>
      <c r="O16" s="423"/>
      <c r="P16" s="423"/>
      <c r="Q16" s="423"/>
      <c r="R16" s="423"/>
      <c r="S16" s="423"/>
      <c r="T16" s="423"/>
      <c r="U16" s="421"/>
      <c r="V16" s="423"/>
      <c r="W16" s="423"/>
      <c r="X16" s="423"/>
      <c r="Y16" s="423"/>
      <c r="Z16" s="423"/>
      <c r="AA16" s="423"/>
      <c r="AB16" s="423"/>
      <c r="AC16" s="421"/>
      <c r="AD16" s="423"/>
      <c r="AE16" s="422"/>
      <c r="AF16" s="421"/>
      <c r="AG16" s="422"/>
      <c r="AH16" s="421"/>
      <c r="AI16" s="422"/>
      <c r="AJ16" s="4"/>
      <c r="AK16" s="4"/>
      <c r="AV16" s="4"/>
      <c r="AW16" s="4"/>
      <c r="AX16" s="4"/>
    </row>
    <row r="17" spans="1:50" s="5" customFormat="1" ht="15.75" x14ac:dyDescent="0.25">
      <c r="A17" s="427"/>
      <c r="B17" s="428"/>
      <c r="C17" s="428"/>
      <c r="D17" s="429"/>
      <c r="E17" s="421"/>
      <c r="F17" s="423"/>
      <c r="G17" s="423"/>
      <c r="H17" s="423"/>
      <c r="I17" s="423"/>
      <c r="J17" s="423"/>
      <c r="K17" s="423"/>
      <c r="L17" s="423"/>
      <c r="M17" s="421"/>
      <c r="N17" s="423"/>
      <c r="O17" s="423"/>
      <c r="P17" s="423"/>
      <c r="Q17" s="423"/>
      <c r="R17" s="423"/>
      <c r="S17" s="423"/>
      <c r="T17" s="423"/>
      <c r="U17" s="421"/>
      <c r="V17" s="423"/>
      <c r="W17" s="423"/>
      <c r="X17" s="423"/>
      <c r="Y17" s="423"/>
      <c r="Z17" s="423"/>
      <c r="AA17" s="423"/>
      <c r="AB17" s="423"/>
      <c r="AC17" s="421"/>
      <c r="AD17" s="423"/>
      <c r="AE17" s="422"/>
      <c r="AF17" s="421"/>
      <c r="AG17" s="422"/>
      <c r="AH17" s="421"/>
      <c r="AI17" s="422"/>
      <c r="AJ17" s="4"/>
      <c r="AK17" s="4"/>
      <c r="AV17" s="4"/>
      <c r="AW17" s="4"/>
      <c r="AX17" s="4"/>
    </row>
    <row r="18" spans="1:50" s="5" customFormat="1" ht="15.75" x14ac:dyDescent="0.25">
      <c r="A18" s="427"/>
      <c r="B18" s="428"/>
      <c r="C18" s="428"/>
      <c r="D18" s="429"/>
      <c r="E18" s="421"/>
      <c r="F18" s="423"/>
      <c r="G18" s="423"/>
      <c r="H18" s="423"/>
      <c r="I18" s="423"/>
      <c r="J18" s="423"/>
      <c r="K18" s="423"/>
      <c r="L18" s="423"/>
      <c r="M18" s="421"/>
      <c r="N18" s="423"/>
      <c r="O18" s="423"/>
      <c r="P18" s="423"/>
      <c r="Q18" s="423"/>
      <c r="R18" s="423"/>
      <c r="S18" s="423"/>
      <c r="T18" s="423"/>
      <c r="U18" s="421"/>
      <c r="V18" s="423"/>
      <c r="W18" s="423"/>
      <c r="X18" s="423"/>
      <c r="Y18" s="423"/>
      <c r="Z18" s="423"/>
      <c r="AA18" s="423"/>
      <c r="AB18" s="423"/>
      <c r="AC18" s="421"/>
      <c r="AD18" s="423"/>
      <c r="AE18" s="422"/>
      <c r="AF18" s="421"/>
      <c r="AG18" s="422"/>
      <c r="AH18" s="421"/>
      <c r="AI18" s="422"/>
      <c r="AJ18" s="4"/>
      <c r="AK18" s="4"/>
      <c r="AV18" s="4"/>
      <c r="AW18" s="4"/>
      <c r="AX18" s="4"/>
    </row>
    <row r="19" spans="1:50" s="5" customFormat="1" ht="15.75" x14ac:dyDescent="0.25">
      <c r="A19" s="427"/>
      <c r="B19" s="428"/>
      <c r="C19" s="428"/>
      <c r="D19" s="429"/>
      <c r="E19" s="421"/>
      <c r="F19" s="423"/>
      <c r="G19" s="423"/>
      <c r="H19" s="423"/>
      <c r="I19" s="423"/>
      <c r="J19" s="423"/>
      <c r="K19" s="423"/>
      <c r="L19" s="423"/>
      <c r="M19" s="421"/>
      <c r="N19" s="423"/>
      <c r="O19" s="423"/>
      <c r="P19" s="423"/>
      <c r="Q19" s="423"/>
      <c r="R19" s="423"/>
      <c r="S19" s="423"/>
      <c r="T19" s="423"/>
      <c r="U19" s="421"/>
      <c r="V19" s="423"/>
      <c r="W19" s="423"/>
      <c r="X19" s="423"/>
      <c r="Y19" s="423"/>
      <c r="Z19" s="423"/>
      <c r="AA19" s="423"/>
      <c r="AB19" s="423"/>
      <c r="AC19" s="421"/>
      <c r="AD19" s="423"/>
      <c r="AE19" s="422"/>
      <c r="AF19" s="421"/>
      <c r="AG19" s="422"/>
      <c r="AH19" s="421"/>
      <c r="AI19" s="422"/>
      <c r="AJ19" s="4"/>
      <c r="AK19" s="4"/>
      <c r="AV19" s="4"/>
      <c r="AW19" s="4"/>
      <c r="AX19" s="4"/>
    </row>
    <row r="20" spans="1:50" s="5" customFormat="1" ht="15.75" x14ac:dyDescent="0.25">
      <c r="A20" s="427"/>
      <c r="B20" s="428"/>
      <c r="C20" s="428"/>
      <c r="D20" s="429"/>
      <c r="E20" s="421"/>
      <c r="F20" s="423"/>
      <c r="G20" s="423"/>
      <c r="H20" s="423"/>
      <c r="I20" s="423"/>
      <c r="J20" s="423"/>
      <c r="K20" s="423"/>
      <c r="L20" s="423"/>
      <c r="M20" s="421"/>
      <c r="N20" s="423"/>
      <c r="O20" s="423"/>
      <c r="P20" s="423"/>
      <c r="Q20" s="423"/>
      <c r="R20" s="423"/>
      <c r="S20" s="423"/>
      <c r="T20" s="423"/>
      <c r="U20" s="421"/>
      <c r="V20" s="423"/>
      <c r="W20" s="423"/>
      <c r="X20" s="423"/>
      <c r="Y20" s="423"/>
      <c r="Z20" s="423"/>
      <c r="AA20" s="423"/>
      <c r="AB20" s="423"/>
      <c r="AC20" s="421"/>
      <c r="AD20" s="423"/>
      <c r="AE20" s="422"/>
      <c r="AF20" s="421"/>
      <c r="AG20" s="422"/>
      <c r="AH20" s="421"/>
      <c r="AI20" s="422"/>
      <c r="AJ20" s="4"/>
      <c r="AK20" s="4"/>
      <c r="AV20" s="4"/>
      <c r="AW20" s="4"/>
      <c r="AX20" s="4"/>
    </row>
    <row r="21" spans="1:50" s="5" customFormat="1" ht="15.75" x14ac:dyDescent="0.25">
      <c r="A21" s="427"/>
      <c r="B21" s="428"/>
      <c r="C21" s="428"/>
      <c r="D21" s="429"/>
      <c r="E21" s="421"/>
      <c r="F21" s="423"/>
      <c r="G21" s="423"/>
      <c r="H21" s="423"/>
      <c r="I21" s="423"/>
      <c r="J21" s="423"/>
      <c r="K21" s="423"/>
      <c r="L21" s="423"/>
      <c r="M21" s="421"/>
      <c r="N21" s="423"/>
      <c r="O21" s="423"/>
      <c r="P21" s="423"/>
      <c r="Q21" s="423"/>
      <c r="R21" s="423"/>
      <c r="S21" s="423"/>
      <c r="T21" s="423"/>
      <c r="U21" s="421"/>
      <c r="V21" s="423"/>
      <c r="W21" s="423"/>
      <c r="X21" s="423"/>
      <c r="Y21" s="423"/>
      <c r="Z21" s="423"/>
      <c r="AA21" s="423"/>
      <c r="AB21" s="423"/>
      <c r="AC21" s="421"/>
      <c r="AD21" s="423"/>
      <c r="AE21" s="422"/>
      <c r="AF21" s="421"/>
      <c r="AG21" s="422"/>
      <c r="AH21" s="421"/>
      <c r="AI21" s="422"/>
      <c r="AJ21" s="4"/>
      <c r="AK21" s="4"/>
      <c r="AV21" s="4"/>
      <c r="AW21" s="4"/>
      <c r="AX21" s="4"/>
    </row>
    <row r="22" spans="1:50" s="5" customFormat="1" ht="15.75" x14ac:dyDescent="0.25">
      <c r="A22" s="427"/>
      <c r="B22" s="428"/>
      <c r="C22" s="428"/>
      <c r="D22" s="429"/>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27"/>
      <c r="B23" s="428"/>
      <c r="C23" s="428"/>
      <c r="D23" s="429"/>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27"/>
      <c r="B24" s="428"/>
      <c r="C24" s="428"/>
      <c r="D24" s="429"/>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27"/>
      <c r="B25" s="428"/>
      <c r="C25" s="428"/>
      <c r="D25" s="429"/>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27"/>
      <c r="B26" s="428"/>
      <c r="C26" s="428"/>
      <c r="D26" s="429"/>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27"/>
      <c r="B27" s="428"/>
      <c r="C27" s="428"/>
      <c r="D27" s="429"/>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14"/>
      <c r="B28" s="415"/>
      <c r="C28" s="415"/>
      <c r="D28" s="416"/>
      <c r="E28" s="421"/>
      <c r="F28" s="423"/>
      <c r="G28" s="423"/>
      <c r="H28" s="423"/>
      <c r="I28" s="423"/>
      <c r="J28" s="423"/>
      <c r="K28" s="423"/>
      <c r="L28" s="423"/>
      <c r="M28" s="421"/>
      <c r="N28" s="423"/>
      <c r="O28" s="423"/>
      <c r="P28" s="423"/>
      <c r="Q28" s="423"/>
      <c r="R28" s="423"/>
      <c r="S28" s="423"/>
      <c r="T28" s="423"/>
      <c r="U28" s="421"/>
      <c r="V28" s="423"/>
      <c r="W28" s="423"/>
      <c r="X28" s="423"/>
      <c r="Y28" s="423"/>
      <c r="Z28" s="423"/>
      <c r="AA28" s="423"/>
      <c r="AB28" s="423"/>
      <c r="AC28" s="421"/>
      <c r="AD28" s="423"/>
      <c r="AE28" s="422"/>
      <c r="AF28" s="421"/>
      <c r="AG28" s="422"/>
      <c r="AH28" s="421"/>
      <c r="AI28" s="422"/>
      <c r="AJ28" s="4"/>
      <c r="AK28" s="4"/>
      <c r="AV28" s="4"/>
      <c r="AW28" s="4"/>
      <c r="AX28" s="4"/>
    </row>
    <row r="29" spans="1:50" s="5" customFormat="1" ht="15.75" customHeight="1" thickTop="1" thickBot="1" x14ac:dyDescent="0.3">
      <c r="A29" s="403" t="s">
        <v>19</v>
      </c>
      <c r="B29" s="403"/>
      <c r="C29" s="403"/>
      <c r="D29" s="403"/>
      <c r="E29" s="403" t="s">
        <v>20</v>
      </c>
      <c r="F29" s="403"/>
      <c r="G29" s="403"/>
      <c r="H29" s="403"/>
      <c r="I29" s="404" t="s">
        <v>21</v>
      </c>
      <c r="J29" s="405"/>
      <c r="K29" s="405"/>
      <c r="L29" s="405"/>
      <c r="M29" s="405"/>
      <c r="N29" s="405"/>
      <c r="O29" s="405"/>
      <c r="P29" s="405"/>
      <c r="Q29" s="405"/>
      <c r="R29" s="405"/>
      <c r="S29" s="405"/>
      <c r="T29" s="405"/>
      <c r="U29" s="405"/>
      <c r="V29" s="405"/>
      <c r="W29" s="406"/>
      <c r="X29" s="403" t="s">
        <v>22</v>
      </c>
      <c r="Y29" s="403"/>
      <c r="Z29" s="403"/>
      <c r="AA29" s="403"/>
      <c r="AB29" s="403"/>
      <c r="AC29" s="403"/>
      <c r="AD29" s="403"/>
      <c r="AE29" s="403"/>
      <c r="AF29" s="403"/>
      <c r="AG29" s="403"/>
      <c r="AH29" s="403"/>
      <c r="AI29" s="403"/>
      <c r="AJ29" s="4"/>
      <c r="AK29" s="4"/>
    </row>
    <row r="30" spans="1:50" s="5" customFormat="1" ht="15.75" customHeight="1" thickTop="1" thickBot="1" x14ac:dyDescent="0.3">
      <c r="A30" s="403"/>
      <c r="B30" s="403"/>
      <c r="C30" s="403"/>
      <c r="D30" s="403"/>
      <c r="E30" s="403"/>
      <c r="F30" s="403"/>
      <c r="G30" s="403"/>
      <c r="H30" s="403"/>
      <c r="I30" s="404" t="s">
        <v>23</v>
      </c>
      <c r="J30" s="405"/>
      <c r="K30" s="405"/>
      <c r="L30" s="405"/>
      <c r="M30" s="406"/>
      <c r="N30" s="404" t="s">
        <v>24</v>
      </c>
      <c r="O30" s="405"/>
      <c r="P30" s="405"/>
      <c r="Q30" s="405"/>
      <c r="R30" s="406"/>
      <c r="S30" s="404" t="s">
        <v>25</v>
      </c>
      <c r="T30" s="405"/>
      <c r="U30" s="405"/>
      <c r="V30" s="405"/>
      <c r="W30" s="406"/>
      <c r="X30" s="430">
        <f>IF(I31="X",5)+IF(I32="X",5)+IF(I33="X",5)+IF(I34="X",1)+IF(N31="X",3)+IF(N32="X",3)+IF(N33="X",3)+IF(N34="X",3)+IF(S31="X",1)+IF(S32="X",1)+IF(S33="X",1)+IF(S34="X",5)</f>
        <v>0</v>
      </c>
      <c r="Y30" s="431"/>
      <c r="Z30" s="431"/>
      <c r="AA30" s="431"/>
      <c r="AB30" s="431"/>
      <c r="AC30" s="431"/>
      <c r="AD30" s="431"/>
      <c r="AE30" s="431"/>
      <c r="AF30" s="431"/>
      <c r="AG30" s="431"/>
      <c r="AH30" s="431"/>
      <c r="AI30" s="432"/>
      <c r="AJ30" s="4"/>
      <c r="AK30" s="4"/>
    </row>
    <row r="31" spans="1:50" s="5" customFormat="1" ht="18.75" customHeight="1" thickTop="1" thickBot="1" x14ac:dyDescent="0.3">
      <c r="A31" s="403"/>
      <c r="B31" s="403"/>
      <c r="C31" s="403"/>
      <c r="D31" s="403"/>
      <c r="E31" s="403" t="s">
        <v>26</v>
      </c>
      <c r="F31" s="403"/>
      <c r="G31" s="403"/>
      <c r="H31" s="403"/>
      <c r="I31" s="417"/>
      <c r="J31" s="418"/>
      <c r="K31" s="418"/>
      <c r="L31" s="418"/>
      <c r="M31" s="419"/>
      <c r="N31" s="417"/>
      <c r="O31" s="418"/>
      <c r="P31" s="418"/>
      <c r="Q31" s="418"/>
      <c r="R31" s="419"/>
      <c r="S31" s="417"/>
      <c r="T31" s="418"/>
      <c r="U31" s="418"/>
      <c r="V31" s="418"/>
      <c r="W31" s="419"/>
      <c r="X31" s="433"/>
      <c r="Y31" s="434"/>
      <c r="Z31" s="434"/>
      <c r="AA31" s="434"/>
      <c r="AB31" s="434"/>
      <c r="AC31" s="434"/>
      <c r="AD31" s="434"/>
      <c r="AE31" s="434"/>
      <c r="AF31" s="434"/>
      <c r="AG31" s="434"/>
      <c r="AH31" s="434"/>
      <c r="AI31" s="435"/>
      <c r="AJ31" s="4"/>
      <c r="AK31" s="4"/>
    </row>
    <row r="32" spans="1:50" s="5" customFormat="1" ht="17.25" customHeight="1" thickTop="1" thickBot="1" x14ac:dyDescent="0.3">
      <c r="A32" s="403"/>
      <c r="B32" s="403"/>
      <c r="C32" s="403"/>
      <c r="D32" s="403"/>
      <c r="E32" s="403" t="s">
        <v>27</v>
      </c>
      <c r="F32" s="403"/>
      <c r="G32" s="403"/>
      <c r="H32" s="403"/>
      <c r="I32" s="417"/>
      <c r="J32" s="418"/>
      <c r="K32" s="418"/>
      <c r="L32" s="418"/>
      <c r="M32" s="419"/>
      <c r="N32" s="417"/>
      <c r="O32" s="418"/>
      <c r="P32" s="418"/>
      <c r="Q32" s="418"/>
      <c r="R32" s="419"/>
      <c r="S32" s="417"/>
      <c r="T32" s="418"/>
      <c r="U32" s="418"/>
      <c r="V32" s="418"/>
      <c r="W32" s="419"/>
      <c r="X32" s="433"/>
      <c r="Y32" s="434"/>
      <c r="Z32" s="434"/>
      <c r="AA32" s="434"/>
      <c r="AB32" s="434"/>
      <c r="AC32" s="434"/>
      <c r="AD32" s="434"/>
      <c r="AE32" s="434"/>
      <c r="AF32" s="434"/>
      <c r="AG32" s="434"/>
      <c r="AH32" s="434"/>
      <c r="AI32" s="435"/>
      <c r="AJ32" s="4"/>
      <c r="AK32" s="4"/>
    </row>
    <row r="33" spans="1:37" s="5" customFormat="1" ht="20.25" customHeight="1" thickTop="1" thickBot="1" x14ac:dyDescent="0.3">
      <c r="A33" s="403"/>
      <c r="B33" s="403"/>
      <c r="C33" s="403"/>
      <c r="D33" s="403"/>
      <c r="E33" s="403" t="s">
        <v>28</v>
      </c>
      <c r="F33" s="403"/>
      <c r="G33" s="403"/>
      <c r="H33" s="403"/>
      <c r="I33" s="417"/>
      <c r="J33" s="418"/>
      <c r="K33" s="418"/>
      <c r="L33" s="418"/>
      <c r="M33" s="419"/>
      <c r="N33" s="417"/>
      <c r="O33" s="418"/>
      <c r="P33" s="418"/>
      <c r="Q33" s="418"/>
      <c r="R33" s="419"/>
      <c r="S33" s="417"/>
      <c r="T33" s="418"/>
      <c r="U33" s="418"/>
      <c r="V33" s="418"/>
      <c r="W33" s="419"/>
      <c r="X33" s="433"/>
      <c r="Y33" s="434"/>
      <c r="Z33" s="434"/>
      <c r="AA33" s="434"/>
      <c r="AB33" s="434"/>
      <c r="AC33" s="434"/>
      <c r="AD33" s="434"/>
      <c r="AE33" s="434"/>
      <c r="AF33" s="434"/>
      <c r="AG33" s="434"/>
      <c r="AH33" s="434"/>
      <c r="AI33" s="435"/>
      <c r="AJ33" s="4"/>
      <c r="AK33" s="4"/>
    </row>
    <row r="34" spans="1:37" s="5" customFormat="1" ht="17.25" customHeight="1" thickTop="1" thickBot="1" x14ac:dyDescent="0.3">
      <c r="A34" s="403"/>
      <c r="B34" s="403"/>
      <c r="C34" s="403"/>
      <c r="D34" s="403"/>
      <c r="E34" s="403" t="s">
        <v>29</v>
      </c>
      <c r="F34" s="403"/>
      <c r="G34" s="403"/>
      <c r="H34" s="403"/>
      <c r="I34" s="417"/>
      <c r="J34" s="418"/>
      <c r="K34" s="418"/>
      <c r="L34" s="418"/>
      <c r="M34" s="419"/>
      <c r="N34" s="417"/>
      <c r="O34" s="418"/>
      <c r="P34" s="418"/>
      <c r="Q34" s="418"/>
      <c r="R34" s="419"/>
      <c r="S34" s="417"/>
      <c r="T34" s="418"/>
      <c r="U34" s="418"/>
      <c r="V34" s="418"/>
      <c r="W34" s="419"/>
      <c r="X34" s="436"/>
      <c r="Y34" s="437"/>
      <c r="Z34" s="437"/>
      <c r="AA34" s="437"/>
      <c r="AB34" s="437"/>
      <c r="AC34" s="437"/>
      <c r="AD34" s="437"/>
      <c r="AE34" s="437"/>
      <c r="AF34" s="437"/>
      <c r="AG34" s="437"/>
      <c r="AH34" s="437"/>
      <c r="AI34" s="438"/>
      <c r="AJ34" s="4"/>
      <c r="AK34" s="4"/>
    </row>
    <row r="35" spans="1:37" s="9" customFormat="1" ht="45.75" customHeight="1" thickTop="1" thickBot="1" x14ac:dyDescent="0.35">
      <c r="A35" s="439" t="s">
        <v>30</v>
      </c>
      <c r="B35" s="439"/>
      <c r="C35" s="439"/>
      <c r="D35" s="439"/>
      <c r="E35" s="440">
        <v>100</v>
      </c>
      <c r="F35" s="440"/>
      <c r="G35" s="440"/>
      <c r="H35" s="440"/>
      <c r="I35" s="440"/>
      <c r="J35" s="440"/>
      <c r="K35" s="440"/>
      <c r="L35" s="440"/>
      <c r="M35" s="440"/>
      <c r="N35" s="439" t="s">
        <v>31</v>
      </c>
      <c r="O35" s="439"/>
      <c r="P35" s="439"/>
      <c r="Q35" s="439"/>
      <c r="R35" s="439"/>
      <c r="S35" s="440">
        <v>100</v>
      </c>
      <c r="T35" s="440"/>
      <c r="U35" s="440"/>
      <c r="V35" s="440"/>
      <c r="W35" s="440"/>
      <c r="X35" s="439" t="s">
        <v>32</v>
      </c>
      <c r="Y35" s="439"/>
      <c r="Z35" s="439"/>
      <c r="AA35" s="439"/>
      <c r="AB35" s="439"/>
      <c r="AC35" s="439"/>
      <c r="AD35" s="439"/>
      <c r="AE35" s="439"/>
      <c r="AF35" s="441">
        <f>S35/E35</f>
        <v>1</v>
      </c>
      <c r="AG35" s="441"/>
      <c r="AH35" s="441"/>
      <c r="AI35" s="441"/>
    </row>
    <row r="36" spans="1:37" ht="22.5" customHeight="1" thickTop="1" thickBot="1" x14ac:dyDescent="0.35">
      <c r="A36" s="403" t="s">
        <v>33</v>
      </c>
      <c r="B36" s="403"/>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K36" s="1"/>
    </row>
    <row r="37" spans="1:37" ht="30" customHeight="1" thickTop="1" thickBot="1" x14ac:dyDescent="0.35">
      <c r="A37" s="404" t="s">
        <v>34</v>
      </c>
      <c r="B37" s="405"/>
      <c r="C37" s="405"/>
      <c r="D37" s="405"/>
      <c r="E37" s="405"/>
      <c r="F37" s="405"/>
      <c r="G37" s="405"/>
      <c r="H37" s="405"/>
      <c r="I37" s="405"/>
      <c r="J37" s="405"/>
      <c r="K37" s="405"/>
      <c r="L37" s="405"/>
      <c r="M37" s="405"/>
      <c r="N37" s="405"/>
      <c r="O37" s="405"/>
      <c r="P37" s="405"/>
      <c r="Q37" s="405"/>
      <c r="R37" s="405"/>
      <c r="S37" s="405"/>
      <c r="T37" s="405"/>
      <c r="U37" s="405"/>
      <c r="V37" s="405"/>
      <c r="W37" s="406"/>
      <c r="X37" s="404" t="s">
        <v>35</v>
      </c>
      <c r="Y37" s="405"/>
      <c r="Z37" s="405"/>
      <c r="AA37" s="405"/>
      <c r="AB37" s="405"/>
      <c r="AC37" s="405"/>
      <c r="AD37" s="405"/>
      <c r="AE37" s="405"/>
      <c r="AF37" s="404" t="s">
        <v>36</v>
      </c>
      <c r="AG37" s="405"/>
      <c r="AH37" s="405"/>
      <c r="AI37" s="406"/>
      <c r="AJ37" s="1"/>
      <c r="AK37" s="1"/>
    </row>
    <row r="38" spans="1:37" ht="31.5" customHeight="1" thickTop="1" thickBot="1" x14ac:dyDescent="0.35">
      <c r="A38" s="403" t="s">
        <v>37</v>
      </c>
      <c r="B38" s="403"/>
      <c r="C38" s="403"/>
      <c r="D38" s="403"/>
      <c r="E38" s="403"/>
      <c r="F38" s="403" t="s">
        <v>38</v>
      </c>
      <c r="G38" s="403"/>
      <c r="H38" s="403"/>
      <c r="I38" s="403"/>
      <c r="J38" s="403" t="s">
        <v>39</v>
      </c>
      <c r="K38" s="403"/>
      <c r="L38" s="403"/>
      <c r="M38" s="403"/>
      <c r="N38" s="403" t="s">
        <v>40</v>
      </c>
      <c r="O38" s="403"/>
      <c r="P38" s="403"/>
      <c r="Q38" s="403"/>
      <c r="R38" s="403"/>
      <c r="S38" s="403"/>
      <c r="T38" s="403"/>
      <c r="U38" s="403"/>
      <c r="V38" s="403"/>
      <c r="W38" s="403"/>
      <c r="X38" s="403" t="s">
        <v>41</v>
      </c>
      <c r="Y38" s="403"/>
      <c r="Z38" s="403"/>
      <c r="AA38" s="403"/>
      <c r="AB38" s="403"/>
      <c r="AC38" s="403"/>
      <c r="AD38" s="403"/>
      <c r="AE38" s="403"/>
      <c r="AF38" s="403" t="s">
        <v>42</v>
      </c>
      <c r="AG38" s="403"/>
      <c r="AH38" s="403"/>
      <c r="AI38" s="403"/>
      <c r="AJ38" s="1"/>
      <c r="AK38" s="1"/>
    </row>
    <row r="39" spans="1:37" ht="16.5" thickTop="1" thickBot="1" x14ac:dyDescent="0.3">
      <c r="A39" s="442">
        <v>1</v>
      </c>
      <c r="B39" s="442"/>
      <c r="C39" s="442"/>
      <c r="D39" s="442"/>
      <c r="E39" s="442"/>
      <c r="F39" s="443"/>
      <c r="G39" s="443"/>
      <c r="H39" s="443"/>
      <c r="I39" s="443"/>
      <c r="J39" s="442">
        <f>F39*$X$30</f>
        <v>0</v>
      </c>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1"/>
      <c r="AK39" s="1"/>
    </row>
    <row r="40" spans="1:37" ht="16.5" thickTop="1" thickBot="1" x14ac:dyDescent="0.3">
      <c r="A40" s="442"/>
      <c r="B40" s="442"/>
      <c r="C40" s="442"/>
      <c r="D40" s="442"/>
      <c r="E40" s="442"/>
      <c r="F40" s="443"/>
      <c r="G40" s="443"/>
      <c r="H40" s="443"/>
      <c r="I40" s="443"/>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1"/>
      <c r="AK40" s="1"/>
    </row>
    <row r="41" spans="1:37" ht="16.5" thickTop="1" thickBot="1" x14ac:dyDescent="0.3">
      <c r="A41" s="442"/>
      <c r="B41" s="442"/>
      <c r="C41" s="442"/>
      <c r="D41" s="442"/>
      <c r="E41" s="442"/>
      <c r="F41" s="443"/>
      <c r="G41" s="443"/>
      <c r="H41" s="443"/>
      <c r="I41" s="443"/>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1"/>
      <c r="AK41" s="1"/>
    </row>
    <row r="42" spans="1:37" ht="16.5" thickTop="1" thickBot="1" x14ac:dyDescent="0.3">
      <c r="A42" s="442"/>
      <c r="B42" s="442"/>
      <c r="C42" s="442"/>
      <c r="D42" s="442"/>
      <c r="E42" s="442"/>
      <c r="F42" s="443"/>
      <c r="G42" s="443"/>
      <c r="H42" s="443"/>
      <c r="I42" s="443"/>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1"/>
      <c r="AK42" s="1"/>
    </row>
    <row r="43" spans="1:37" ht="16.5" thickTop="1" thickBot="1" x14ac:dyDescent="0.3">
      <c r="A43" s="442"/>
      <c r="B43" s="442"/>
      <c r="C43" s="442"/>
      <c r="D43" s="442"/>
      <c r="E43" s="442"/>
      <c r="F43" s="443"/>
      <c r="G43" s="443"/>
      <c r="H43" s="443"/>
      <c r="I43" s="443"/>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1"/>
      <c r="AK43" s="1"/>
    </row>
    <row r="44" spans="1:37" ht="31.5" customHeight="1" thickTop="1" thickBot="1" x14ac:dyDescent="0.3">
      <c r="A44" s="403" t="s">
        <v>37</v>
      </c>
      <c r="B44" s="403"/>
      <c r="C44" s="403"/>
      <c r="D44" s="403"/>
      <c r="E44" s="403"/>
      <c r="F44" s="403" t="s">
        <v>38</v>
      </c>
      <c r="G44" s="403"/>
      <c r="H44" s="403"/>
      <c r="I44" s="403"/>
      <c r="J44" s="403" t="s">
        <v>39</v>
      </c>
      <c r="K44" s="403"/>
      <c r="L44" s="403"/>
      <c r="M44" s="403"/>
      <c r="N44" s="403" t="s">
        <v>40</v>
      </c>
      <c r="O44" s="403"/>
      <c r="P44" s="403"/>
      <c r="Q44" s="403"/>
      <c r="R44" s="403"/>
      <c r="S44" s="403"/>
      <c r="T44" s="403"/>
      <c r="U44" s="403"/>
      <c r="V44" s="403"/>
      <c r="W44" s="403"/>
      <c r="X44" s="403" t="s">
        <v>41</v>
      </c>
      <c r="Y44" s="403"/>
      <c r="Z44" s="403"/>
      <c r="AA44" s="403"/>
      <c r="AB44" s="403"/>
      <c r="AC44" s="403"/>
      <c r="AD44" s="403"/>
      <c r="AE44" s="403"/>
      <c r="AF44" s="403" t="s">
        <v>42</v>
      </c>
      <c r="AG44" s="403"/>
      <c r="AH44" s="403"/>
      <c r="AI44" s="403"/>
      <c r="AJ44" s="1"/>
      <c r="AK44" s="1"/>
    </row>
    <row r="45" spans="1:37" ht="16.5" thickTop="1" thickBot="1" x14ac:dyDescent="0.3">
      <c r="A45" s="442">
        <v>2</v>
      </c>
      <c r="B45" s="442"/>
      <c r="C45" s="442"/>
      <c r="D45" s="442"/>
      <c r="E45" s="442"/>
      <c r="F45" s="443"/>
      <c r="G45" s="443"/>
      <c r="H45" s="443"/>
      <c r="I45" s="443"/>
      <c r="J45" s="442">
        <f>F45*$X$30</f>
        <v>0</v>
      </c>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1"/>
      <c r="AK45" s="1"/>
    </row>
    <row r="46" spans="1:37" ht="16.5" thickTop="1" thickBot="1" x14ac:dyDescent="0.3">
      <c r="A46" s="442"/>
      <c r="B46" s="442"/>
      <c r="C46" s="442"/>
      <c r="D46" s="442"/>
      <c r="E46" s="442"/>
      <c r="F46" s="443"/>
      <c r="G46" s="443"/>
      <c r="H46" s="443"/>
      <c r="I46" s="443"/>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1"/>
      <c r="AK46" s="1"/>
    </row>
    <row r="47" spans="1:37" ht="16.5" thickTop="1" thickBot="1" x14ac:dyDescent="0.3">
      <c r="A47" s="442"/>
      <c r="B47" s="442"/>
      <c r="C47" s="442"/>
      <c r="D47" s="442"/>
      <c r="E47" s="442"/>
      <c r="F47" s="443"/>
      <c r="G47" s="443"/>
      <c r="H47" s="443"/>
      <c r="I47" s="443"/>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1"/>
      <c r="AK47" s="1"/>
    </row>
    <row r="48" spans="1:37" ht="16.5" thickTop="1" thickBot="1" x14ac:dyDescent="0.3">
      <c r="A48" s="442"/>
      <c r="B48" s="442"/>
      <c r="C48" s="442"/>
      <c r="D48" s="442"/>
      <c r="E48" s="442"/>
      <c r="F48" s="443"/>
      <c r="G48" s="443"/>
      <c r="H48" s="443"/>
      <c r="I48" s="443"/>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1"/>
      <c r="AK48" s="1"/>
    </row>
    <row r="49" spans="1:37" ht="16.5" thickTop="1" thickBot="1" x14ac:dyDescent="0.3">
      <c r="A49" s="442"/>
      <c r="B49" s="442"/>
      <c r="C49" s="442"/>
      <c r="D49" s="442"/>
      <c r="E49" s="442"/>
      <c r="F49" s="443"/>
      <c r="G49" s="443"/>
      <c r="H49" s="443"/>
      <c r="I49" s="443"/>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1"/>
      <c r="AK49" s="1"/>
    </row>
    <row r="50" spans="1:37" ht="31.5" customHeight="1" thickTop="1" thickBot="1" x14ac:dyDescent="0.3">
      <c r="A50" s="403" t="s">
        <v>37</v>
      </c>
      <c r="B50" s="403"/>
      <c r="C50" s="403"/>
      <c r="D50" s="403"/>
      <c r="E50" s="403"/>
      <c r="F50" s="403" t="s">
        <v>38</v>
      </c>
      <c r="G50" s="403"/>
      <c r="H50" s="403"/>
      <c r="I50" s="403"/>
      <c r="J50" s="403" t="s">
        <v>39</v>
      </c>
      <c r="K50" s="403"/>
      <c r="L50" s="403"/>
      <c r="M50" s="403"/>
      <c r="N50" s="403" t="s">
        <v>40</v>
      </c>
      <c r="O50" s="403"/>
      <c r="P50" s="403"/>
      <c r="Q50" s="403"/>
      <c r="R50" s="403"/>
      <c r="S50" s="403"/>
      <c r="T50" s="403"/>
      <c r="U50" s="403"/>
      <c r="V50" s="403"/>
      <c r="W50" s="403"/>
      <c r="X50" s="403" t="s">
        <v>41</v>
      </c>
      <c r="Y50" s="403"/>
      <c r="Z50" s="403"/>
      <c r="AA50" s="403"/>
      <c r="AB50" s="403"/>
      <c r="AC50" s="403"/>
      <c r="AD50" s="403"/>
      <c r="AE50" s="403"/>
      <c r="AF50" s="403" t="s">
        <v>42</v>
      </c>
      <c r="AG50" s="403"/>
      <c r="AH50" s="403"/>
      <c r="AI50" s="403"/>
      <c r="AJ50" s="1"/>
      <c r="AK50" s="1"/>
    </row>
    <row r="51" spans="1:37" ht="16.5" thickTop="1" thickBot="1" x14ac:dyDescent="0.3">
      <c r="A51" s="442">
        <v>3</v>
      </c>
      <c r="B51" s="442"/>
      <c r="C51" s="442"/>
      <c r="D51" s="442"/>
      <c r="E51" s="442"/>
      <c r="F51" s="443"/>
      <c r="G51" s="443"/>
      <c r="H51" s="443"/>
      <c r="I51" s="443"/>
      <c r="J51" s="442">
        <f>F51*$X$30</f>
        <v>0</v>
      </c>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1"/>
      <c r="AK51" s="1"/>
    </row>
    <row r="52" spans="1:37" ht="16.5" thickTop="1" thickBot="1" x14ac:dyDescent="0.3">
      <c r="A52" s="442"/>
      <c r="B52" s="442"/>
      <c r="C52" s="442"/>
      <c r="D52" s="442"/>
      <c r="E52" s="442"/>
      <c r="F52" s="443"/>
      <c r="G52" s="443"/>
      <c r="H52" s="443"/>
      <c r="I52" s="443"/>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1"/>
      <c r="AK52" s="1"/>
    </row>
    <row r="53" spans="1:37" ht="16.5" thickTop="1" thickBot="1" x14ac:dyDescent="0.3">
      <c r="A53" s="442"/>
      <c r="B53" s="442"/>
      <c r="C53" s="442"/>
      <c r="D53" s="442"/>
      <c r="E53" s="442"/>
      <c r="F53" s="443"/>
      <c r="G53" s="443"/>
      <c r="H53" s="443"/>
      <c r="I53" s="443"/>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1"/>
      <c r="AK53" s="1"/>
    </row>
    <row r="54" spans="1:37" ht="16.5" thickTop="1" thickBot="1" x14ac:dyDescent="0.3">
      <c r="A54" s="442"/>
      <c r="B54" s="442"/>
      <c r="C54" s="442"/>
      <c r="D54" s="442"/>
      <c r="E54" s="442"/>
      <c r="F54" s="443"/>
      <c r="G54" s="443"/>
      <c r="H54" s="443"/>
      <c r="I54" s="443"/>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1"/>
      <c r="AK54" s="1"/>
    </row>
    <row r="55" spans="1:37" ht="16.5" thickTop="1" thickBot="1" x14ac:dyDescent="0.3">
      <c r="A55" s="442"/>
      <c r="B55" s="442"/>
      <c r="C55" s="442"/>
      <c r="D55" s="442"/>
      <c r="E55" s="442"/>
      <c r="F55" s="443"/>
      <c r="G55" s="443"/>
      <c r="H55" s="443"/>
      <c r="I55" s="443"/>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442"/>
      <c r="AI55" s="442"/>
      <c r="AJ55" s="1"/>
      <c r="AK55" s="1"/>
    </row>
    <row r="56" spans="1:37" ht="31.5" customHeight="1" thickTop="1" thickBot="1" x14ac:dyDescent="0.3">
      <c r="A56" s="403" t="s">
        <v>37</v>
      </c>
      <c r="B56" s="403"/>
      <c r="C56" s="403"/>
      <c r="D56" s="403"/>
      <c r="E56" s="403"/>
      <c r="F56" s="403" t="s">
        <v>38</v>
      </c>
      <c r="G56" s="403"/>
      <c r="H56" s="403"/>
      <c r="I56" s="403"/>
      <c r="J56" s="403" t="s">
        <v>39</v>
      </c>
      <c r="K56" s="403"/>
      <c r="L56" s="403"/>
      <c r="M56" s="403"/>
      <c r="N56" s="403" t="s">
        <v>40</v>
      </c>
      <c r="O56" s="403"/>
      <c r="P56" s="403"/>
      <c r="Q56" s="403"/>
      <c r="R56" s="403"/>
      <c r="S56" s="403"/>
      <c r="T56" s="403"/>
      <c r="U56" s="403"/>
      <c r="V56" s="403"/>
      <c r="W56" s="403"/>
      <c r="X56" s="403" t="s">
        <v>41</v>
      </c>
      <c r="Y56" s="403"/>
      <c r="Z56" s="403"/>
      <c r="AA56" s="403"/>
      <c r="AB56" s="403"/>
      <c r="AC56" s="403"/>
      <c r="AD56" s="403"/>
      <c r="AE56" s="403"/>
      <c r="AF56" s="403" t="s">
        <v>42</v>
      </c>
      <c r="AG56" s="403"/>
      <c r="AH56" s="403"/>
      <c r="AI56" s="403"/>
      <c r="AJ56" s="1"/>
      <c r="AK56" s="1"/>
    </row>
    <row r="57" spans="1:37" ht="16.5" thickTop="1" thickBot="1" x14ac:dyDescent="0.3">
      <c r="A57" s="442">
        <v>4</v>
      </c>
      <c r="B57" s="442"/>
      <c r="C57" s="442"/>
      <c r="D57" s="442"/>
      <c r="E57" s="442"/>
      <c r="F57" s="443"/>
      <c r="G57" s="443"/>
      <c r="H57" s="443"/>
      <c r="I57" s="443"/>
      <c r="J57" s="442">
        <f>F57*$X$30</f>
        <v>0</v>
      </c>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1"/>
      <c r="AK57" s="1"/>
    </row>
    <row r="58" spans="1:37" ht="16.5" thickTop="1" thickBot="1" x14ac:dyDescent="0.3">
      <c r="A58" s="442"/>
      <c r="B58" s="442"/>
      <c r="C58" s="442"/>
      <c r="D58" s="442"/>
      <c r="E58" s="442"/>
      <c r="F58" s="443"/>
      <c r="G58" s="443"/>
      <c r="H58" s="443"/>
      <c r="I58" s="443"/>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1"/>
      <c r="AK58" s="1"/>
    </row>
    <row r="59" spans="1:37" ht="16.5" thickTop="1" thickBot="1" x14ac:dyDescent="0.3">
      <c r="A59" s="442"/>
      <c r="B59" s="442"/>
      <c r="C59" s="442"/>
      <c r="D59" s="442"/>
      <c r="E59" s="442"/>
      <c r="F59" s="443"/>
      <c r="G59" s="443"/>
      <c r="H59" s="443"/>
      <c r="I59" s="443"/>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1"/>
      <c r="AK59" s="1"/>
    </row>
    <row r="60" spans="1:37" ht="16.5" thickTop="1" thickBot="1" x14ac:dyDescent="0.3">
      <c r="A60" s="442"/>
      <c r="B60" s="442"/>
      <c r="C60" s="442"/>
      <c r="D60" s="442"/>
      <c r="E60" s="442"/>
      <c r="F60" s="443"/>
      <c r="G60" s="443"/>
      <c r="H60" s="443"/>
      <c r="I60" s="443"/>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1"/>
      <c r="AK60" s="1"/>
    </row>
    <row r="61" spans="1:37" ht="16.5" thickTop="1" thickBot="1" x14ac:dyDescent="0.3">
      <c r="A61" s="442"/>
      <c r="B61" s="442"/>
      <c r="C61" s="442"/>
      <c r="D61" s="442"/>
      <c r="E61" s="442"/>
      <c r="F61" s="443"/>
      <c r="G61" s="443"/>
      <c r="H61" s="443"/>
      <c r="I61" s="443"/>
      <c r="J61" s="442"/>
      <c r="K61" s="442"/>
      <c r="L61" s="442"/>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2"/>
      <c r="AJ61" s="1"/>
      <c r="AK61" s="1"/>
    </row>
    <row r="62" spans="1:37" ht="31.5" customHeight="1" thickTop="1" thickBot="1" x14ac:dyDescent="0.3">
      <c r="A62" s="403" t="s">
        <v>37</v>
      </c>
      <c r="B62" s="403"/>
      <c r="C62" s="403"/>
      <c r="D62" s="403"/>
      <c r="E62" s="403"/>
      <c r="F62" s="403" t="s">
        <v>38</v>
      </c>
      <c r="G62" s="403"/>
      <c r="H62" s="403"/>
      <c r="I62" s="403"/>
      <c r="J62" s="403" t="s">
        <v>39</v>
      </c>
      <c r="K62" s="403"/>
      <c r="L62" s="403"/>
      <c r="M62" s="403"/>
      <c r="N62" s="403" t="s">
        <v>40</v>
      </c>
      <c r="O62" s="403"/>
      <c r="P62" s="403"/>
      <c r="Q62" s="403"/>
      <c r="R62" s="403"/>
      <c r="S62" s="403"/>
      <c r="T62" s="403"/>
      <c r="U62" s="403"/>
      <c r="V62" s="403"/>
      <c r="W62" s="403"/>
      <c r="X62" s="403" t="s">
        <v>41</v>
      </c>
      <c r="Y62" s="403"/>
      <c r="Z62" s="403"/>
      <c r="AA62" s="403"/>
      <c r="AB62" s="403"/>
      <c r="AC62" s="403"/>
      <c r="AD62" s="403"/>
      <c r="AE62" s="403"/>
      <c r="AF62" s="403" t="s">
        <v>42</v>
      </c>
      <c r="AG62" s="403"/>
      <c r="AH62" s="403"/>
      <c r="AI62" s="403"/>
      <c r="AJ62" s="1"/>
      <c r="AK62" s="1"/>
    </row>
    <row r="63" spans="1:37" ht="16.5" thickTop="1" thickBot="1" x14ac:dyDescent="0.3">
      <c r="A63" s="442">
        <v>5</v>
      </c>
      <c r="B63" s="442"/>
      <c r="C63" s="442"/>
      <c r="D63" s="442"/>
      <c r="E63" s="442"/>
      <c r="F63" s="443"/>
      <c r="G63" s="443"/>
      <c r="H63" s="443"/>
      <c r="I63" s="443"/>
      <c r="J63" s="442">
        <f>F63*$X$30</f>
        <v>0</v>
      </c>
      <c r="K63" s="442"/>
      <c r="L63" s="442"/>
      <c r="M63" s="442"/>
      <c r="N63" s="442"/>
      <c r="O63" s="442"/>
      <c r="P63" s="442"/>
      <c r="Q63" s="442"/>
      <c r="R63" s="442"/>
      <c r="S63" s="442"/>
      <c r="T63" s="442"/>
      <c r="U63" s="442"/>
      <c r="V63" s="442"/>
      <c r="W63" s="442"/>
      <c r="X63" s="442"/>
      <c r="Y63" s="442"/>
      <c r="Z63" s="442"/>
      <c r="AA63" s="442"/>
      <c r="AB63" s="442"/>
      <c r="AC63" s="442"/>
      <c r="AD63" s="442"/>
      <c r="AE63" s="442"/>
      <c r="AF63" s="442"/>
      <c r="AG63" s="442"/>
      <c r="AH63" s="442"/>
      <c r="AI63" s="442"/>
      <c r="AJ63" s="1"/>
      <c r="AK63" s="1"/>
    </row>
    <row r="64" spans="1:37" ht="16.5" thickTop="1" thickBot="1" x14ac:dyDescent="0.3">
      <c r="A64" s="442"/>
      <c r="B64" s="442"/>
      <c r="C64" s="442"/>
      <c r="D64" s="442"/>
      <c r="E64" s="442"/>
      <c r="F64" s="443"/>
      <c r="G64" s="443"/>
      <c r="H64" s="443"/>
      <c r="I64" s="443"/>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2"/>
      <c r="AG64" s="442"/>
      <c r="AH64" s="442"/>
      <c r="AI64" s="442"/>
      <c r="AJ64" s="1"/>
      <c r="AK64" s="1"/>
    </row>
    <row r="65" spans="1:37" ht="16.5" thickTop="1" thickBot="1" x14ac:dyDescent="0.3">
      <c r="A65" s="442"/>
      <c r="B65" s="442"/>
      <c r="C65" s="442"/>
      <c r="D65" s="442"/>
      <c r="E65" s="442"/>
      <c r="F65" s="443"/>
      <c r="G65" s="443"/>
      <c r="H65" s="443"/>
      <c r="I65" s="443"/>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442"/>
      <c r="AI65" s="442"/>
      <c r="AJ65" s="1"/>
      <c r="AK65" s="1"/>
    </row>
    <row r="66" spans="1:37" ht="16.5" thickTop="1" thickBot="1" x14ac:dyDescent="0.3">
      <c r="A66" s="442"/>
      <c r="B66" s="442"/>
      <c r="C66" s="442"/>
      <c r="D66" s="442"/>
      <c r="E66" s="442"/>
      <c r="F66" s="443"/>
      <c r="G66" s="443"/>
      <c r="H66" s="443"/>
      <c r="I66" s="443"/>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1"/>
      <c r="AK66" s="1"/>
    </row>
    <row r="67" spans="1:37" ht="16.5" thickTop="1" thickBot="1" x14ac:dyDescent="0.3">
      <c r="A67" s="442"/>
      <c r="B67" s="442"/>
      <c r="C67" s="442"/>
      <c r="D67" s="442"/>
      <c r="E67" s="442"/>
      <c r="F67" s="443"/>
      <c r="G67" s="443"/>
      <c r="H67" s="443"/>
      <c r="I67" s="443"/>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1"/>
      <c r="AK67" s="1"/>
    </row>
    <row r="68" spans="1:37" ht="31.5" hidden="1" customHeight="1" thickTop="1" thickBot="1" x14ac:dyDescent="0.35">
      <c r="A68" s="403" t="s">
        <v>37</v>
      </c>
      <c r="B68" s="403"/>
      <c r="C68" s="403"/>
      <c r="D68" s="403"/>
      <c r="E68" s="403"/>
      <c r="F68" s="403" t="s">
        <v>38</v>
      </c>
      <c r="G68" s="403"/>
      <c r="H68" s="403"/>
      <c r="I68" s="403"/>
      <c r="J68" s="403" t="s">
        <v>39</v>
      </c>
      <c r="K68" s="403"/>
      <c r="L68" s="403"/>
      <c r="M68" s="403"/>
      <c r="N68" s="403" t="s">
        <v>40</v>
      </c>
      <c r="O68" s="403"/>
      <c r="P68" s="403"/>
      <c r="Q68" s="403"/>
      <c r="R68" s="403"/>
      <c r="S68" s="403"/>
      <c r="T68" s="403"/>
      <c r="U68" s="403"/>
      <c r="V68" s="403"/>
      <c r="W68" s="403"/>
      <c r="X68" s="403" t="s">
        <v>41</v>
      </c>
      <c r="Y68" s="403"/>
      <c r="Z68" s="403"/>
      <c r="AA68" s="403"/>
      <c r="AB68" s="403"/>
      <c r="AC68" s="403"/>
      <c r="AD68" s="403"/>
      <c r="AE68" s="403"/>
      <c r="AF68" s="403" t="s">
        <v>42</v>
      </c>
      <c r="AG68" s="403"/>
      <c r="AH68" s="403"/>
      <c r="AI68" s="403"/>
      <c r="AJ68" s="1"/>
      <c r="AK68" s="1"/>
    </row>
    <row r="69" spans="1:37" ht="16.5" hidden="1" customHeight="1" thickTop="1" thickBot="1" x14ac:dyDescent="0.35">
      <c r="A69" s="442">
        <v>6</v>
      </c>
      <c r="B69" s="442"/>
      <c r="C69" s="442"/>
      <c r="D69" s="442"/>
      <c r="E69" s="442"/>
      <c r="F69" s="443"/>
      <c r="G69" s="443"/>
      <c r="H69" s="443"/>
      <c r="I69" s="443"/>
      <c r="J69" s="442">
        <f>F69*$X$30</f>
        <v>0</v>
      </c>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1"/>
      <c r="AK69" s="1"/>
    </row>
    <row r="70" spans="1:37" ht="16.5" hidden="1" customHeight="1" thickTop="1" thickBot="1" x14ac:dyDescent="0.35">
      <c r="A70" s="442"/>
      <c r="B70" s="442"/>
      <c r="C70" s="442"/>
      <c r="D70" s="442"/>
      <c r="E70" s="442"/>
      <c r="F70" s="443"/>
      <c r="G70" s="443"/>
      <c r="H70" s="443"/>
      <c r="I70" s="443"/>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1"/>
      <c r="AK70" s="1"/>
    </row>
    <row r="71" spans="1:37" ht="16.5" hidden="1" customHeight="1" thickTop="1" thickBot="1" x14ac:dyDescent="0.35">
      <c r="A71" s="442"/>
      <c r="B71" s="442"/>
      <c r="C71" s="442"/>
      <c r="D71" s="442"/>
      <c r="E71" s="442"/>
      <c r="F71" s="443"/>
      <c r="G71" s="443"/>
      <c r="H71" s="443"/>
      <c r="I71" s="443"/>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1"/>
      <c r="AK71" s="1"/>
    </row>
    <row r="72" spans="1:37" ht="16.5" hidden="1" customHeight="1" thickTop="1" thickBot="1" x14ac:dyDescent="0.35">
      <c r="A72" s="442"/>
      <c r="B72" s="442"/>
      <c r="C72" s="442"/>
      <c r="D72" s="442"/>
      <c r="E72" s="442"/>
      <c r="F72" s="443"/>
      <c r="G72" s="443"/>
      <c r="H72" s="443"/>
      <c r="I72" s="443"/>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1"/>
      <c r="AK72" s="1"/>
    </row>
    <row r="73" spans="1:37" ht="16.5" hidden="1" customHeight="1" thickTop="1" thickBot="1" x14ac:dyDescent="0.35">
      <c r="A73" s="442"/>
      <c r="B73" s="442"/>
      <c r="C73" s="442"/>
      <c r="D73" s="442"/>
      <c r="E73" s="442"/>
      <c r="F73" s="443"/>
      <c r="G73" s="443"/>
      <c r="H73" s="443"/>
      <c r="I73" s="443"/>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1"/>
      <c r="AK73" s="1"/>
    </row>
    <row r="74" spans="1:37" ht="31.5" hidden="1" customHeight="1" thickTop="1" thickBot="1" x14ac:dyDescent="0.35">
      <c r="A74" s="403" t="s">
        <v>37</v>
      </c>
      <c r="B74" s="403"/>
      <c r="C74" s="403"/>
      <c r="D74" s="403"/>
      <c r="E74" s="403"/>
      <c r="F74" s="403" t="s">
        <v>38</v>
      </c>
      <c r="G74" s="403"/>
      <c r="H74" s="403"/>
      <c r="I74" s="403"/>
      <c r="J74" s="403" t="s">
        <v>39</v>
      </c>
      <c r="K74" s="403"/>
      <c r="L74" s="403"/>
      <c r="M74" s="403"/>
      <c r="N74" s="403" t="s">
        <v>40</v>
      </c>
      <c r="O74" s="403"/>
      <c r="P74" s="403"/>
      <c r="Q74" s="403"/>
      <c r="R74" s="403"/>
      <c r="S74" s="403"/>
      <c r="T74" s="403"/>
      <c r="U74" s="403"/>
      <c r="V74" s="403"/>
      <c r="W74" s="403"/>
      <c r="X74" s="403" t="s">
        <v>41</v>
      </c>
      <c r="Y74" s="403"/>
      <c r="Z74" s="403"/>
      <c r="AA74" s="403"/>
      <c r="AB74" s="403"/>
      <c r="AC74" s="403"/>
      <c r="AD74" s="403"/>
      <c r="AE74" s="403"/>
      <c r="AF74" s="403" t="s">
        <v>42</v>
      </c>
      <c r="AG74" s="403"/>
      <c r="AH74" s="403"/>
      <c r="AI74" s="403"/>
      <c r="AJ74" s="1"/>
      <c r="AK74" s="1"/>
    </row>
    <row r="75" spans="1:37" ht="16.5" hidden="1" customHeight="1" thickTop="1" thickBot="1" x14ac:dyDescent="0.35">
      <c r="A75" s="442">
        <v>7</v>
      </c>
      <c r="B75" s="442"/>
      <c r="C75" s="442"/>
      <c r="D75" s="442"/>
      <c r="E75" s="442"/>
      <c r="F75" s="443"/>
      <c r="G75" s="443"/>
      <c r="H75" s="443"/>
      <c r="I75" s="443"/>
      <c r="J75" s="442">
        <f>F75*$X$30</f>
        <v>0</v>
      </c>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1"/>
      <c r="AK75" s="1"/>
    </row>
    <row r="76" spans="1:37" ht="16.5" hidden="1" customHeight="1" thickTop="1" thickBot="1" x14ac:dyDescent="0.35">
      <c r="A76" s="442"/>
      <c r="B76" s="442"/>
      <c r="C76" s="442"/>
      <c r="D76" s="442"/>
      <c r="E76" s="442"/>
      <c r="F76" s="443"/>
      <c r="G76" s="443"/>
      <c r="H76" s="443"/>
      <c r="I76" s="443"/>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1"/>
      <c r="AK76" s="1"/>
    </row>
    <row r="77" spans="1:37" ht="16.5" hidden="1" customHeight="1" thickTop="1" thickBot="1" x14ac:dyDescent="0.35">
      <c r="A77" s="442"/>
      <c r="B77" s="442"/>
      <c r="C77" s="442"/>
      <c r="D77" s="442"/>
      <c r="E77" s="442"/>
      <c r="F77" s="443"/>
      <c r="G77" s="443"/>
      <c r="H77" s="443"/>
      <c r="I77" s="443"/>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1"/>
      <c r="AK77" s="1"/>
    </row>
    <row r="78" spans="1:37" ht="16.5" hidden="1" customHeight="1" thickTop="1" thickBot="1" x14ac:dyDescent="0.35">
      <c r="A78" s="442"/>
      <c r="B78" s="442"/>
      <c r="C78" s="442"/>
      <c r="D78" s="442"/>
      <c r="E78" s="442"/>
      <c r="F78" s="443"/>
      <c r="G78" s="443"/>
      <c r="H78" s="443"/>
      <c r="I78" s="443"/>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1"/>
      <c r="AK78" s="1"/>
    </row>
    <row r="79" spans="1:37" ht="16.5" hidden="1" customHeight="1" thickTop="1" thickBot="1" x14ac:dyDescent="0.35">
      <c r="A79" s="442"/>
      <c r="B79" s="442"/>
      <c r="C79" s="442"/>
      <c r="D79" s="442"/>
      <c r="E79" s="442"/>
      <c r="F79" s="443"/>
      <c r="G79" s="443"/>
      <c r="H79" s="443"/>
      <c r="I79" s="443"/>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1"/>
      <c r="AK79" s="1"/>
    </row>
    <row r="80" spans="1:37" ht="31.5" hidden="1" customHeight="1" thickTop="1" thickBot="1" x14ac:dyDescent="0.35">
      <c r="A80" s="403" t="s">
        <v>37</v>
      </c>
      <c r="B80" s="403"/>
      <c r="C80" s="403"/>
      <c r="D80" s="403"/>
      <c r="E80" s="403"/>
      <c r="F80" s="403" t="s">
        <v>38</v>
      </c>
      <c r="G80" s="403"/>
      <c r="H80" s="403"/>
      <c r="I80" s="403"/>
      <c r="J80" s="403" t="s">
        <v>39</v>
      </c>
      <c r="K80" s="403"/>
      <c r="L80" s="403"/>
      <c r="M80" s="403"/>
      <c r="N80" s="403" t="s">
        <v>40</v>
      </c>
      <c r="O80" s="403"/>
      <c r="P80" s="403"/>
      <c r="Q80" s="403"/>
      <c r="R80" s="403"/>
      <c r="S80" s="403"/>
      <c r="T80" s="403"/>
      <c r="U80" s="403"/>
      <c r="V80" s="403"/>
      <c r="W80" s="403"/>
      <c r="X80" s="403" t="s">
        <v>41</v>
      </c>
      <c r="Y80" s="403"/>
      <c r="Z80" s="403"/>
      <c r="AA80" s="403"/>
      <c r="AB80" s="403"/>
      <c r="AC80" s="403"/>
      <c r="AD80" s="403"/>
      <c r="AE80" s="403"/>
      <c r="AF80" s="403" t="s">
        <v>42</v>
      </c>
      <c r="AG80" s="403"/>
      <c r="AH80" s="403"/>
      <c r="AI80" s="403"/>
      <c r="AJ80" s="1"/>
      <c r="AK80" s="1"/>
    </row>
    <row r="81" spans="1:37" ht="16.5" hidden="1" customHeight="1" thickTop="1" thickBot="1" x14ac:dyDescent="0.35">
      <c r="A81" s="442">
        <v>8</v>
      </c>
      <c r="B81" s="442"/>
      <c r="C81" s="442"/>
      <c r="D81" s="442"/>
      <c r="E81" s="442"/>
      <c r="F81" s="443"/>
      <c r="G81" s="443"/>
      <c r="H81" s="443"/>
      <c r="I81" s="443"/>
      <c r="J81" s="442">
        <f>F81*$X$30</f>
        <v>0</v>
      </c>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1"/>
      <c r="AK81" s="1"/>
    </row>
    <row r="82" spans="1:37" ht="16.5" hidden="1" customHeight="1" thickTop="1" thickBot="1" x14ac:dyDescent="0.35">
      <c r="A82" s="442"/>
      <c r="B82" s="442"/>
      <c r="C82" s="442"/>
      <c r="D82" s="442"/>
      <c r="E82" s="442"/>
      <c r="F82" s="443"/>
      <c r="G82" s="443"/>
      <c r="H82" s="443"/>
      <c r="I82" s="443"/>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c r="AG82" s="442"/>
      <c r="AH82" s="442"/>
      <c r="AI82" s="442"/>
      <c r="AJ82" s="1"/>
      <c r="AK82" s="1"/>
    </row>
    <row r="83" spans="1:37" ht="16.5" hidden="1" customHeight="1" thickTop="1" thickBot="1" x14ac:dyDescent="0.35">
      <c r="A83" s="442"/>
      <c r="B83" s="442"/>
      <c r="C83" s="442"/>
      <c r="D83" s="442"/>
      <c r="E83" s="442"/>
      <c r="F83" s="443"/>
      <c r="G83" s="443"/>
      <c r="H83" s="443"/>
      <c r="I83" s="443"/>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1"/>
      <c r="AK83" s="1"/>
    </row>
    <row r="84" spans="1:37" ht="16.5" hidden="1" customHeight="1" thickTop="1" thickBot="1" x14ac:dyDescent="0.35">
      <c r="A84" s="442"/>
      <c r="B84" s="442"/>
      <c r="C84" s="442"/>
      <c r="D84" s="442"/>
      <c r="E84" s="442"/>
      <c r="F84" s="443"/>
      <c r="G84" s="443"/>
      <c r="H84" s="443"/>
      <c r="I84" s="443"/>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1"/>
      <c r="AK84" s="1"/>
    </row>
    <row r="85" spans="1:37" ht="16.5" hidden="1" customHeight="1" thickTop="1" thickBot="1" x14ac:dyDescent="0.35">
      <c r="A85" s="442"/>
      <c r="B85" s="442"/>
      <c r="C85" s="442"/>
      <c r="D85" s="442"/>
      <c r="E85" s="442"/>
      <c r="F85" s="443"/>
      <c r="G85" s="443"/>
      <c r="H85" s="443"/>
      <c r="I85" s="443"/>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1"/>
      <c r="AK85" s="1"/>
    </row>
    <row r="86" spans="1:37" ht="31.5" hidden="1" customHeight="1" thickTop="1" thickBot="1" x14ac:dyDescent="0.35">
      <c r="A86" s="403" t="s">
        <v>37</v>
      </c>
      <c r="B86" s="403"/>
      <c r="C86" s="403"/>
      <c r="D86" s="403"/>
      <c r="E86" s="403"/>
      <c r="F86" s="403" t="s">
        <v>38</v>
      </c>
      <c r="G86" s="403"/>
      <c r="H86" s="403"/>
      <c r="I86" s="403"/>
      <c r="J86" s="403" t="s">
        <v>39</v>
      </c>
      <c r="K86" s="403"/>
      <c r="L86" s="403"/>
      <c r="M86" s="403"/>
      <c r="N86" s="403" t="s">
        <v>40</v>
      </c>
      <c r="O86" s="403"/>
      <c r="P86" s="403"/>
      <c r="Q86" s="403"/>
      <c r="R86" s="403"/>
      <c r="S86" s="403"/>
      <c r="T86" s="403"/>
      <c r="U86" s="403"/>
      <c r="V86" s="403"/>
      <c r="W86" s="403"/>
      <c r="X86" s="403" t="s">
        <v>41</v>
      </c>
      <c r="Y86" s="403"/>
      <c r="Z86" s="403"/>
      <c r="AA86" s="403"/>
      <c r="AB86" s="403"/>
      <c r="AC86" s="403"/>
      <c r="AD86" s="403"/>
      <c r="AE86" s="403"/>
      <c r="AF86" s="403" t="s">
        <v>42</v>
      </c>
      <c r="AG86" s="403"/>
      <c r="AH86" s="403"/>
      <c r="AI86" s="403"/>
      <c r="AJ86" s="1"/>
      <c r="AK86" s="1"/>
    </row>
    <row r="87" spans="1:37" ht="16.5" hidden="1" customHeight="1" thickTop="1" thickBot="1" x14ac:dyDescent="0.35">
      <c r="A87" s="442">
        <v>9</v>
      </c>
      <c r="B87" s="442"/>
      <c r="C87" s="442"/>
      <c r="D87" s="442"/>
      <c r="E87" s="442"/>
      <c r="F87" s="443"/>
      <c r="G87" s="443"/>
      <c r="H87" s="443"/>
      <c r="I87" s="443"/>
      <c r="J87" s="442">
        <f>F87*$X$30</f>
        <v>0</v>
      </c>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1"/>
      <c r="AK87" s="1"/>
    </row>
    <row r="88" spans="1:37" ht="16.5" hidden="1" customHeight="1" thickTop="1" thickBot="1" x14ac:dyDescent="0.35">
      <c r="A88" s="442"/>
      <c r="B88" s="442"/>
      <c r="C88" s="442"/>
      <c r="D88" s="442"/>
      <c r="E88" s="442"/>
      <c r="F88" s="443"/>
      <c r="G88" s="443"/>
      <c r="H88" s="443"/>
      <c r="I88" s="443"/>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1"/>
      <c r="AK88" s="1"/>
    </row>
    <row r="89" spans="1:37" ht="16.5" hidden="1" customHeight="1" thickTop="1" thickBot="1" x14ac:dyDescent="0.35">
      <c r="A89" s="442"/>
      <c r="B89" s="442"/>
      <c r="C89" s="442"/>
      <c r="D89" s="442"/>
      <c r="E89" s="442"/>
      <c r="F89" s="443"/>
      <c r="G89" s="443"/>
      <c r="H89" s="443"/>
      <c r="I89" s="443"/>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1"/>
      <c r="AK89" s="1"/>
    </row>
    <row r="90" spans="1:37" ht="16.5" hidden="1" customHeight="1" thickTop="1" thickBot="1" x14ac:dyDescent="0.35">
      <c r="A90" s="442"/>
      <c r="B90" s="442"/>
      <c r="C90" s="442"/>
      <c r="D90" s="442"/>
      <c r="E90" s="442"/>
      <c r="F90" s="443"/>
      <c r="G90" s="443"/>
      <c r="H90" s="443"/>
      <c r="I90" s="443"/>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1"/>
      <c r="AK90" s="1"/>
    </row>
    <row r="91" spans="1:37" ht="16.5" hidden="1" customHeight="1" thickTop="1" thickBot="1" x14ac:dyDescent="0.35">
      <c r="A91" s="442"/>
      <c r="B91" s="442"/>
      <c r="C91" s="442"/>
      <c r="D91" s="442"/>
      <c r="E91" s="442"/>
      <c r="F91" s="443"/>
      <c r="G91" s="443"/>
      <c r="H91" s="443"/>
      <c r="I91" s="443"/>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1"/>
      <c r="AK91" s="1"/>
    </row>
    <row r="92" spans="1:37" ht="31.5" hidden="1" customHeight="1" thickTop="1" thickBot="1" x14ac:dyDescent="0.35">
      <c r="A92" s="403" t="s">
        <v>37</v>
      </c>
      <c r="B92" s="403"/>
      <c r="C92" s="403"/>
      <c r="D92" s="403"/>
      <c r="E92" s="403"/>
      <c r="F92" s="403" t="s">
        <v>38</v>
      </c>
      <c r="G92" s="403"/>
      <c r="H92" s="403"/>
      <c r="I92" s="403"/>
      <c r="J92" s="403" t="s">
        <v>39</v>
      </c>
      <c r="K92" s="403"/>
      <c r="L92" s="403"/>
      <c r="M92" s="403"/>
      <c r="N92" s="403" t="s">
        <v>40</v>
      </c>
      <c r="O92" s="403"/>
      <c r="P92" s="403"/>
      <c r="Q92" s="403"/>
      <c r="R92" s="403"/>
      <c r="S92" s="403"/>
      <c r="T92" s="403"/>
      <c r="U92" s="403"/>
      <c r="V92" s="403"/>
      <c r="W92" s="403"/>
      <c r="X92" s="403" t="s">
        <v>41</v>
      </c>
      <c r="Y92" s="403"/>
      <c r="Z92" s="403"/>
      <c r="AA92" s="403"/>
      <c r="AB92" s="403"/>
      <c r="AC92" s="403"/>
      <c r="AD92" s="403"/>
      <c r="AE92" s="403"/>
      <c r="AF92" s="403" t="s">
        <v>42</v>
      </c>
      <c r="AG92" s="403"/>
      <c r="AH92" s="403"/>
      <c r="AI92" s="403"/>
      <c r="AJ92" s="1"/>
      <c r="AK92" s="1"/>
    </row>
    <row r="93" spans="1:37" ht="16.5" hidden="1" customHeight="1" thickTop="1" thickBot="1" x14ac:dyDescent="0.35">
      <c r="A93" s="442">
        <v>10</v>
      </c>
      <c r="B93" s="442"/>
      <c r="C93" s="442"/>
      <c r="D93" s="442"/>
      <c r="E93" s="442"/>
      <c r="F93" s="443"/>
      <c r="G93" s="443"/>
      <c r="H93" s="443"/>
      <c r="I93" s="443"/>
      <c r="J93" s="442">
        <f>F93*$X$30</f>
        <v>0</v>
      </c>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1"/>
      <c r="AK93" s="1"/>
    </row>
    <row r="94" spans="1:37" ht="16.5" hidden="1" customHeight="1" thickTop="1" thickBot="1" x14ac:dyDescent="0.35">
      <c r="A94" s="442"/>
      <c r="B94" s="442"/>
      <c r="C94" s="442"/>
      <c r="D94" s="442"/>
      <c r="E94" s="442"/>
      <c r="F94" s="443"/>
      <c r="G94" s="443"/>
      <c r="H94" s="443"/>
      <c r="I94" s="443"/>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1"/>
      <c r="AK94" s="1"/>
    </row>
    <row r="95" spans="1:37" ht="16.5" hidden="1" customHeight="1" thickTop="1" thickBot="1" x14ac:dyDescent="0.35">
      <c r="A95" s="442"/>
      <c r="B95" s="442"/>
      <c r="C95" s="442"/>
      <c r="D95" s="442"/>
      <c r="E95" s="442"/>
      <c r="F95" s="443"/>
      <c r="G95" s="443"/>
      <c r="H95" s="443"/>
      <c r="I95" s="443"/>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1"/>
      <c r="AK95" s="1"/>
    </row>
    <row r="96" spans="1:37" ht="16.5" hidden="1" customHeight="1" thickTop="1" thickBot="1" x14ac:dyDescent="0.35">
      <c r="A96" s="442"/>
      <c r="B96" s="442"/>
      <c r="C96" s="442"/>
      <c r="D96" s="442"/>
      <c r="E96" s="442"/>
      <c r="F96" s="443"/>
      <c r="G96" s="443"/>
      <c r="H96" s="443"/>
      <c r="I96" s="443"/>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1"/>
      <c r="AK96" s="1"/>
    </row>
    <row r="97" spans="1:37" ht="16.5" hidden="1" customHeight="1" thickTop="1" thickBot="1" x14ac:dyDescent="0.35">
      <c r="A97" s="442"/>
      <c r="B97" s="442"/>
      <c r="C97" s="442"/>
      <c r="D97" s="442"/>
      <c r="E97" s="442"/>
      <c r="F97" s="443"/>
      <c r="G97" s="443"/>
      <c r="H97" s="443"/>
      <c r="I97" s="443"/>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1"/>
      <c r="AK97" s="1"/>
    </row>
    <row r="98" spans="1:37" ht="31.5" hidden="1" customHeight="1" thickTop="1" thickBot="1" x14ac:dyDescent="0.35">
      <c r="A98" s="403" t="s">
        <v>37</v>
      </c>
      <c r="B98" s="403"/>
      <c r="C98" s="403"/>
      <c r="D98" s="403"/>
      <c r="E98" s="403"/>
      <c r="F98" s="403" t="s">
        <v>38</v>
      </c>
      <c r="G98" s="403"/>
      <c r="H98" s="403"/>
      <c r="I98" s="403"/>
      <c r="J98" s="403" t="s">
        <v>39</v>
      </c>
      <c r="K98" s="403"/>
      <c r="L98" s="403"/>
      <c r="M98" s="403"/>
      <c r="N98" s="403" t="s">
        <v>40</v>
      </c>
      <c r="O98" s="403"/>
      <c r="P98" s="403"/>
      <c r="Q98" s="403"/>
      <c r="R98" s="403"/>
      <c r="S98" s="403"/>
      <c r="T98" s="403"/>
      <c r="U98" s="403"/>
      <c r="V98" s="403"/>
      <c r="W98" s="403"/>
      <c r="X98" s="403" t="s">
        <v>41</v>
      </c>
      <c r="Y98" s="403"/>
      <c r="Z98" s="403"/>
      <c r="AA98" s="403"/>
      <c r="AB98" s="403"/>
      <c r="AC98" s="403"/>
      <c r="AD98" s="403"/>
      <c r="AE98" s="403"/>
      <c r="AF98" s="403" t="s">
        <v>42</v>
      </c>
      <c r="AG98" s="403"/>
      <c r="AH98" s="403"/>
      <c r="AI98" s="403"/>
      <c r="AJ98" s="1"/>
      <c r="AK98" s="1"/>
    </row>
    <row r="99" spans="1:37" ht="16.5" hidden="1" customHeight="1" thickTop="1" thickBot="1" x14ac:dyDescent="0.35">
      <c r="A99" s="442">
        <v>11</v>
      </c>
      <c r="B99" s="442"/>
      <c r="C99" s="442"/>
      <c r="D99" s="442"/>
      <c r="E99" s="442"/>
      <c r="F99" s="443"/>
      <c r="G99" s="443"/>
      <c r="H99" s="443"/>
      <c r="I99" s="443"/>
      <c r="J99" s="442">
        <f>F99*$X$30</f>
        <v>0</v>
      </c>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1"/>
      <c r="AK99" s="1"/>
    </row>
    <row r="100" spans="1:37" ht="16.5" hidden="1" customHeight="1" thickTop="1" thickBot="1" x14ac:dyDescent="0.35">
      <c r="A100" s="442"/>
      <c r="B100" s="442"/>
      <c r="C100" s="442"/>
      <c r="D100" s="442"/>
      <c r="E100" s="442"/>
      <c r="F100" s="443"/>
      <c r="G100" s="443"/>
      <c r="H100" s="443"/>
      <c r="I100" s="443"/>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1"/>
      <c r="AK100" s="1"/>
    </row>
    <row r="101" spans="1:37" ht="16.5" hidden="1" customHeight="1" thickTop="1" thickBot="1" x14ac:dyDescent="0.35">
      <c r="A101" s="442"/>
      <c r="B101" s="442"/>
      <c r="C101" s="442"/>
      <c r="D101" s="442"/>
      <c r="E101" s="442"/>
      <c r="F101" s="443"/>
      <c r="G101" s="443"/>
      <c r="H101" s="443"/>
      <c r="I101" s="443"/>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1"/>
      <c r="AK101" s="1"/>
    </row>
    <row r="102" spans="1:37" ht="16.5" hidden="1" customHeight="1" thickTop="1" thickBot="1" x14ac:dyDescent="0.35">
      <c r="A102" s="442"/>
      <c r="B102" s="442"/>
      <c r="C102" s="442"/>
      <c r="D102" s="442"/>
      <c r="E102" s="442"/>
      <c r="F102" s="443"/>
      <c r="G102" s="443"/>
      <c r="H102" s="443"/>
      <c r="I102" s="443"/>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1"/>
      <c r="AK102" s="1"/>
    </row>
    <row r="103" spans="1:37" ht="16.5" hidden="1" customHeight="1" thickTop="1" thickBot="1" x14ac:dyDescent="0.35">
      <c r="A103" s="442"/>
      <c r="B103" s="442"/>
      <c r="C103" s="442"/>
      <c r="D103" s="442"/>
      <c r="E103" s="442"/>
      <c r="F103" s="443"/>
      <c r="G103" s="443"/>
      <c r="H103" s="443"/>
      <c r="I103" s="443"/>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c r="AG103" s="442"/>
      <c r="AH103" s="442"/>
      <c r="AI103" s="442"/>
      <c r="AJ103" s="1"/>
      <c r="AK103" s="1"/>
    </row>
    <row r="104" spans="1:37" ht="31.5" hidden="1" customHeight="1" thickTop="1" thickBot="1" x14ac:dyDescent="0.35">
      <c r="A104" s="403" t="s">
        <v>37</v>
      </c>
      <c r="B104" s="403"/>
      <c r="C104" s="403"/>
      <c r="D104" s="403"/>
      <c r="E104" s="403"/>
      <c r="F104" s="403" t="s">
        <v>38</v>
      </c>
      <c r="G104" s="403"/>
      <c r="H104" s="403"/>
      <c r="I104" s="403"/>
      <c r="J104" s="403" t="s">
        <v>39</v>
      </c>
      <c r="K104" s="403"/>
      <c r="L104" s="403"/>
      <c r="M104" s="403"/>
      <c r="N104" s="403" t="s">
        <v>40</v>
      </c>
      <c r="O104" s="403"/>
      <c r="P104" s="403"/>
      <c r="Q104" s="403"/>
      <c r="R104" s="403"/>
      <c r="S104" s="403"/>
      <c r="T104" s="403"/>
      <c r="U104" s="403"/>
      <c r="V104" s="403"/>
      <c r="W104" s="403"/>
      <c r="X104" s="403" t="s">
        <v>41</v>
      </c>
      <c r="Y104" s="403"/>
      <c r="Z104" s="403"/>
      <c r="AA104" s="403"/>
      <c r="AB104" s="403"/>
      <c r="AC104" s="403"/>
      <c r="AD104" s="403"/>
      <c r="AE104" s="403"/>
      <c r="AF104" s="403" t="s">
        <v>42</v>
      </c>
      <c r="AG104" s="403"/>
      <c r="AH104" s="403"/>
      <c r="AI104" s="403"/>
      <c r="AJ104" s="1"/>
      <c r="AK104" s="1"/>
    </row>
    <row r="105" spans="1:37" ht="16.5" hidden="1" customHeight="1" thickTop="1" thickBot="1" x14ac:dyDescent="0.35">
      <c r="A105" s="442">
        <v>12</v>
      </c>
      <c r="B105" s="442"/>
      <c r="C105" s="442"/>
      <c r="D105" s="442"/>
      <c r="E105" s="442"/>
      <c r="F105" s="443"/>
      <c r="G105" s="443"/>
      <c r="H105" s="443"/>
      <c r="I105" s="443"/>
      <c r="J105" s="442">
        <f>F105*$X$30</f>
        <v>0</v>
      </c>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c r="AG105" s="442"/>
      <c r="AH105" s="442"/>
      <c r="AI105" s="442"/>
      <c r="AJ105" s="1"/>
      <c r="AK105" s="1"/>
    </row>
    <row r="106" spans="1:37" ht="16.5" hidden="1" customHeight="1" thickTop="1" thickBot="1" x14ac:dyDescent="0.35">
      <c r="A106" s="442"/>
      <c r="B106" s="442"/>
      <c r="C106" s="442"/>
      <c r="D106" s="442"/>
      <c r="E106" s="442"/>
      <c r="F106" s="443"/>
      <c r="G106" s="443"/>
      <c r="H106" s="443"/>
      <c r="I106" s="443"/>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c r="AG106" s="442"/>
      <c r="AH106" s="442"/>
      <c r="AI106" s="442"/>
      <c r="AJ106" s="1"/>
      <c r="AK106" s="1"/>
    </row>
    <row r="107" spans="1:37" ht="16.5" hidden="1" customHeight="1" thickTop="1" thickBot="1" x14ac:dyDescent="0.35">
      <c r="A107" s="442"/>
      <c r="B107" s="442"/>
      <c r="C107" s="442"/>
      <c r="D107" s="442"/>
      <c r="E107" s="442"/>
      <c r="F107" s="443"/>
      <c r="G107" s="443"/>
      <c r="H107" s="443"/>
      <c r="I107" s="443"/>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c r="AG107" s="442"/>
      <c r="AH107" s="442"/>
      <c r="AI107" s="442"/>
      <c r="AJ107" s="1"/>
      <c r="AK107" s="1"/>
    </row>
    <row r="108" spans="1:37" ht="16.5" hidden="1" customHeight="1" thickTop="1" thickBot="1" x14ac:dyDescent="0.35">
      <c r="A108" s="442"/>
      <c r="B108" s="442"/>
      <c r="C108" s="442"/>
      <c r="D108" s="442"/>
      <c r="E108" s="442"/>
      <c r="F108" s="443"/>
      <c r="G108" s="443"/>
      <c r="H108" s="443"/>
      <c r="I108" s="443"/>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1"/>
      <c r="AK108" s="1"/>
    </row>
    <row r="109" spans="1:37" ht="16.5" hidden="1" customHeight="1" thickTop="1" thickBot="1" x14ac:dyDescent="0.35">
      <c r="A109" s="442"/>
      <c r="B109" s="442"/>
      <c r="C109" s="442"/>
      <c r="D109" s="442"/>
      <c r="E109" s="442"/>
      <c r="F109" s="443"/>
      <c r="G109" s="443"/>
      <c r="H109" s="443"/>
      <c r="I109" s="443"/>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442"/>
      <c r="AJ109" s="1"/>
      <c r="AK109" s="1"/>
    </row>
    <row r="110" spans="1:37" s="10" customFormat="1" ht="19.5" customHeight="1" thickTop="1" thickBot="1" x14ac:dyDescent="0.3">
      <c r="A110" s="403" t="s">
        <v>43</v>
      </c>
      <c r="B110" s="403"/>
      <c r="C110" s="403"/>
      <c r="D110" s="403"/>
      <c r="E110" s="403"/>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row>
    <row r="111" spans="1:37" s="10" customFormat="1" ht="15.75" customHeight="1" thickTop="1" x14ac:dyDescent="0.25">
      <c r="A111" s="11"/>
      <c r="B111" s="12"/>
      <c r="C111" s="12"/>
      <c r="D111" s="12"/>
      <c r="E111" s="12"/>
      <c r="F111" s="12"/>
      <c r="G111" s="12"/>
      <c r="H111" s="12"/>
      <c r="I111" s="12"/>
      <c r="J111" s="12"/>
      <c r="K111" s="12"/>
      <c r="L111" s="12"/>
      <c r="M111" s="12"/>
      <c r="N111" s="444" t="s">
        <v>44</v>
      </c>
      <c r="O111" s="444"/>
      <c r="P111" s="444"/>
      <c r="Q111" s="444"/>
      <c r="R111" s="444"/>
      <c r="S111" s="444"/>
      <c r="T111" s="444"/>
      <c r="U111" s="444"/>
      <c r="V111" s="444"/>
      <c r="W111" s="444"/>
      <c r="X111" s="444"/>
      <c r="Y111" s="445" t="s">
        <v>45</v>
      </c>
      <c r="Z111" s="445"/>
      <c r="AA111" s="445"/>
      <c r="AB111" s="445"/>
      <c r="AC111" s="445"/>
      <c r="AD111" s="445"/>
      <c r="AE111" s="445"/>
      <c r="AF111" s="446"/>
      <c r="AG111" s="13"/>
      <c r="AH111" s="14" t="s">
        <v>46</v>
      </c>
      <c r="AI111" s="15" t="s">
        <v>47</v>
      </c>
    </row>
    <row r="112" spans="1:37" s="10" customFormat="1" ht="15" customHeight="1" x14ac:dyDescent="0.25">
      <c r="A112" s="448" t="s">
        <v>48</v>
      </c>
      <c r="B112" s="449"/>
      <c r="C112" s="449"/>
      <c r="D112" s="449"/>
      <c r="E112" s="449"/>
      <c r="F112" s="449"/>
      <c r="G112" s="12" t="s">
        <v>49</v>
      </c>
      <c r="H112" s="16"/>
      <c r="I112" s="12"/>
      <c r="J112" s="12" t="s">
        <v>47</v>
      </c>
      <c r="K112" s="16" t="s">
        <v>50</v>
      </c>
      <c r="L112" s="12"/>
      <c r="M112" s="12"/>
      <c r="N112" s="450"/>
      <c r="O112" s="450"/>
      <c r="P112" s="450"/>
      <c r="Q112" s="450"/>
      <c r="R112" s="450"/>
      <c r="S112" s="450"/>
      <c r="T112" s="450"/>
      <c r="U112" s="450"/>
      <c r="V112" s="450"/>
      <c r="W112" s="450"/>
      <c r="X112" s="450"/>
      <c r="Y112" s="454" t="s">
        <v>51</v>
      </c>
      <c r="Z112" s="449"/>
      <c r="AA112" s="449"/>
      <c r="AB112" s="449"/>
      <c r="AC112" s="449"/>
      <c r="AD112" s="449"/>
      <c r="AE112" s="449"/>
      <c r="AF112" s="455"/>
      <c r="AG112" s="13"/>
      <c r="AH112" s="16"/>
      <c r="AI112" s="17"/>
    </row>
    <row r="113" spans="1:35" s="10" customFormat="1" x14ac:dyDescent="0.25">
      <c r="A113" s="448"/>
      <c r="B113" s="449"/>
      <c r="C113" s="449"/>
      <c r="D113" s="449"/>
      <c r="E113" s="449"/>
      <c r="F113" s="449"/>
      <c r="G113" s="449"/>
      <c r="H113" s="449"/>
      <c r="I113" s="449"/>
      <c r="J113" s="449"/>
      <c r="K113" s="449"/>
      <c r="L113" s="449"/>
      <c r="M113" s="12"/>
      <c r="N113" s="450"/>
      <c r="O113" s="450"/>
      <c r="P113" s="450"/>
      <c r="Q113" s="450"/>
      <c r="R113" s="450"/>
      <c r="S113" s="450"/>
      <c r="T113" s="450"/>
      <c r="U113" s="450"/>
      <c r="V113" s="450"/>
      <c r="W113" s="450"/>
      <c r="X113" s="450"/>
      <c r="Y113" s="12"/>
      <c r="Z113" s="12"/>
      <c r="AA113" s="12"/>
      <c r="AB113" s="12"/>
      <c r="AC113" s="12"/>
      <c r="AD113" s="12"/>
      <c r="AE113" s="12"/>
      <c r="AF113" s="12"/>
      <c r="AG113" s="12"/>
      <c r="AH113" s="12"/>
      <c r="AI113" s="18"/>
    </row>
    <row r="114" spans="1:35" s="10" customFormat="1" ht="15" customHeight="1" x14ac:dyDescent="0.25">
      <c r="A114" s="448"/>
      <c r="B114" s="449"/>
      <c r="C114" s="449"/>
      <c r="D114" s="449"/>
      <c r="E114" s="449"/>
      <c r="F114" s="449"/>
      <c r="G114" s="449"/>
      <c r="H114" s="449"/>
      <c r="I114" s="449"/>
      <c r="J114" s="449"/>
      <c r="K114" s="449"/>
      <c r="L114" s="449"/>
      <c r="M114" s="12"/>
      <c r="N114" s="449" t="s">
        <v>52</v>
      </c>
      <c r="O114" s="449"/>
      <c r="P114" s="449"/>
      <c r="Q114" s="449"/>
      <c r="R114" s="449"/>
      <c r="S114" s="449"/>
      <c r="T114" s="449"/>
      <c r="U114" s="449"/>
      <c r="V114" s="449"/>
      <c r="W114" s="449"/>
      <c r="X114" s="449"/>
      <c r="Y114" s="449" t="s">
        <v>45</v>
      </c>
      <c r="Z114" s="449"/>
      <c r="AA114" s="449"/>
      <c r="AB114" s="449"/>
      <c r="AC114" s="449"/>
      <c r="AD114" s="449"/>
      <c r="AE114" s="449"/>
      <c r="AF114" s="449"/>
      <c r="AG114" s="12"/>
      <c r="AH114" s="19" t="s">
        <v>46</v>
      </c>
      <c r="AI114" s="20" t="s">
        <v>47</v>
      </c>
    </row>
    <row r="115" spans="1:35" s="10" customFormat="1" ht="15" customHeight="1" x14ac:dyDescent="0.25">
      <c r="A115" s="448" t="s">
        <v>53</v>
      </c>
      <c r="B115" s="449"/>
      <c r="C115" s="449"/>
      <c r="D115" s="449"/>
      <c r="E115" s="449"/>
      <c r="F115" s="449"/>
      <c r="G115" s="12" t="s">
        <v>49</v>
      </c>
      <c r="H115" s="16"/>
      <c r="I115" s="12"/>
      <c r="J115" s="12" t="s">
        <v>47</v>
      </c>
      <c r="K115" s="16" t="s">
        <v>50</v>
      </c>
      <c r="L115" s="12"/>
      <c r="M115" s="12"/>
      <c r="N115" s="450"/>
      <c r="O115" s="450"/>
      <c r="P115" s="450"/>
      <c r="Q115" s="450"/>
      <c r="R115" s="450"/>
      <c r="S115" s="450"/>
      <c r="T115" s="450"/>
      <c r="U115" s="450"/>
      <c r="V115" s="450"/>
      <c r="W115" s="450"/>
      <c r="X115" s="450"/>
      <c r="Y115" s="451" t="s">
        <v>51</v>
      </c>
      <c r="Z115" s="452"/>
      <c r="AA115" s="452"/>
      <c r="AB115" s="452"/>
      <c r="AC115" s="452"/>
      <c r="AD115" s="452"/>
      <c r="AE115" s="452"/>
      <c r="AF115" s="453"/>
      <c r="AG115" s="21"/>
      <c r="AH115" s="22"/>
      <c r="AI115" s="23"/>
    </row>
    <row r="116" spans="1:35" s="10" customFormat="1" x14ac:dyDescent="0.25">
      <c r="A116" s="448"/>
      <c r="B116" s="449"/>
      <c r="C116" s="449"/>
      <c r="D116" s="449"/>
      <c r="E116" s="449"/>
      <c r="F116" s="449"/>
      <c r="G116" s="449"/>
      <c r="H116" s="449"/>
      <c r="I116" s="449"/>
      <c r="J116" s="449"/>
      <c r="K116" s="449"/>
      <c r="L116" s="449"/>
      <c r="M116" s="12"/>
      <c r="N116" s="450"/>
      <c r="O116" s="450"/>
      <c r="P116" s="450"/>
      <c r="Q116" s="450"/>
      <c r="R116" s="450"/>
      <c r="S116" s="450"/>
      <c r="T116" s="450"/>
      <c r="U116" s="450"/>
      <c r="V116" s="450"/>
      <c r="W116" s="450"/>
      <c r="X116" s="450"/>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56" t="s">
        <v>54</v>
      </c>
      <c r="B118" s="457"/>
      <c r="C118" s="457"/>
      <c r="D118" s="457"/>
      <c r="E118" s="457"/>
      <c r="F118" s="457"/>
      <c r="G118" s="457"/>
      <c r="H118" s="457"/>
      <c r="I118" s="457"/>
      <c r="J118" s="457"/>
      <c r="K118" s="457"/>
      <c r="L118" s="457"/>
      <c r="M118" s="457"/>
      <c r="N118" s="457"/>
      <c r="O118" s="457"/>
      <c r="P118" s="457"/>
      <c r="Q118" s="457"/>
      <c r="R118" s="457"/>
      <c r="S118" s="457"/>
      <c r="T118" s="457"/>
      <c r="U118" s="457"/>
      <c r="V118" s="457"/>
      <c r="W118" s="457"/>
      <c r="X118" s="457"/>
      <c r="Y118" s="457"/>
      <c r="Z118" s="457"/>
      <c r="AA118" s="457"/>
      <c r="AB118" s="457"/>
      <c r="AC118" s="457"/>
      <c r="AD118" s="457"/>
      <c r="AE118" s="457"/>
      <c r="AF118" s="457"/>
      <c r="AG118" s="457"/>
      <c r="AH118" s="457"/>
      <c r="AI118" s="458"/>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48" t="s">
        <v>55</v>
      </c>
      <c r="B120" s="449"/>
      <c r="C120" s="449"/>
      <c r="D120" s="449"/>
      <c r="E120" s="449"/>
      <c r="F120" s="449"/>
      <c r="G120" s="449" t="s">
        <v>56</v>
      </c>
      <c r="H120" s="449"/>
      <c r="I120" s="16"/>
      <c r="J120" s="12"/>
      <c r="K120" s="449" t="s">
        <v>57</v>
      </c>
      <c r="L120" s="455"/>
      <c r="M120" s="16"/>
      <c r="N120" s="12"/>
      <c r="O120" s="449" t="s">
        <v>58</v>
      </c>
      <c r="P120" s="455"/>
      <c r="Q120" s="16" t="s">
        <v>50</v>
      </c>
      <c r="R120" s="12"/>
      <c r="S120" s="449" t="s">
        <v>59</v>
      </c>
      <c r="T120" s="455"/>
      <c r="U120" s="16"/>
      <c r="V120" s="454" t="s">
        <v>60</v>
      </c>
      <c r="W120" s="449"/>
      <c r="X120" s="449"/>
      <c r="Y120" s="449"/>
      <c r="Z120" s="449"/>
      <c r="AA120" s="449"/>
      <c r="AB120" s="449"/>
      <c r="AC120" s="449"/>
      <c r="AD120" s="449"/>
      <c r="AE120" s="449"/>
      <c r="AF120" s="449"/>
      <c r="AG120" s="449"/>
      <c r="AH120" s="455"/>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47" t="s">
        <v>63</v>
      </c>
      <c r="C129" s="447"/>
      <c r="D129" s="447"/>
      <c r="E129" s="447"/>
      <c r="F129" s="447"/>
      <c r="G129" s="447"/>
      <c r="H129" s="447"/>
      <c r="I129" s="447"/>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47"/>
      <c r="C154" s="447"/>
      <c r="D154" s="447"/>
      <c r="E154" s="447"/>
      <c r="F154" s="447"/>
      <c r="G154" s="447"/>
      <c r="H154" s="447"/>
      <c r="I154" s="447"/>
      <c r="J154" s="447"/>
      <c r="K154" s="447"/>
      <c r="L154" s="447"/>
      <c r="M154" s="447"/>
      <c r="N154" s="447"/>
      <c r="AA154" s="35"/>
      <c r="AB154" s="36"/>
      <c r="AH154" s="35"/>
      <c r="AI154" s="35"/>
      <c r="AJ154" s="39"/>
      <c r="AK154" s="39"/>
      <c r="AL154" s="39"/>
      <c r="AM154" s="39"/>
    </row>
    <row r="155" spans="1:39" s="38" customFormat="1" x14ac:dyDescent="0.25">
      <c r="A155" s="35"/>
      <c r="B155" s="447" t="s">
        <v>110</v>
      </c>
      <c r="C155" s="447"/>
      <c r="D155" s="447"/>
      <c r="E155" s="447"/>
      <c r="F155" s="447"/>
      <c r="G155" s="447"/>
      <c r="H155" s="447"/>
      <c r="I155" s="447"/>
      <c r="J155" s="447"/>
      <c r="K155" s="447"/>
      <c r="L155" s="447"/>
      <c r="M155" s="447"/>
      <c r="N155" s="447"/>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5" customWidth="1"/>
    <col min="27" max="27" width="5.28515625" style="36" customWidth="1"/>
    <col min="28" max="33" width="5.28515625" style="35" customWidth="1"/>
    <col min="34" max="35" width="5.28515625" style="2" customWidth="1"/>
    <col min="36" max="16384" width="5.140625" style="2"/>
  </cols>
  <sheetData>
    <row r="1" spans="1:60" ht="3" customHeight="1" thickBot="1" x14ac:dyDescent="0.35">
      <c r="A1" s="400"/>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2"/>
      <c r="AH1" s="1"/>
      <c r="AI1" s="1"/>
      <c r="AJ1" s="1"/>
      <c r="AK1" s="1"/>
    </row>
    <row r="2" spans="1:60" ht="30" customHeight="1" thickTop="1" thickBot="1" x14ac:dyDescent="0.35">
      <c r="A2" s="403" t="s">
        <v>223</v>
      </c>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1"/>
      <c r="AK2" s="1"/>
    </row>
    <row r="3" spans="1:60" s="5" customFormat="1" ht="35.25" customHeight="1" thickTop="1" thickBot="1" x14ac:dyDescent="0.35">
      <c r="A3" s="404" t="s">
        <v>3</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6"/>
      <c r="AH3" s="3" t="s">
        <v>4</v>
      </c>
      <c r="AI3" s="3" t="e">
        <f>'Elenco P.O.'!#REF!</f>
        <v>#REF!</v>
      </c>
      <c r="AJ3" s="4"/>
      <c r="AK3" s="4"/>
    </row>
    <row r="4" spans="1:60" s="5" customFormat="1" ht="33" customHeight="1" thickTop="1" thickBot="1" x14ac:dyDescent="0.35">
      <c r="A4" s="407" t="s">
        <v>5</v>
      </c>
      <c r="B4" s="407"/>
      <c r="C4" s="407"/>
      <c r="D4" s="407"/>
      <c r="E4" s="407"/>
      <c r="F4" s="407"/>
      <c r="G4" s="407"/>
      <c r="H4" s="407"/>
      <c r="I4" s="407"/>
      <c r="J4" s="407"/>
      <c r="K4" s="407"/>
      <c r="L4" s="407"/>
      <c r="M4" s="407"/>
      <c r="N4" s="407"/>
      <c r="O4" s="407"/>
      <c r="P4" s="407"/>
      <c r="Q4" s="407"/>
      <c r="R4" s="407"/>
      <c r="S4" s="407">
        <f>'Elenco P.O.'!C1</f>
        <v>0</v>
      </c>
      <c r="T4" s="407"/>
      <c r="U4" s="407"/>
      <c r="V4" s="407"/>
      <c r="W4" s="407"/>
      <c r="X4" s="407"/>
      <c r="Y4" s="407"/>
      <c r="Z4" s="407"/>
      <c r="AA4" s="407"/>
      <c r="AB4" s="407"/>
      <c r="AC4" s="407"/>
      <c r="AD4" s="407"/>
      <c r="AE4" s="407"/>
      <c r="AF4" s="407"/>
      <c r="AG4" s="407"/>
      <c r="AH4" s="407"/>
      <c r="AI4" s="407"/>
      <c r="AJ4" s="4"/>
      <c r="AK4" s="4"/>
    </row>
    <row r="5" spans="1:60" s="7" customFormat="1" ht="35.25" customHeight="1" thickTop="1" thickBot="1" x14ac:dyDescent="0.35">
      <c r="A5" s="403" t="s">
        <v>6</v>
      </c>
      <c r="B5" s="403"/>
      <c r="C5" s="403"/>
      <c r="D5" s="403"/>
      <c r="E5" s="412" t="s">
        <v>7</v>
      </c>
      <c r="F5" s="412"/>
      <c r="G5" s="412"/>
      <c r="H5" s="412"/>
      <c r="I5" s="412"/>
      <c r="J5" s="412"/>
      <c r="K5" s="403" t="s">
        <v>8</v>
      </c>
      <c r="L5" s="403"/>
      <c r="M5" s="403"/>
      <c r="N5" s="403"/>
      <c r="O5" s="403"/>
      <c r="P5" s="412"/>
      <c r="Q5" s="412"/>
      <c r="R5" s="412"/>
      <c r="S5" s="412"/>
      <c r="T5" s="412"/>
      <c r="U5" s="412"/>
      <c r="V5" s="412"/>
      <c r="W5" s="412"/>
      <c r="X5" s="403" t="s">
        <v>9</v>
      </c>
      <c r="Y5" s="403"/>
      <c r="Z5" s="403"/>
      <c r="AA5" s="403"/>
      <c r="AB5" s="403"/>
      <c r="AC5" s="412" t="s">
        <v>10</v>
      </c>
      <c r="AD5" s="412"/>
      <c r="AE5" s="412"/>
      <c r="AF5" s="412"/>
      <c r="AG5" s="412"/>
      <c r="AH5" s="412"/>
      <c r="AI5" s="412"/>
      <c r="AJ5" s="6"/>
      <c r="AK5" s="6"/>
      <c r="BA5" s="408" t="s">
        <v>11</v>
      </c>
      <c r="BB5" s="408"/>
      <c r="BC5" s="408"/>
      <c r="BD5" s="408"/>
      <c r="BE5" s="408"/>
      <c r="BF5" s="408"/>
      <c r="BG5" s="408"/>
      <c r="BH5" s="408"/>
    </row>
    <row r="6" spans="1:60" s="5" customFormat="1" ht="33" customHeight="1" thickTop="1" thickBot="1" x14ac:dyDescent="0.35">
      <c r="A6" s="403" t="s">
        <v>12</v>
      </c>
      <c r="B6" s="403"/>
      <c r="C6" s="403"/>
      <c r="D6" s="403"/>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
      <c r="AK6" s="4"/>
    </row>
    <row r="7" spans="1:60" s="5" customFormat="1" ht="33.75" customHeight="1" thickTop="1" thickBot="1" x14ac:dyDescent="0.35">
      <c r="A7" s="403" t="s">
        <v>13</v>
      </c>
      <c r="B7" s="403"/>
      <c r="C7" s="403"/>
      <c r="D7" s="403"/>
      <c r="E7" s="413"/>
      <c r="F7" s="413"/>
      <c r="G7" s="413"/>
      <c r="H7" s="413"/>
      <c r="I7" s="413"/>
      <c r="J7" s="413"/>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3"/>
      <c r="AJ7" s="4"/>
      <c r="AK7" s="4"/>
    </row>
    <row r="8" spans="1:60" s="5" customFormat="1" ht="33.75" customHeight="1" thickTop="1" thickBot="1" x14ac:dyDescent="0.35">
      <c r="A8" s="403" t="s">
        <v>14</v>
      </c>
      <c r="B8" s="403"/>
      <c r="C8" s="403"/>
      <c r="D8" s="40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
      <c r="AK8" s="4"/>
    </row>
    <row r="9" spans="1:60" s="5" customFormat="1" ht="15" customHeight="1" thickTop="1" x14ac:dyDescent="0.25">
      <c r="A9" s="409" t="s">
        <v>15</v>
      </c>
      <c r="B9" s="410"/>
      <c r="C9" s="410"/>
      <c r="D9" s="410"/>
      <c r="E9" s="410"/>
      <c r="F9" s="410"/>
      <c r="G9" s="410"/>
      <c r="H9" s="410"/>
      <c r="I9" s="410"/>
      <c r="J9" s="410"/>
      <c r="K9" s="410"/>
      <c r="L9" s="410"/>
      <c r="M9" s="410"/>
      <c r="N9" s="410"/>
      <c r="O9" s="410"/>
      <c r="P9" s="410"/>
      <c r="Q9" s="410"/>
      <c r="R9" s="410"/>
      <c r="S9" s="410"/>
      <c r="T9" s="410"/>
      <c r="U9" s="410"/>
      <c r="V9" s="410"/>
      <c r="W9" s="410"/>
      <c r="X9" s="410"/>
      <c r="Y9" s="410"/>
      <c r="Z9" s="410"/>
      <c r="AA9" s="410"/>
      <c r="AB9" s="410"/>
      <c r="AC9" s="410"/>
      <c r="AD9" s="410"/>
      <c r="AE9" s="410"/>
      <c r="AF9" s="410"/>
      <c r="AG9" s="410"/>
      <c r="AH9" s="410"/>
      <c r="AI9" s="411"/>
      <c r="AJ9" s="4"/>
      <c r="AK9" s="4"/>
    </row>
    <row r="10" spans="1:60" s="5" customFormat="1" ht="17.25" customHeight="1" thickBot="1" x14ac:dyDescent="0.3">
      <c r="A10" s="414"/>
      <c r="B10" s="415"/>
      <c r="C10" s="415"/>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6"/>
      <c r="AJ10" s="4"/>
      <c r="AK10" s="4"/>
    </row>
    <row r="11" spans="1:60" s="5" customFormat="1" ht="45" customHeight="1" thickTop="1" thickBot="1" x14ac:dyDescent="0.35">
      <c r="A11" s="417"/>
      <c r="B11" s="418"/>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9"/>
      <c r="AJ11" s="4"/>
      <c r="AK11" s="4"/>
    </row>
    <row r="12" spans="1:60" s="5" customFormat="1" ht="21" customHeight="1" thickTop="1" thickBot="1" x14ac:dyDescent="0.35">
      <c r="A12" s="404" t="s">
        <v>16</v>
      </c>
      <c r="B12" s="405"/>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6"/>
      <c r="AJ12" s="8"/>
      <c r="AK12" s="8"/>
    </row>
    <row r="13" spans="1:60" s="5" customFormat="1" ht="43.5" customHeight="1" thickTop="1" thickBot="1" x14ac:dyDescent="0.35">
      <c r="A13" s="404" t="s">
        <v>17</v>
      </c>
      <c r="B13" s="405"/>
      <c r="C13" s="405"/>
      <c r="D13" s="406"/>
      <c r="E13" s="409" t="e">
        <f>'Elenco P.O.'!#REF!</f>
        <v>#REF!</v>
      </c>
      <c r="F13" s="410"/>
      <c r="G13" s="410"/>
      <c r="H13" s="410"/>
      <c r="I13" s="410"/>
      <c r="J13" s="410"/>
      <c r="K13" s="410"/>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1"/>
      <c r="AJ13" s="4"/>
      <c r="AK13" s="4"/>
    </row>
    <row r="14" spans="1:60" s="5" customFormat="1" ht="16.5" thickTop="1" x14ac:dyDescent="0.25">
      <c r="A14" s="409" t="s">
        <v>18</v>
      </c>
      <c r="B14" s="410"/>
      <c r="C14" s="410"/>
      <c r="D14" s="410"/>
      <c r="E14" s="424" t="s">
        <v>219</v>
      </c>
      <c r="F14" s="426"/>
      <c r="G14" s="426"/>
      <c r="H14" s="426"/>
      <c r="I14" s="426"/>
      <c r="J14" s="426"/>
      <c r="K14" s="426"/>
      <c r="L14" s="426"/>
      <c r="M14" s="424" t="s">
        <v>220</v>
      </c>
      <c r="N14" s="426"/>
      <c r="O14" s="426"/>
      <c r="P14" s="426"/>
      <c r="Q14" s="426"/>
      <c r="R14" s="426"/>
      <c r="S14" s="426"/>
      <c r="T14" s="426"/>
      <c r="U14" s="424" t="s">
        <v>221</v>
      </c>
      <c r="V14" s="426"/>
      <c r="W14" s="426"/>
      <c r="X14" s="426"/>
      <c r="Y14" s="426"/>
      <c r="Z14" s="426"/>
      <c r="AA14" s="426"/>
      <c r="AB14" s="426"/>
      <c r="AC14" s="424" t="s">
        <v>222</v>
      </c>
      <c r="AD14" s="426"/>
      <c r="AE14" s="425"/>
      <c r="AF14" s="424">
        <v>2018</v>
      </c>
      <c r="AG14" s="425"/>
      <c r="AH14" s="424">
        <v>2017</v>
      </c>
      <c r="AI14" s="425"/>
      <c r="AJ14" s="4"/>
      <c r="AK14" s="4"/>
      <c r="AV14" s="4"/>
      <c r="AW14" s="4"/>
      <c r="AX14" s="4"/>
    </row>
    <row r="15" spans="1:60" s="5" customFormat="1" ht="15.75" x14ac:dyDescent="0.25">
      <c r="A15" s="427"/>
      <c r="B15" s="428"/>
      <c r="C15" s="428"/>
      <c r="D15" s="429"/>
      <c r="E15" s="421"/>
      <c r="F15" s="423"/>
      <c r="G15" s="423"/>
      <c r="H15" s="423"/>
      <c r="I15" s="423"/>
      <c r="J15" s="423"/>
      <c r="K15" s="423"/>
      <c r="L15" s="423"/>
      <c r="M15" s="421"/>
      <c r="N15" s="423"/>
      <c r="O15" s="423"/>
      <c r="P15" s="423"/>
      <c r="Q15" s="423"/>
      <c r="R15" s="423"/>
      <c r="S15" s="423"/>
      <c r="T15" s="423"/>
      <c r="U15" s="421"/>
      <c r="V15" s="423"/>
      <c r="W15" s="423"/>
      <c r="X15" s="423"/>
      <c r="Y15" s="423"/>
      <c r="Z15" s="423"/>
      <c r="AA15" s="423"/>
      <c r="AB15" s="423"/>
      <c r="AC15" s="421"/>
      <c r="AD15" s="423"/>
      <c r="AE15" s="422"/>
      <c r="AF15" s="421"/>
      <c r="AG15" s="422"/>
      <c r="AH15" s="421"/>
      <c r="AI15" s="422"/>
      <c r="AJ15" s="4"/>
      <c r="AK15" s="4"/>
      <c r="AV15" s="4"/>
      <c r="AW15" s="4"/>
      <c r="AX15" s="4"/>
    </row>
    <row r="16" spans="1:60" s="5" customFormat="1" ht="15.75" x14ac:dyDescent="0.25">
      <c r="A16" s="427"/>
      <c r="B16" s="428"/>
      <c r="C16" s="428"/>
      <c r="D16" s="429"/>
      <c r="E16" s="421"/>
      <c r="F16" s="423"/>
      <c r="G16" s="423"/>
      <c r="H16" s="423"/>
      <c r="I16" s="423"/>
      <c r="J16" s="423"/>
      <c r="K16" s="423"/>
      <c r="L16" s="423"/>
      <c r="M16" s="421"/>
      <c r="N16" s="423"/>
      <c r="O16" s="423"/>
      <c r="P16" s="423"/>
      <c r="Q16" s="423"/>
      <c r="R16" s="423"/>
      <c r="S16" s="423"/>
      <c r="T16" s="423"/>
      <c r="U16" s="421"/>
      <c r="V16" s="423"/>
      <c r="W16" s="423"/>
      <c r="X16" s="423"/>
      <c r="Y16" s="423"/>
      <c r="Z16" s="423"/>
      <c r="AA16" s="423"/>
      <c r="AB16" s="423"/>
      <c r="AC16" s="421"/>
      <c r="AD16" s="423"/>
      <c r="AE16" s="422"/>
      <c r="AF16" s="421"/>
      <c r="AG16" s="422"/>
      <c r="AH16" s="421"/>
      <c r="AI16" s="422"/>
      <c r="AJ16" s="4"/>
      <c r="AK16" s="4"/>
      <c r="AV16" s="4"/>
      <c r="AW16" s="4"/>
      <c r="AX16" s="4"/>
    </row>
    <row r="17" spans="1:50" s="5" customFormat="1" ht="15.75" x14ac:dyDescent="0.25">
      <c r="A17" s="427"/>
      <c r="B17" s="428"/>
      <c r="C17" s="428"/>
      <c r="D17" s="429"/>
      <c r="E17" s="421"/>
      <c r="F17" s="423"/>
      <c r="G17" s="423"/>
      <c r="H17" s="423"/>
      <c r="I17" s="423"/>
      <c r="J17" s="423"/>
      <c r="K17" s="423"/>
      <c r="L17" s="423"/>
      <c r="M17" s="421"/>
      <c r="N17" s="423"/>
      <c r="O17" s="423"/>
      <c r="P17" s="423"/>
      <c r="Q17" s="423"/>
      <c r="R17" s="423"/>
      <c r="S17" s="423"/>
      <c r="T17" s="423"/>
      <c r="U17" s="421"/>
      <c r="V17" s="423"/>
      <c r="W17" s="423"/>
      <c r="X17" s="423"/>
      <c r="Y17" s="423"/>
      <c r="Z17" s="423"/>
      <c r="AA17" s="423"/>
      <c r="AB17" s="423"/>
      <c r="AC17" s="421"/>
      <c r="AD17" s="423"/>
      <c r="AE17" s="422"/>
      <c r="AF17" s="421"/>
      <c r="AG17" s="422"/>
      <c r="AH17" s="421"/>
      <c r="AI17" s="422"/>
      <c r="AJ17" s="4"/>
      <c r="AK17" s="4"/>
      <c r="AV17" s="4"/>
      <c r="AW17" s="4"/>
      <c r="AX17" s="4"/>
    </row>
    <row r="18" spans="1:50" s="5" customFormat="1" ht="15.75" x14ac:dyDescent="0.25">
      <c r="A18" s="427"/>
      <c r="B18" s="428"/>
      <c r="C18" s="428"/>
      <c r="D18" s="429"/>
      <c r="E18" s="421"/>
      <c r="F18" s="423"/>
      <c r="G18" s="423"/>
      <c r="H18" s="423"/>
      <c r="I18" s="423"/>
      <c r="J18" s="423"/>
      <c r="K18" s="423"/>
      <c r="L18" s="423"/>
      <c r="M18" s="421"/>
      <c r="N18" s="423"/>
      <c r="O18" s="423"/>
      <c r="P18" s="423"/>
      <c r="Q18" s="423"/>
      <c r="R18" s="423"/>
      <c r="S18" s="423"/>
      <c r="T18" s="423"/>
      <c r="U18" s="421"/>
      <c r="V18" s="423"/>
      <c r="W18" s="423"/>
      <c r="X18" s="423"/>
      <c r="Y18" s="423"/>
      <c r="Z18" s="423"/>
      <c r="AA18" s="423"/>
      <c r="AB18" s="423"/>
      <c r="AC18" s="421"/>
      <c r="AD18" s="423"/>
      <c r="AE18" s="422"/>
      <c r="AF18" s="421"/>
      <c r="AG18" s="422"/>
      <c r="AH18" s="421"/>
      <c r="AI18" s="422"/>
      <c r="AJ18" s="4"/>
      <c r="AK18" s="4"/>
      <c r="AV18" s="4"/>
      <c r="AW18" s="4"/>
      <c r="AX18" s="4"/>
    </row>
    <row r="19" spans="1:50" s="5" customFormat="1" ht="15.75" x14ac:dyDescent="0.25">
      <c r="A19" s="427"/>
      <c r="B19" s="428"/>
      <c r="C19" s="428"/>
      <c r="D19" s="429"/>
      <c r="E19" s="421"/>
      <c r="F19" s="423"/>
      <c r="G19" s="423"/>
      <c r="H19" s="423"/>
      <c r="I19" s="423"/>
      <c r="J19" s="423"/>
      <c r="K19" s="423"/>
      <c r="L19" s="423"/>
      <c r="M19" s="421"/>
      <c r="N19" s="423"/>
      <c r="O19" s="423"/>
      <c r="P19" s="423"/>
      <c r="Q19" s="423"/>
      <c r="R19" s="423"/>
      <c r="S19" s="423"/>
      <c r="T19" s="423"/>
      <c r="U19" s="421"/>
      <c r="V19" s="423"/>
      <c r="W19" s="423"/>
      <c r="X19" s="423"/>
      <c r="Y19" s="423"/>
      <c r="Z19" s="423"/>
      <c r="AA19" s="423"/>
      <c r="AB19" s="423"/>
      <c r="AC19" s="421"/>
      <c r="AD19" s="423"/>
      <c r="AE19" s="422"/>
      <c r="AF19" s="421"/>
      <c r="AG19" s="422"/>
      <c r="AH19" s="421"/>
      <c r="AI19" s="422"/>
      <c r="AJ19" s="4"/>
      <c r="AK19" s="4"/>
      <c r="AV19" s="4"/>
      <c r="AW19" s="4"/>
      <c r="AX19" s="4"/>
    </row>
    <row r="20" spans="1:50" s="5" customFormat="1" ht="15.75" x14ac:dyDescent="0.25">
      <c r="A20" s="427"/>
      <c r="B20" s="428"/>
      <c r="C20" s="428"/>
      <c r="D20" s="429"/>
      <c r="E20" s="421"/>
      <c r="F20" s="423"/>
      <c r="G20" s="423"/>
      <c r="H20" s="423"/>
      <c r="I20" s="423"/>
      <c r="J20" s="423"/>
      <c r="K20" s="423"/>
      <c r="L20" s="423"/>
      <c r="M20" s="421"/>
      <c r="N20" s="423"/>
      <c r="O20" s="423"/>
      <c r="P20" s="423"/>
      <c r="Q20" s="423"/>
      <c r="R20" s="423"/>
      <c r="S20" s="423"/>
      <c r="T20" s="423"/>
      <c r="U20" s="421"/>
      <c r="V20" s="423"/>
      <c r="W20" s="423"/>
      <c r="X20" s="423"/>
      <c r="Y20" s="423"/>
      <c r="Z20" s="423"/>
      <c r="AA20" s="423"/>
      <c r="AB20" s="423"/>
      <c r="AC20" s="421"/>
      <c r="AD20" s="423"/>
      <c r="AE20" s="422"/>
      <c r="AF20" s="421"/>
      <c r="AG20" s="422"/>
      <c r="AH20" s="421"/>
      <c r="AI20" s="422"/>
      <c r="AJ20" s="4"/>
      <c r="AK20" s="4"/>
      <c r="AV20" s="4"/>
      <c r="AW20" s="4"/>
      <c r="AX20" s="4"/>
    </row>
    <row r="21" spans="1:50" s="5" customFormat="1" ht="15.75" x14ac:dyDescent="0.25">
      <c r="A21" s="427"/>
      <c r="B21" s="428"/>
      <c r="C21" s="428"/>
      <c r="D21" s="429"/>
      <c r="E21" s="421"/>
      <c r="F21" s="423"/>
      <c r="G21" s="423"/>
      <c r="H21" s="423"/>
      <c r="I21" s="423"/>
      <c r="J21" s="423"/>
      <c r="K21" s="423"/>
      <c r="L21" s="423"/>
      <c r="M21" s="421"/>
      <c r="N21" s="423"/>
      <c r="O21" s="423"/>
      <c r="P21" s="423"/>
      <c r="Q21" s="423"/>
      <c r="R21" s="423"/>
      <c r="S21" s="423"/>
      <c r="T21" s="423"/>
      <c r="U21" s="421"/>
      <c r="V21" s="423"/>
      <c r="W21" s="423"/>
      <c r="X21" s="423"/>
      <c r="Y21" s="423"/>
      <c r="Z21" s="423"/>
      <c r="AA21" s="423"/>
      <c r="AB21" s="423"/>
      <c r="AC21" s="421"/>
      <c r="AD21" s="423"/>
      <c r="AE21" s="422"/>
      <c r="AF21" s="421"/>
      <c r="AG21" s="422"/>
      <c r="AH21" s="421"/>
      <c r="AI21" s="422"/>
      <c r="AJ21" s="4"/>
      <c r="AK21" s="4"/>
      <c r="AV21" s="4"/>
      <c r="AW21" s="4"/>
      <c r="AX21" s="4"/>
    </row>
    <row r="22" spans="1:50" s="5" customFormat="1" ht="15.75" x14ac:dyDescent="0.25">
      <c r="A22" s="427"/>
      <c r="B22" s="428"/>
      <c r="C22" s="428"/>
      <c r="D22" s="429"/>
      <c r="E22" s="62"/>
      <c r="F22" s="63"/>
      <c r="G22" s="63"/>
      <c r="H22" s="63"/>
      <c r="I22" s="63"/>
      <c r="J22" s="63"/>
      <c r="K22" s="63"/>
      <c r="L22" s="63"/>
      <c r="M22" s="62"/>
      <c r="N22" s="63"/>
      <c r="O22" s="63"/>
      <c r="P22" s="63"/>
      <c r="Q22" s="63"/>
      <c r="R22" s="63"/>
      <c r="S22" s="63"/>
      <c r="T22" s="63"/>
      <c r="U22" s="62"/>
      <c r="V22" s="63"/>
      <c r="W22" s="63"/>
      <c r="X22" s="63"/>
      <c r="Y22" s="63"/>
      <c r="Z22" s="63"/>
      <c r="AA22" s="63"/>
      <c r="AB22" s="63"/>
      <c r="AC22" s="62"/>
      <c r="AD22" s="63"/>
      <c r="AE22" s="64"/>
      <c r="AF22" s="62"/>
      <c r="AG22" s="64"/>
      <c r="AH22" s="62"/>
      <c r="AI22" s="64"/>
      <c r="AJ22" s="4"/>
      <c r="AK22" s="4"/>
      <c r="AV22" s="4"/>
      <c r="AW22" s="4"/>
      <c r="AX22" s="4"/>
    </row>
    <row r="23" spans="1:50" s="5" customFormat="1" ht="15.75" x14ac:dyDescent="0.25">
      <c r="A23" s="427"/>
      <c r="B23" s="428"/>
      <c r="C23" s="428"/>
      <c r="D23" s="429"/>
      <c r="E23" s="62"/>
      <c r="F23" s="63"/>
      <c r="G23" s="63"/>
      <c r="H23" s="63"/>
      <c r="I23" s="63"/>
      <c r="J23" s="63"/>
      <c r="K23" s="63"/>
      <c r="L23" s="63"/>
      <c r="M23" s="62"/>
      <c r="N23" s="63"/>
      <c r="O23" s="63"/>
      <c r="P23" s="63"/>
      <c r="Q23" s="63"/>
      <c r="R23" s="63"/>
      <c r="S23" s="63"/>
      <c r="T23" s="63"/>
      <c r="U23" s="62"/>
      <c r="V23" s="63"/>
      <c r="W23" s="63"/>
      <c r="X23" s="63"/>
      <c r="Y23" s="63"/>
      <c r="Z23" s="63"/>
      <c r="AA23" s="63"/>
      <c r="AB23" s="63"/>
      <c r="AC23" s="62"/>
      <c r="AD23" s="63"/>
      <c r="AE23" s="64"/>
      <c r="AF23" s="62"/>
      <c r="AG23" s="64"/>
      <c r="AH23" s="62"/>
      <c r="AI23" s="64"/>
      <c r="AJ23" s="4"/>
      <c r="AK23" s="4"/>
      <c r="AV23" s="4"/>
      <c r="AW23" s="4"/>
      <c r="AX23" s="4"/>
    </row>
    <row r="24" spans="1:50" s="5" customFormat="1" ht="15.75" x14ac:dyDescent="0.25">
      <c r="A24" s="427"/>
      <c r="B24" s="428"/>
      <c r="C24" s="428"/>
      <c r="D24" s="429"/>
      <c r="E24" s="62"/>
      <c r="F24" s="63"/>
      <c r="G24" s="63"/>
      <c r="H24" s="63"/>
      <c r="I24" s="63"/>
      <c r="J24" s="63"/>
      <c r="K24" s="63"/>
      <c r="L24" s="63"/>
      <c r="M24" s="62"/>
      <c r="N24" s="63"/>
      <c r="O24" s="63"/>
      <c r="P24" s="63"/>
      <c r="Q24" s="63"/>
      <c r="R24" s="63"/>
      <c r="S24" s="63"/>
      <c r="T24" s="63"/>
      <c r="U24" s="62"/>
      <c r="V24" s="63"/>
      <c r="W24" s="63"/>
      <c r="X24" s="63"/>
      <c r="Y24" s="63"/>
      <c r="Z24" s="63"/>
      <c r="AA24" s="63"/>
      <c r="AB24" s="63"/>
      <c r="AC24" s="62"/>
      <c r="AD24" s="63"/>
      <c r="AE24" s="64"/>
      <c r="AF24" s="62"/>
      <c r="AG24" s="64"/>
      <c r="AH24" s="62"/>
      <c r="AI24" s="64"/>
      <c r="AJ24" s="4"/>
      <c r="AK24" s="4"/>
      <c r="AV24" s="4"/>
      <c r="AW24" s="4"/>
      <c r="AX24" s="4"/>
    </row>
    <row r="25" spans="1:50" s="5" customFormat="1" ht="15.75" x14ac:dyDescent="0.25">
      <c r="A25" s="427"/>
      <c r="B25" s="428"/>
      <c r="C25" s="428"/>
      <c r="D25" s="429"/>
      <c r="E25" s="62"/>
      <c r="F25" s="63"/>
      <c r="G25" s="63"/>
      <c r="H25" s="63"/>
      <c r="I25" s="63"/>
      <c r="J25" s="63"/>
      <c r="K25" s="63"/>
      <c r="L25" s="63"/>
      <c r="M25" s="62"/>
      <c r="N25" s="63"/>
      <c r="O25" s="63"/>
      <c r="P25" s="63"/>
      <c r="Q25" s="63"/>
      <c r="R25" s="63"/>
      <c r="S25" s="63"/>
      <c r="T25" s="63"/>
      <c r="U25" s="62"/>
      <c r="V25" s="63"/>
      <c r="W25" s="63"/>
      <c r="X25" s="63"/>
      <c r="Y25" s="63"/>
      <c r="Z25" s="63"/>
      <c r="AA25" s="63"/>
      <c r="AB25" s="63"/>
      <c r="AC25" s="62"/>
      <c r="AD25" s="63"/>
      <c r="AE25" s="64"/>
      <c r="AF25" s="62"/>
      <c r="AG25" s="64"/>
      <c r="AH25" s="62"/>
      <c r="AI25" s="64"/>
      <c r="AJ25" s="4"/>
      <c r="AK25" s="4"/>
      <c r="AV25" s="4"/>
      <c r="AW25" s="4"/>
      <c r="AX25" s="4"/>
    </row>
    <row r="26" spans="1:50" s="5" customFormat="1" ht="15.75" x14ac:dyDescent="0.25">
      <c r="A26" s="427"/>
      <c r="B26" s="428"/>
      <c r="C26" s="428"/>
      <c r="D26" s="429"/>
      <c r="E26" s="62"/>
      <c r="F26" s="63"/>
      <c r="G26" s="63"/>
      <c r="H26" s="63"/>
      <c r="I26" s="63"/>
      <c r="J26" s="63"/>
      <c r="K26" s="63"/>
      <c r="L26" s="63"/>
      <c r="M26" s="62"/>
      <c r="N26" s="63"/>
      <c r="O26" s="63"/>
      <c r="P26" s="63"/>
      <c r="Q26" s="63"/>
      <c r="R26" s="63"/>
      <c r="S26" s="63"/>
      <c r="T26" s="63"/>
      <c r="U26" s="62"/>
      <c r="V26" s="63"/>
      <c r="W26" s="63"/>
      <c r="X26" s="63"/>
      <c r="Y26" s="63"/>
      <c r="Z26" s="63"/>
      <c r="AA26" s="63"/>
      <c r="AB26" s="63"/>
      <c r="AC26" s="62"/>
      <c r="AD26" s="63"/>
      <c r="AE26" s="64"/>
      <c r="AF26" s="62"/>
      <c r="AG26" s="64"/>
      <c r="AH26" s="62"/>
      <c r="AI26" s="64"/>
      <c r="AJ26" s="4"/>
      <c r="AK26" s="4"/>
      <c r="AV26" s="4"/>
      <c r="AW26" s="4"/>
      <c r="AX26" s="4"/>
    </row>
    <row r="27" spans="1:50" s="5" customFormat="1" ht="15.75" x14ac:dyDescent="0.25">
      <c r="A27" s="427"/>
      <c r="B27" s="428"/>
      <c r="C27" s="428"/>
      <c r="D27" s="429"/>
      <c r="E27" s="62"/>
      <c r="F27" s="63"/>
      <c r="G27" s="63"/>
      <c r="H27" s="63"/>
      <c r="I27" s="63"/>
      <c r="J27" s="63"/>
      <c r="K27" s="63"/>
      <c r="L27" s="63"/>
      <c r="M27" s="62"/>
      <c r="N27" s="63"/>
      <c r="O27" s="63"/>
      <c r="P27" s="63"/>
      <c r="Q27" s="63"/>
      <c r="R27" s="63"/>
      <c r="S27" s="63"/>
      <c r="T27" s="63"/>
      <c r="U27" s="62"/>
      <c r="V27" s="63"/>
      <c r="W27" s="63"/>
      <c r="X27" s="63"/>
      <c r="Y27" s="63"/>
      <c r="Z27" s="63"/>
      <c r="AA27" s="63"/>
      <c r="AB27" s="63"/>
      <c r="AC27" s="62"/>
      <c r="AD27" s="63"/>
      <c r="AE27" s="64"/>
      <c r="AF27" s="62"/>
      <c r="AG27" s="64"/>
      <c r="AH27" s="62"/>
      <c r="AI27" s="64"/>
      <c r="AJ27" s="4"/>
      <c r="AK27" s="4"/>
      <c r="AV27" s="4"/>
      <c r="AW27" s="4"/>
      <c r="AX27" s="4"/>
    </row>
    <row r="28" spans="1:50" s="5" customFormat="1" ht="16.5" thickBot="1" x14ac:dyDescent="0.3">
      <c r="A28" s="414"/>
      <c r="B28" s="415"/>
      <c r="C28" s="415"/>
      <c r="D28" s="416"/>
      <c r="E28" s="421"/>
      <c r="F28" s="423"/>
      <c r="G28" s="423"/>
      <c r="H28" s="423"/>
      <c r="I28" s="423"/>
      <c r="J28" s="423"/>
      <c r="K28" s="423"/>
      <c r="L28" s="423"/>
      <c r="M28" s="421"/>
      <c r="N28" s="423"/>
      <c r="O28" s="423"/>
      <c r="P28" s="423"/>
      <c r="Q28" s="423"/>
      <c r="R28" s="423"/>
      <c r="S28" s="423"/>
      <c r="T28" s="423"/>
      <c r="U28" s="421"/>
      <c r="V28" s="423"/>
      <c r="W28" s="423"/>
      <c r="X28" s="423"/>
      <c r="Y28" s="423"/>
      <c r="Z28" s="423"/>
      <c r="AA28" s="423"/>
      <c r="AB28" s="423"/>
      <c r="AC28" s="421"/>
      <c r="AD28" s="423"/>
      <c r="AE28" s="422"/>
      <c r="AF28" s="421"/>
      <c r="AG28" s="422"/>
      <c r="AH28" s="421"/>
      <c r="AI28" s="422"/>
      <c r="AJ28" s="4"/>
      <c r="AK28" s="4"/>
      <c r="AV28" s="4"/>
      <c r="AW28" s="4"/>
      <c r="AX28" s="4"/>
    </row>
    <row r="29" spans="1:50" s="5" customFormat="1" ht="15.75" customHeight="1" thickTop="1" thickBot="1" x14ac:dyDescent="0.3">
      <c r="A29" s="403" t="s">
        <v>19</v>
      </c>
      <c r="B29" s="403"/>
      <c r="C29" s="403"/>
      <c r="D29" s="403"/>
      <c r="E29" s="403" t="s">
        <v>20</v>
      </c>
      <c r="F29" s="403"/>
      <c r="G29" s="403"/>
      <c r="H29" s="403"/>
      <c r="I29" s="404" t="s">
        <v>21</v>
      </c>
      <c r="J29" s="405"/>
      <c r="K29" s="405"/>
      <c r="L29" s="405"/>
      <c r="M29" s="405"/>
      <c r="N29" s="405"/>
      <c r="O29" s="405"/>
      <c r="P29" s="405"/>
      <c r="Q29" s="405"/>
      <c r="R29" s="405"/>
      <c r="S29" s="405"/>
      <c r="T29" s="405"/>
      <c r="U29" s="405"/>
      <c r="V29" s="405"/>
      <c r="W29" s="406"/>
      <c r="X29" s="403" t="s">
        <v>22</v>
      </c>
      <c r="Y29" s="403"/>
      <c r="Z29" s="403"/>
      <c r="AA29" s="403"/>
      <c r="AB29" s="403"/>
      <c r="AC29" s="403"/>
      <c r="AD29" s="403"/>
      <c r="AE29" s="403"/>
      <c r="AF29" s="403"/>
      <c r="AG29" s="403"/>
      <c r="AH29" s="403"/>
      <c r="AI29" s="403"/>
      <c r="AJ29" s="4"/>
      <c r="AK29" s="4"/>
    </row>
    <row r="30" spans="1:50" s="5" customFormat="1" ht="15.75" customHeight="1" thickTop="1" thickBot="1" x14ac:dyDescent="0.3">
      <c r="A30" s="403"/>
      <c r="B30" s="403"/>
      <c r="C30" s="403"/>
      <c r="D30" s="403"/>
      <c r="E30" s="403"/>
      <c r="F30" s="403"/>
      <c r="G30" s="403"/>
      <c r="H30" s="403"/>
      <c r="I30" s="404" t="s">
        <v>23</v>
      </c>
      <c r="J30" s="405"/>
      <c r="K30" s="405"/>
      <c r="L30" s="405"/>
      <c r="M30" s="406"/>
      <c r="N30" s="404" t="s">
        <v>24</v>
      </c>
      <c r="O30" s="405"/>
      <c r="P30" s="405"/>
      <c r="Q30" s="405"/>
      <c r="R30" s="406"/>
      <c r="S30" s="404" t="s">
        <v>25</v>
      </c>
      <c r="T30" s="405"/>
      <c r="U30" s="405"/>
      <c r="V30" s="405"/>
      <c r="W30" s="406"/>
      <c r="X30" s="430">
        <f>IF(I31="X",5)+IF(I32="X",5)+IF(I33="X",5)+IF(I34="X",1)+IF(N31="X",3)+IF(N32="X",3)+IF(N33="X",3)+IF(N34="X",3)+IF(S31="X",1)+IF(S32="X",1)+IF(S33="X",1)+IF(S34="X",5)</f>
        <v>0</v>
      </c>
      <c r="Y30" s="431"/>
      <c r="Z30" s="431"/>
      <c r="AA30" s="431"/>
      <c r="AB30" s="431"/>
      <c r="AC30" s="431"/>
      <c r="AD30" s="431"/>
      <c r="AE30" s="431"/>
      <c r="AF30" s="431"/>
      <c r="AG30" s="431"/>
      <c r="AH30" s="431"/>
      <c r="AI30" s="432"/>
      <c r="AJ30" s="4"/>
      <c r="AK30" s="4"/>
    </row>
    <row r="31" spans="1:50" s="5" customFormat="1" ht="18.75" customHeight="1" thickTop="1" thickBot="1" x14ac:dyDescent="0.3">
      <c r="A31" s="403"/>
      <c r="B31" s="403"/>
      <c r="C31" s="403"/>
      <c r="D31" s="403"/>
      <c r="E31" s="403" t="s">
        <v>26</v>
      </c>
      <c r="F31" s="403"/>
      <c r="G31" s="403"/>
      <c r="H31" s="403"/>
      <c r="I31" s="417"/>
      <c r="J31" s="418"/>
      <c r="K31" s="418"/>
      <c r="L31" s="418"/>
      <c r="M31" s="419"/>
      <c r="N31" s="417"/>
      <c r="O31" s="418"/>
      <c r="P31" s="418"/>
      <c r="Q31" s="418"/>
      <c r="R31" s="419"/>
      <c r="S31" s="417"/>
      <c r="T31" s="418"/>
      <c r="U31" s="418"/>
      <c r="V31" s="418"/>
      <c r="W31" s="419"/>
      <c r="X31" s="433"/>
      <c r="Y31" s="434"/>
      <c r="Z31" s="434"/>
      <c r="AA31" s="434"/>
      <c r="AB31" s="434"/>
      <c r="AC31" s="434"/>
      <c r="AD31" s="434"/>
      <c r="AE31" s="434"/>
      <c r="AF31" s="434"/>
      <c r="AG31" s="434"/>
      <c r="AH31" s="434"/>
      <c r="AI31" s="435"/>
      <c r="AJ31" s="4"/>
      <c r="AK31" s="4"/>
    </row>
    <row r="32" spans="1:50" s="5" customFormat="1" ht="17.25" customHeight="1" thickTop="1" thickBot="1" x14ac:dyDescent="0.3">
      <c r="A32" s="403"/>
      <c r="B32" s="403"/>
      <c r="C32" s="403"/>
      <c r="D32" s="403"/>
      <c r="E32" s="403" t="s">
        <v>27</v>
      </c>
      <c r="F32" s="403"/>
      <c r="G32" s="403"/>
      <c r="H32" s="403"/>
      <c r="I32" s="417"/>
      <c r="J32" s="418"/>
      <c r="K32" s="418"/>
      <c r="L32" s="418"/>
      <c r="M32" s="419"/>
      <c r="N32" s="417"/>
      <c r="O32" s="418"/>
      <c r="P32" s="418"/>
      <c r="Q32" s="418"/>
      <c r="R32" s="419"/>
      <c r="S32" s="417"/>
      <c r="T32" s="418"/>
      <c r="U32" s="418"/>
      <c r="V32" s="418"/>
      <c r="W32" s="419"/>
      <c r="X32" s="433"/>
      <c r="Y32" s="434"/>
      <c r="Z32" s="434"/>
      <c r="AA32" s="434"/>
      <c r="AB32" s="434"/>
      <c r="AC32" s="434"/>
      <c r="AD32" s="434"/>
      <c r="AE32" s="434"/>
      <c r="AF32" s="434"/>
      <c r="AG32" s="434"/>
      <c r="AH32" s="434"/>
      <c r="AI32" s="435"/>
      <c r="AJ32" s="4"/>
      <c r="AK32" s="4"/>
    </row>
    <row r="33" spans="1:37" s="5" customFormat="1" ht="20.25" customHeight="1" thickTop="1" thickBot="1" x14ac:dyDescent="0.3">
      <c r="A33" s="403"/>
      <c r="B33" s="403"/>
      <c r="C33" s="403"/>
      <c r="D33" s="403"/>
      <c r="E33" s="403" t="s">
        <v>28</v>
      </c>
      <c r="F33" s="403"/>
      <c r="G33" s="403"/>
      <c r="H33" s="403"/>
      <c r="I33" s="417"/>
      <c r="J33" s="418"/>
      <c r="K33" s="418"/>
      <c r="L33" s="418"/>
      <c r="M33" s="419"/>
      <c r="N33" s="417"/>
      <c r="O33" s="418"/>
      <c r="P33" s="418"/>
      <c r="Q33" s="418"/>
      <c r="R33" s="419"/>
      <c r="S33" s="417"/>
      <c r="T33" s="418"/>
      <c r="U33" s="418"/>
      <c r="V33" s="418"/>
      <c r="W33" s="419"/>
      <c r="X33" s="433"/>
      <c r="Y33" s="434"/>
      <c r="Z33" s="434"/>
      <c r="AA33" s="434"/>
      <c r="AB33" s="434"/>
      <c r="AC33" s="434"/>
      <c r="AD33" s="434"/>
      <c r="AE33" s="434"/>
      <c r="AF33" s="434"/>
      <c r="AG33" s="434"/>
      <c r="AH33" s="434"/>
      <c r="AI33" s="435"/>
      <c r="AJ33" s="4"/>
      <c r="AK33" s="4"/>
    </row>
    <row r="34" spans="1:37" s="5" customFormat="1" ht="17.25" customHeight="1" thickTop="1" thickBot="1" x14ac:dyDescent="0.3">
      <c r="A34" s="403"/>
      <c r="B34" s="403"/>
      <c r="C34" s="403"/>
      <c r="D34" s="403"/>
      <c r="E34" s="403" t="s">
        <v>29</v>
      </c>
      <c r="F34" s="403"/>
      <c r="G34" s="403"/>
      <c r="H34" s="403"/>
      <c r="I34" s="417"/>
      <c r="J34" s="418"/>
      <c r="K34" s="418"/>
      <c r="L34" s="418"/>
      <c r="M34" s="419"/>
      <c r="N34" s="417"/>
      <c r="O34" s="418"/>
      <c r="P34" s="418"/>
      <c r="Q34" s="418"/>
      <c r="R34" s="419"/>
      <c r="S34" s="417"/>
      <c r="T34" s="418"/>
      <c r="U34" s="418"/>
      <c r="V34" s="418"/>
      <c r="W34" s="419"/>
      <c r="X34" s="436"/>
      <c r="Y34" s="437"/>
      <c r="Z34" s="437"/>
      <c r="AA34" s="437"/>
      <c r="AB34" s="437"/>
      <c r="AC34" s="437"/>
      <c r="AD34" s="437"/>
      <c r="AE34" s="437"/>
      <c r="AF34" s="437"/>
      <c r="AG34" s="437"/>
      <c r="AH34" s="437"/>
      <c r="AI34" s="438"/>
      <c r="AJ34" s="4"/>
      <c r="AK34" s="4"/>
    </row>
    <row r="35" spans="1:37" s="9" customFormat="1" ht="45.75" customHeight="1" thickTop="1" thickBot="1" x14ac:dyDescent="0.35">
      <c r="A35" s="439" t="s">
        <v>30</v>
      </c>
      <c r="B35" s="439"/>
      <c r="C35" s="439"/>
      <c r="D35" s="439"/>
      <c r="E35" s="440">
        <v>100</v>
      </c>
      <c r="F35" s="440"/>
      <c r="G35" s="440"/>
      <c r="H35" s="440"/>
      <c r="I35" s="440"/>
      <c r="J35" s="440"/>
      <c r="K35" s="440"/>
      <c r="L35" s="440"/>
      <c r="M35" s="440"/>
      <c r="N35" s="439" t="s">
        <v>31</v>
      </c>
      <c r="O35" s="439"/>
      <c r="P35" s="439"/>
      <c r="Q35" s="439"/>
      <c r="R35" s="439"/>
      <c r="S35" s="440">
        <v>100</v>
      </c>
      <c r="T35" s="440"/>
      <c r="U35" s="440"/>
      <c r="V35" s="440"/>
      <c r="W35" s="440"/>
      <c r="X35" s="439" t="s">
        <v>32</v>
      </c>
      <c r="Y35" s="439"/>
      <c r="Z35" s="439"/>
      <c r="AA35" s="439"/>
      <c r="AB35" s="439"/>
      <c r="AC35" s="439"/>
      <c r="AD35" s="439"/>
      <c r="AE35" s="439"/>
      <c r="AF35" s="441">
        <f>S35/E35</f>
        <v>1</v>
      </c>
      <c r="AG35" s="441"/>
      <c r="AH35" s="441"/>
      <c r="AI35" s="441"/>
    </row>
    <row r="36" spans="1:37" ht="22.5" customHeight="1" thickTop="1" thickBot="1" x14ac:dyDescent="0.35">
      <c r="A36" s="403" t="s">
        <v>33</v>
      </c>
      <c r="B36" s="403"/>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K36" s="1"/>
    </row>
    <row r="37" spans="1:37" ht="30" customHeight="1" thickTop="1" thickBot="1" x14ac:dyDescent="0.3">
      <c r="A37" s="404" t="s">
        <v>34</v>
      </c>
      <c r="B37" s="405"/>
      <c r="C37" s="405"/>
      <c r="D37" s="405"/>
      <c r="E37" s="405"/>
      <c r="F37" s="405"/>
      <c r="G37" s="405"/>
      <c r="H37" s="405"/>
      <c r="I37" s="405"/>
      <c r="J37" s="405"/>
      <c r="K37" s="405"/>
      <c r="L37" s="405"/>
      <c r="M37" s="405"/>
      <c r="N37" s="405"/>
      <c r="O37" s="405"/>
      <c r="P37" s="405"/>
      <c r="Q37" s="405"/>
      <c r="R37" s="405"/>
      <c r="S37" s="405"/>
      <c r="T37" s="405"/>
      <c r="U37" s="405"/>
      <c r="V37" s="405"/>
      <c r="W37" s="406"/>
      <c r="X37" s="404" t="s">
        <v>35</v>
      </c>
      <c r="Y37" s="405"/>
      <c r="Z37" s="405"/>
      <c r="AA37" s="405"/>
      <c r="AB37" s="405"/>
      <c r="AC37" s="405"/>
      <c r="AD37" s="405"/>
      <c r="AE37" s="405"/>
      <c r="AF37" s="404" t="s">
        <v>36</v>
      </c>
      <c r="AG37" s="405"/>
      <c r="AH37" s="405"/>
      <c r="AI37" s="406"/>
      <c r="AJ37" s="1"/>
      <c r="AK37" s="1"/>
    </row>
    <row r="38" spans="1:37" ht="31.5" customHeight="1" thickTop="1" thickBot="1" x14ac:dyDescent="0.3">
      <c r="A38" s="403" t="s">
        <v>37</v>
      </c>
      <c r="B38" s="403"/>
      <c r="C38" s="403"/>
      <c r="D38" s="403"/>
      <c r="E38" s="403"/>
      <c r="F38" s="403" t="s">
        <v>38</v>
      </c>
      <c r="G38" s="403"/>
      <c r="H38" s="403"/>
      <c r="I38" s="403"/>
      <c r="J38" s="403" t="s">
        <v>39</v>
      </c>
      <c r="K38" s="403"/>
      <c r="L38" s="403"/>
      <c r="M38" s="403"/>
      <c r="N38" s="403" t="s">
        <v>40</v>
      </c>
      <c r="O38" s="403"/>
      <c r="P38" s="403"/>
      <c r="Q38" s="403"/>
      <c r="R38" s="403"/>
      <c r="S38" s="403"/>
      <c r="T38" s="403"/>
      <c r="U38" s="403"/>
      <c r="V38" s="403"/>
      <c r="W38" s="403"/>
      <c r="X38" s="403" t="s">
        <v>41</v>
      </c>
      <c r="Y38" s="403"/>
      <c r="Z38" s="403"/>
      <c r="AA38" s="403"/>
      <c r="AB38" s="403"/>
      <c r="AC38" s="403"/>
      <c r="AD38" s="403"/>
      <c r="AE38" s="403"/>
      <c r="AF38" s="403" t="s">
        <v>42</v>
      </c>
      <c r="AG38" s="403"/>
      <c r="AH38" s="403"/>
      <c r="AI38" s="403"/>
      <c r="AJ38" s="1"/>
      <c r="AK38" s="1"/>
    </row>
    <row r="39" spans="1:37" ht="16.5" thickTop="1" thickBot="1" x14ac:dyDescent="0.3">
      <c r="A39" s="442">
        <v>1</v>
      </c>
      <c r="B39" s="442"/>
      <c r="C39" s="442"/>
      <c r="D39" s="442"/>
      <c r="E39" s="442"/>
      <c r="F39" s="443"/>
      <c r="G39" s="443"/>
      <c r="H39" s="443"/>
      <c r="I39" s="443"/>
      <c r="J39" s="442">
        <f>F39*$X$30</f>
        <v>0</v>
      </c>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1"/>
      <c r="AK39" s="1"/>
    </row>
    <row r="40" spans="1:37" ht="16.5" thickTop="1" thickBot="1" x14ac:dyDescent="0.3">
      <c r="A40" s="442"/>
      <c r="B40" s="442"/>
      <c r="C40" s="442"/>
      <c r="D40" s="442"/>
      <c r="E40" s="442"/>
      <c r="F40" s="443"/>
      <c r="G40" s="443"/>
      <c r="H40" s="443"/>
      <c r="I40" s="443"/>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1"/>
      <c r="AK40" s="1"/>
    </row>
    <row r="41" spans="1:37" ht="16.5" thickTop="1" thickBot="1" x14ac:dyDescent="0.3">
      <c r="A41" s="442"/>
      <c r="B41" s="442"/>
      <c r="C41" s="442"/>
      <c r="D41" s="442"/>
      <c r="E41" s="442"/>
      <c r="F41" s="443"/>
      <c r="G41" s="443"/>
      <c r="H41" s="443"/>
      <c r="I41" s="443"/>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1"/>
      <c r="AK41" s="1"/>
    </row>
    <row r="42" spans="1:37" ht="16.5" thickTop="1" thickBot="1" x14ac:dyDescent="0.3">
      <c r="A42" s="442"/>
      <c r="B42" s="442"/>
      <c r="C42" s="442"/>
      <c r="D42" s="442"/>
      <c r="E42" s="442"/>
      <c r="F42" s="443"/>
      <c r="G42" s="443"/>
      <c r="H42" s="443"/>
      <c r="I42" s="443"/>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1"/>
      <c r="AK42" s="1"/>
    </row>
    <row r="43" spans="1:37" ht="16.5" thickTop="1" thickBot="1" x14ac:dyDescent="0.3">
      <c r="A43" s="442"/>
      <c r="B43" s="442"/>
      <c r="C43" s="442"/>
      <c r="D43" s="442"/>
      <c r="E43" s="442"/>
      <c r="F43" s="443"/>
      <c r="G43" s="443"/>
      <c r="H43" s="443"/>
      <c r="I43" s="443"/>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1"/>
      <c r="AK43" s="1"/>
    </row>
    <row r="44" spans="1:37" ht="31.5" customHeight="1" thickTop="1" thickBot="1" x14ac:dyDescent="0.3">
      <c r="A44" s="403" t="s">
        <v>37</v>
      </c>
      <c r="B44" s="403"/>
      <c r="C44" s="403"/>
      <c r="D44" s="403"/>
      <c r="E44" s="403"/>
      <c r="F44" s="403" t="s">
        <v>38</v>
      </c>
      <c r="G44" s="403"/>
      <c r="H44" s="403"/>
      <c r="I44" s="403"/>
      <c r="J44" s="403" t="s">
        <v>39</v>
      </c>
      <c r="K44" s="403"/>
      <c r="L44" s="403"/>
      <c r="M44" s="403"/>
      <c r="N44" s="403" t="s">
        <v>40</v>
      </c>
      <c r="O44" s="403"/>
      <c r="P44" s="403"/>
      <c r="Q44" s="403"/>
      <c r="R44" s="403"/>
      <c r="S44" s="403"/>
      <c r="T44" s="403"/>
      <c r="U44" s="403"/>
      <c r="V44" s="403"/>
      <c r="W44" s="403"/>
      <c r="X44" s="403" t="s">
        <v>41</v>
      </c>
      <c r="Y44" s="403"/>
      <c r="Z44" s="403"/>
      <c r="AA44" s="403"/>
      <c r="AB44" s="403"/>
      <c r="AC44" s="403"/>
      <c r="AD44" s="403"/>
      <c r="AE44" s="403"/>
      <c r="AF44" s="403" t="s">
        <v>42</v>
      </c>
      <c r="AG44" s="403"/>
      <c r="AH44" s="403"/>
      <c r="AI44" s="403"/>
      <c r="AJ44" s="1"/>
      <c r="AK44" s="1"/>
    </row>
    <row r="45" spans="1:37" ht="16.5" thickTop="1" thickBot="1" x14ac:dyDescent="0.3">
      <c r="A45" s="442">
        <v>2</v>
      </c>
      <c r="B45" s="442"/>
      <c r="C45" s="442"/>
      <c r="D45" s="442"/>
      <c r="E45" s="442"/>
      <c r="F45" s="443"/>
      <c r="G45" s="443"/>
      <c r="H45" s="443"/>
      <c r="I45" s="443"/>
      <c r="J45" s="442">
        <f>F45*$X$30</f>
        <v>0</v>
      </c>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1"/>
      <c r="AK45" s="1"/>
    </row>
    <row r="46" spans="1:37" ht="16.5" thickTop="1" thickBot="1" x14ac:dyDescent="0.3">
      <c r="A46" s="442"/>
      <c r="B46" s="442"/>
      <c r="C46" s="442"/>
      <c r="D46" s="442"/>
      <c r="E46" s="442"/>
      <c r="F46" s="443"/>
      <c r="G46" s="443"/>
      <c r="H46" s="443"/>
      <c r="I46" s="443"/>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1"/>
      <c r="AK46" s="1"/>
    </row>
    <row r="47" spans="1:37" ht="16.5" thickTop="1" thickBot="1" x14ac:dyDescent="0.3">
      <c r="A47" s="442"/>
      <c r="B47" s="442"/>
      <c r="C47" s="442"/>
      <c r="D47" s="442"/>
      <c r="E47" s="442"/>
      <c r="F47" s="443"/>
      <c r="G47" s="443"/>
      <c r="H47" s="443"/>
      <c r="I47" s="443"/>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1"/>
      <c r="AK47" s="1"/>
    </row>
    <row r="48" spans="1:37" ht="16.5" thickTop="1" thickBot="1" x14ac:dyDescent="0.3">
      <c r="A48" s="442"/>
      <c r="B48" s="442"/>
      <c r="C48" s="442"/>
      <c r="D48" s="442"/>
      <c r="E48" s="442"/>
      <c r="F48" s="443"/>
      <c r="G48" s="443"/>
      <c r="H48" s="443"/>
      <c r="I48" s="443"/>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1"/>
      <c r="AK48" s="1"/>
    </row>
    <row r="49" spans="1:37" ht="16.5" thickTop="1" thickBot="1" x14ac:dyDescent="0.3">
      <c r="A49" s="442"/>
      <c r="B49" s="442"/>
      <c r="C49" s="442"/>
      <c r="D49" s="442"/>
      <c r="E49" s="442"/>
      <c r="F49" s="443"/>
      <c r="G49" s="443"/>
      <c r="H49" s="443"/>
      <c r="I49" s="443"/>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1"/>
      <c r="AK49" s="1"/>
    </row>
    <row r="50" spans="1:37" ht="31.5" customHeight="1" thickTop="1" thickBot="1" x14ac:dyDescent="0.3">
      <c r="A50" s="403" t="s">
        <v>37</v>
      </c>
      <c r="B50" s="403"/>
      <c r="C50" s="403"/>
      <c r="D50" s="403"/>
      <c r="E50" s="403"/>
      <c r="F50" s="403" t="s">
        <v>38</v>
      </c>
      <c r="G50" s="403"/>
      <c r="H50" s="403"/>
      <c r="I50" s="403"/>
      <c r="J50" s="403" t="s">
        <v>39</v>
      </c>
      <c r="K50" s="403"/>
      <c r="L50" s="403"/>
      <c r="M50" s="403"/>
      <c r="N50" s="403" t="s">
        <v>40</v>
      </c>
      <c r="O50" s="403"/>
      <c r="P50" s="403"/>
      <c r="Q50" s="403"/>
      <c r="R50" s="403"/>
      <c r="S50" s="403"/>
      <c r="T50" s="403"/>
      <c r="U50" s="403"/>
      <c r="V50" s="403"/>
      <c r="W50" s="403"/>
      <c r="X50" s="403" t="s">
        <v>41</v>
      </c>
      <c r="Y50" s="403"/>
      <c r="Z50" s="403"/>
      <c r="AA50" s="403"/>
      <c r="AB50" s="403"/>
      <c r="AC50" s="403"/>
      <c r="AD50" s="403"/>
      <c r="AE50" s="403"/>
      <c r="AF50" s="403" t="s">
        <v>42</v>
      </c>
      <c r="AG50" s="403"/>
      <c r="AH50" s="403"/>
      <c r="AI50" s="403"/>
      <c r="AJ50" s="1"/>
      <c r="AK50" s="1"/>
    </row>
    <row r="51" spans="1:37" ht="16.5" thickTop="1" thickBot="1" x14ac:dyDescent="0.3">
      <c r="A51" s="442">
        <v>3</v>
      </c>
      <c r="B51" s="442"/>
      <c r="C51" s="442"/>
      <c r="D51" s="442"/>
      <c r="E51" s="442"/>
      <c r="F51" s="443"/>
      <c r="G51" s="443"/>
      <c r="H51" s="443"/>
      <c r="I51" s="443"/>
      <c r="J51" s="442">
        <f>F51*$X$30</f>
        <v>0</v>
      </c>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1"/>
      <c r="AK51" s="1"/>
    </row>
    <row r="52" spans="1:37" ht="16.5" thickTop="1" thickBot="1" x14ac:dyDescent="0.3">
      <c r="A52" s="442"/>
      <c r="B52" s="442"/>
      <c r="C52" s="442"/>
      <c r="D52" s="442"/>
      <c r="E52" s="442"/>
      <c r="F52" s="443"/>
      <c r="G52" s="443"/>
      <c r="H52" s="443"/>
      <c r="I52" s="443"/>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1"/>
      <c r="AK52" s="1"/>
    </row>
    <row r="53" spans="1:37" ht="16.5" thickTop="1" thickBot="1" x14ac:dyDescent="0.3">
      <c r="A53" s="442"/>
      <c r="B53" s="442"/>
      <c r="C53" s="442"/>
      <c r="D53" s="442"/>
      <c r="E53" s="442"/>
      <c r="F53" s="443"/>
      <c r="G53" s="443"/>
      <c r="H53" s="443"/>
      <c r="I53" s="443"/>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1"/>
      <c r="AK53" s="1"/>
    </row>
    <row r="54" spans="1:37" ht="16.5" thickTop="1" thickBot="1" x14ac:dyDescent="0.3">
      <c r="A54" s="442"/>
      <c r="B54" s="442"/>
      <c r="C54" s="442"/>
      <c r="D54" s="442"/>
      <c r="E54" s="442"/>
      <c r="F54" s="443"/>
      <c r="G54" s="443"/>
      <c r="H54" s="443"/>
      <c r="I54" s="443"/>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1"/>
      <c r="AK54" s="1"/>
    </row>
    <row r="55" spans="1:37" ht="16.5" thickTop="1" thickBot="1" x14ac:dyDescent="0.3">
      <c r="A55" s="442"/>
      <c r="B55" s="442"/>
      <c r="C55" s="442"/>
      <c r="D55" s="442"/>
      <c r="E55" s="442"/>
      <c r="F55" s="443"/>
      <c r="G55" s="443"/>
      <c r="H55" s="443"/>
      <c r="I55" s="443"/>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442"/>
      <c r="AI55" s="442"/>
      <c r="AJ55" s="1"/>
      <c r="AK55" s="1"/>
    </row>
    <row r="56" spans="1:37" ht="31.5" customHeight="1" thickTop="1" thickBot="1" x14ac:dyDescent="0.3">
      <c r="A56" s="403" t="s">
        <v>37</v>
      </c>
      <c r="B56" s="403"/>
      <c r="C56" s="403"/>
      <c r="D56" s="403"/>
      <c r="E56" s="403"/>
      <c r="F56" s="403" t="s">
        <v>38</v>
      </c>
      <c r="G56" s="403"/>
      <c r="H56" s="403"/>
      <c r="I56" s="403"/>
      <c r="J56" s="403" t="s">
        <v>39</v>
      </c>
      <c r="K56" s="403"/>
      <c r="L56" s="403"/>
      <c r="M56" s="403"/>
      <c r="N56" s="403" t="s">
        <v>40</v>
      </c>
      <c r="O56" s="403"/>
      <c r="P56" s="403"/>
      <c r="Q56" s="403"/>
      <c r="R56" s="403"/>
      <c r="S56" s="403"/>
      <c r="T56" s="403"/>
      <c r="U56" s="403"/>
      <c r="V56" s="403"/>
      <c r="W56" s="403"/>
      <c r="X56" s="403" t="s">
        <v>41</v>
      </c>
      <c r="Y56" s="403"/>
      <c r="Z56" s="403"/>
      <c r="AA56" s="403"/>
      <c r="AB56" s="403"/>
      <c r="AC56" s="403"/>
      <c r="AD56" s="403"/>
      <c r="AE56" s="403"/>
      <c r="AF56" s="403" t="s">
        <v>42</v>
      </c>
      <c r="AG56" s="403"/>
      <c r="AH56" s="403"/>
      <c r="AI56" s="403"/>
      <c r="AJ56" s="1"/>
      <c r="AK56" s="1"/>
    </row>
    <row r="57" spans="1:37" ht="16.5" thickTop="1" thickBot="1" x14ac:dyDescent="0.3">
      <c r="A57" s="442">
        <v>4</v>
      </c>
      <c r="B57" s="442"/>
      <c r="C57" s="442"/>
      <c r="D57" s="442"/>
      <c r="E57" s="442"/>
      <c r="F57" s="443"/>
      <c r="G57" s="443"/>
      <c r="H57" s="443"/>
      <c r="I57" s="443"/>
      <c r="J57" s="442">
        <f>F57*$X$30</f>
        <v>0</v>
      </c>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1"/>
      <c r="AK57" s="1"/>
    </row>
    <row r="58" spans="1:37" ht="16.5" thickTop="1" thickBot="1" x14ac:dyDescent="0.3">
      <c r="A58" s="442"/>
      <c r="B58" s="442"/>
      <c r="C58" s="442"/>
      <c r="D58" s="442"/>
      <c r="E58" s="442"/>
      <c r="F58" s="443"/>
      <c r="G58" s="443"/>
      <c r="H58" s="443"/>
      <c r="I58" s="443"/>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1"/>
      <c r="AK58" s="1"/>
    </row>
    <row r="59" spans="1:37" ht="16.5" thickTop="1" thickBot="1" x14ac:dyDescent="0.3">
      <c r="A59" s="442"/>
      <c r="B59" s="442"/>
      <c r="C59" s="442"/>
      <c r="D59" s="442"/>
      <c r="E59" s="442"/>
      <c r="F59" s="443"/>
      <c r="G59" s="443"/>
      <c r="H59" s="443"/>
      <c r="I59" s="443"/>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1"/>
      <c r="AK59" s="1"/>
    </row>
    <row r="60" spans="1:37" ht="16.5" thickTop="1" thickBot="1" x14ac:dyDescent="0.3">
      <c r="A60" s="442"/>
      <c r="B60" s="442"/>
      <c r="C60" s="442"/>
      <c r="D60" s="442"/>
      <c r="E60" s="442"/>
      <c r="F60" s="443"/>
      <c r="G60" s="443"/>
      <c r="H60" s="443"/>
      <c r="I60" s="443"/>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1"/>
      <c r="AK60" s="1"/>
    </row>
    <row r="61" spans="1:37" ht="16.5" thickTop="1" thickBot="1" x14ac:dyDescent="0.3">
      <c r="A61" s="442"/>
      <c r="B61" s="442"/>
      <c r="C61" s="442"/>
      <c r="D61" s="442"/>
      <c r="E61" s="442"/>
      <c r="F61" s="443"/>
      <c r="G61" s="443"/>
      <c r="H61" s="443"/>
      <c r="I61" s="443"/>
      <c r="J61" s="442"/>
      <c r="K61" s="442"/>
      <c r="L61" s="442"/>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2"/>
      <c r="AJ61" s="1"/>
      <c r="AK61" s="1"/>
    </row>
    <row r="62" spans="1:37" ht="31.5" customHeight="1" thickTop="1" thickBot="1" x14ac:dyDescent="0.3">
      <c r="A62" s="403" t="s">
        <v>37</v>
      </c>
      <c r="B62" s="403"/>
      <c r="C62" s="403"/>
      <c r="D62" s="403"/>
      <c r="E62" s="403"/>
      <c r="F62" s="403" t="s">
        <v>38</v>
      </c>
      <c r="G62" s="403"/>
      <c r="H62" s="403"/>
      <c r="I62" s="403"/>
      <c r="J62" s="403" t="s">
        <v>39</v>
      </c>
      <c r="K62" s="403"/>
      <c r="L62" s="403"/>
      <c r="M62" s="403"/>
      <c r="N62" s="403" t="s">
        <v>40</v>
      </c>
      <c r="O62" s="403"/>
      <c r="P62" s="403"/>
      <c r="Q62" s="403"/>
      <c r="R62" s="403"/>
      <c r="S62" s="403"/>
      <c r="T62" s="403"/>
      <c r="U62" s="403"/>
      <c r="V62" s="403"/>
      <c r="W62" s="403"/>
      <c r="X62" s="403" t="s">
        <v>41</v>
      </c>
      <c r="Y62" s="403"/>
      <c r="Z62" s="403"/>
      <c r="AA62" s="403"/>
      <c r="AB62" s="403"/>
      <c r="AC62" s="403"/>
      <c r="AD62" s="403"/>
      <c r="AE62" s="403"/>
      <c r="AF62" s="403" t="s">
        <v>42</v>
      </c>
      <c r="AG62" s="403"/>
      <c r="AH62" s="403"/>
      <c r="AI62" s="403"/>
      <c r="AJ62" s="1"/>
      <c r="AK62" s="1"/>
    </row>
    <row r="63" spans="1:37" ht="16.5" thickTop="1" thickBot="1" x14ac:dyDescent="0.3">
      <c r="A63" s="442">
        <v>5</v>
      </c>
      <c r="B63" s="442"/>
      <c r="C63" s="442"/>
      <c r="D63" s="442"/>
      <c r="E63" s="442"/>
      <c r="F63" s="443"/>
      <c r="G63" s="443"/>
      <c r="H63" s="443"/>
      <c r="I63" s="443"/>
      <c r="J63" s="442">
        <f>F63*$X$30</f>
        <v>0</v>
      </c>
      <c r="K63" s="442"/>
      <c r="L63" s="442"/>
      <c r="M63" s="442"/>
      <c r="N63" s="442"/>
      <c r="O63" s="442"/>
      <c r="P63" s="442"/>
      <c r="Q63" s="442"/>
      <c r="R63" s="442"/>
      <c r="S63" s="442"/>
      <c r="T63" s="442"/>
      <c r="U63" s="442"/>
      <c r="V63" s="442"/>
      <c r="W63" s="442"/>
      <c r="X63" s="442"/>
      <c r="Y63" s="442"/>
      <c r="Z63" s="442"/>
      <c r="AA63" s="442"/>
      <c r="AB63" s="442"/>
      <c r="AC63" s="442"/>
      <c r="AD63" s="442"/>
      <c r="AE63" s="442"/>
      <c r="AF63" s="442"/>
      <c r="AG63" s="442"/>
      <c r="AH63" s="442"/>
      <c r="AI63" s="442"/>
      <c r="AJ63" s="1"/>
      <c r="AK63" s="1"/>
    </row>
    <row r="64" spans="1:37" ht="16.5" thickTop="1" thickBot="1" x14ac:dyDescent="0.3">
      <c r="A64" s="442"/>
      <c r="B64" s="442"/>
      <c r="C64" s="442"/>
      <c r="D64" s="442"/>
      <c r="E64" s="442"/>
      <c r="F64" s="443"/>
      <c r="G64" s="443"/>
      <c r="H64" s="443"/>
      <c r="I64" s="443"/>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2"/>
      <c r="AG64" s="442"/>
      <c r="AH64" s="442"/>
      <c r="AI64" s="442"/>
      <c r="AJ64" s="1"/>
      <c r="AK64" s="1"/>
    </row>
    <row r="65" spans="1:37" ht="16.5" thickTop="1" thickBot="1" x14ac:dyDescent="0.3">
      <c r="A65" s="442"/>
      <c r="B65" s="442"/>
      <c r="C65" s="442"/>
      <c r="D65" s="442"/>
      <c r="E65" s="442"/>
      <c r="F65" s="443"/>
      <c r="G65" s="443"/>
      <c r="H65" s="443"/>
      <c r="I65" s="443"/>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442"/>
      <c r="AI65" s="442"/>
      <c r="AJ65" s="1"/>
      <c r="AK65" s="1"/>
    </row>
    <row r="66" spans="1:37" ht="16.5" thickTop="1" thickBot="1" x14ac:dyDescent="0.3">
      <c r="A66" s="442"/>
      <c r="B66" s="442"/>
      <c r="C66" s="442"/>
      <c r="D66" s="442"/>
      <c r="E66" s="442"/>
      <c r="F66" s="443"/>
      <c r="G66" s="443"/>
      <c r="H66" s="443"/>
      <c r="I66" s="443"/>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1"/>
      <c r="AK66" s="1"/>
    </row>
    <row r="67" spans="1:37" ht="16.5" thickTop="1" thickBot="1" x14ac:dyDescent="0.3">
      <c r="A67" s="442"/>
      <c r="B67" s="442"/>
      <c r="C67" s="442"/>
      <c r="D67" s="442"/>
      <c r="E67" s="442"/>
      <c r="F67" s="443"/>
      <c r="G67" s="443"/>
      <c r="H67" s="443"/>
      <c r="I67" s="443"/>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1"/>
      <c r="AK67" s="1"/>
    </row>
    <row r="68" spans="1:37" ht="31.5" hidden="1" customHeight="1" thickTop="1" thickBot="1" x14ac:dyDescent="0.35">
      <c r="A68" s="403" t="s">
        <v>37</v>
      </c>
      <c r="B68" s="403"/>
      <c r="C68" s="403"/>
      <c r="D68" s="403"/>
      <c r="E68" s="403"/>
      <c r="F68" s="403" t="s">
        <v>38</v>
      </c>
      <c r="G68" s="403"/>
      <c r="H68" s="403"/>
      <c r="I68" s="403"/>
      <c r="J68" s="403" t="s">
        <v>39</v>
      </c>
      <c r="K68" s="403"/>
      <c r="L68" s="403"/>
      <c r="M68" s="403"/>
      <c r="N68" s="403" t="s">
        <v>40</v>
      </c>
      <c r="O68" s="403"/>
      <c r="P68" s="403"/>
      <c r="Q68" s="403"/>
      <c r="R68" s="403"/>
      <c r="S68" s="403"/>
      <c r="T68" s="403"/>
      <c r="U68" s="403"/>
      <c r="V68" s="403"/>
      <c r="W68" s="403"/>
      <c r="X68" s="403" t="s">
        <v>41</v>
      </c>
      <c r="Y68" s="403"/>
      <c r="Z68" s="403"/>
      <c r="AA68" s="403"/>
      <c r="AB68" s="403"/>
      <c r="AC68" s="403"/>
      <c r="AD68" s="403"/>
      <c r="AE68" s="403"/>
      <c r="AF68" s="403" t="s">
        <v>42</v>
      </c>
      <c r="AG68" s="403"/>
      <c r="AH68" s="403"/>
      <c r="AI68" s="403"/>
      <c r="AJ68" s="1"/>
      <c r="AK68" s="1"/>
    </row>
    <row r="69" spans="1:37" ht="16.5" hidden="1" customHeight="1" thickTop="1" thickBot="1" x14ac:dyDescent="0.35">
      <c r="A69" s="442">
        <v>6</v>
      </c>
      <c r="B69" s="442"/>
      <c r="C69" s="442"/>
      <c r="D69" s="442"/>
      <c r="E69" s="442"/>
      <c r="F69" s="443"/>
      <c r="G69" s="443"/>
      <c r="H69" s="443"/>
      <c r="I69" s="443"/>
      <c r="J69" s="442">
        <f>F69*$X$30</f>
        <v>0</v>
      </c>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1"/>
      <c r="AK69" s="1"/>
    </row>
    <row r="70" spans="1:37" ht="16.5" hidden="1" customHeight="1" thickTop="1" thickBot="1" x14ac:dyDescent="0.35">
      <c r="A70" s="442"/>
      <c r="B70" s="442"/>
      <c r="C70" s="442"/>
      <c r="D70" s="442"/>
      <c r="E70" s="442"/>
      <c r="F70" s="443"/>
      <c r="G70" s="443"/>
      <c r="H70" s="443"/>
      <c r="I70" s="443"/>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1"/>
      <c r="AK70" s="1"/>
    </row>
    <row r="71" spans="1:37" ht="16.5" hidden="1" customHeight="1" thickTop="1" thickBot="1" x14ac:dyDescent="0.35">
      <c r="A71" s="442"/>
      <c r="B71" s="442"/>
      <c r="C71" s="442"/>
      <c r="D71" s="442"/>
      <c r="E71" s="442"/>
      <c r="F71" s="443"/>
      <c r="G71" s="443"/>
      <c r="H71" s="443"/>
      <c r="I71" s="443"/>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1"/>
      <c r="AK71" s="1"/>
    </row>
    <row r="72" spans="1:37" ht="16.5" hidden="1" customHeight="1" thickTop="1" thickBot="1" x14ac:dyDescent="0.35">
      <c r="A72" s="442"/>
      <c r="B72" s="442"/>
      <c r="C72" s="442"/>
      <c r="D72" s="442"/>
      <c r="E72" s="442"/>
      <c r="F72" s="443"/>
      <c r="G72" s="443"/>
      <c r="H72" s="443"/>
      <c r="I72" s="443"/>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1"/>
      <c r="AK72" s="1"/>
    </row>
    <row r="73" spans="1:37" ht="16.5" hidden="1" customHeight="1" thickTop="1" thickBot="1" x14ac:dyDescent="0.35">
      <c r="A73" s="442"/>
      <c r="B73" s="442"/>
      <c r="C73" s="442"/>
      <c r="D73" s="442"/>
      <c r="E73" s="442"/>
      <c r="F73" s="443"/>
      <c r="G73" s="443"/>
      <c r="H73" s="443"/>
      <c r="I73" s="443"/>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1"/>
      <c r="AK73" s="1"/>
    </row>
    <row r="74" spans="1:37" ht="31.5" hidden="1" customHeight="1" thickTop="1" thickBot="1" x14ac:dyDescent="0.35">
      <c r="A74" s="403" t="s">
        <v>37</v>
      </c>
      <c r="B74" s="403"/>
      <c r="C74" s="403"/>
      <c r="D74" s="403"/>
      <c r="E74" s="403"/>
      <c r="F74" s="403" t="s">
        <v>38</v>
      </c>
      <c r="G74" s="403"/>
      <c r="H74" s="403"/>
      <c r="I74" s="403"/>
      <c r="J74" s="403" t="s">
        <v>39</v>
      </c>
      <c r="K74" s="403"/>
      <c r="L74" s="403"/>
      <c r="M74" s="403"/>
      <c r="N74" s="403" t="s">
        <v>40</v>
      </c>
      <c r="O74" s="403"/>
      <c r="P74" s="403"/>
      <c r="Q74" s="403"/>
      <c r="R74" s="403"/>
      <c r="S74" s="403"/>
      <c r="T74" s="403"/>
      <c r="U74" s="403"/>
      <c r="V74" s="403"/>
      <c r="W74" s="403"/>
      <c r="X74" s="403" t="s">
        <v>41</v>
      </c>
      <c r="Y74" s="403"/>
      <c r="Z74" s="403"/>
      <c r="AA74" s="403"/>
      <c r="AB74" s="403"/>
      <c r="AC74" s="403"/>
      <c r="AD74" s="403"/>
      <c r="AE74" s="403"/>
      <c r="AF74" s="403" t="s">
        <v>42</v>
      </c>
      <c r="AG74" s="403"/>
      <c r="AH74" s="403"/>
      <c r="AI74" s="403"/>
      <c r="AJ74" s="1"/>
      <c r="AK74" s="1"/>
    </row>
    <row r="75" spans="1:37" ht="16.5" hidden="1" customHeight="1" thickTop="1" thickBot="1" x14ac:dyDescent="0.35">
      <c r="A75" s="442">
        <v>7</v>
      </c>
      <c r="B75" s="442"/>
      <c r="C75" s="442"/>
      <c r="D75" s="442"/>
      <c r="E75" s="442"/>
      <c r="F75" s="443"/>
      <c r="G75" s="443"/>
      <c r="H75" s="443"/>
      <c r="I75" s="443"/>
      <c r="J75" s="442">
        <f>F75*$X$30</f>
        <v>0</v>
      </c>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1"/>
      <c r="AK75" s="1"/>
    </row>
    <row r="76" spans="1:37" ht="16.5" hidden="1" customHeight="1" thickTop="1" thickBot="1" x14ac:dyDescent="0.35">
      <c r="A76" s="442"/>
      <c r="B76" s="442"/>
      <c r="C76" s="442"/>
      <c r="D76" s="442"/>
      <c r="E76" s="442"/>
      <c r="F76" s="443"/>
      <c r="G76" s="443"/>
      <c r="H76" s="443"/>
      <c r="I76" s="443"/>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1"/>
      <c r="AK76" s="1"/>
    </row>
    <row r="77" spans="1:37" ht="16.5" hidden="1" customHeight="1" thickTop="1" thickBot="1" x14ac:dyDescent="0.35">
      <c r="A77" s="442"/>
      <c r="B77" s="442"/>
      <c r="C77" s="442"/>
      <c r="D77" s="442"/>
      <c r="E77" s="442"/>
      <c r="F77" s="443"/>
      <c r="G77" s="443"/>
      <c r="H77" s="443"/>
      <c r="I77" s="443"/>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1"/>
      <c r="AK77" s="1"/>
    </row>
    <row r="78" spans="1:37" ht="16.5" hidden="1" customHeight="1" thickTop="1" thickBot="1" x14ac:dyDescent="0.35">
      <c r="A78" s="442"/>
      <c r="B78" s="442"/>
      <c r="C78" s="442"/>
      <c r="D78" s="442"/>
      <c r="E78" s="442"/>
      <c r="F78" s="443"/>
      <c r="G78" s="443"/>
      <c r="H78" s="443"/>
      <c r="I78" s="443"/>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1"/>
      <c r="AK78" s="1"/>
    </row>
    <row r="79" spans="1:37" ht="16.5" hidden="1" customHeight="1" thickTop="1" thickBot="1" x14ac:dyDescent="0.35">
      <c r="A79" s="442"/>
      <c r="B79" s="442"/>
      <c r="C79" s="442"/>
      <c r="D79" s="442"/>
      <c r="E79" s="442"/>
      <c r="F79" s="443"/>
      <c r="G79" s="443"/>
      <c r="H79" s="443"/>
      <c r="I79" s="443"/>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1"/>
      <c r="AK79" s="1"/>
    </row>
    <row r="80" spans="1:37" ht="31.5" hidden="1" customHeight="1" thickTop="1" thickBot="1" x14ac:dyDescent="0.35">
      <c r="A80" s="403" t="s">
        <v>37</v>
      </c>
      <c r="B80" s="403"/>
      <c r="C80" s="403"/>
      <c r="D80" s="403"/>
      <c r="E80" s="403"/>
      <c r="F80" s="403" t="s">
        <v>38</v>
      </c>
      <c r="G80" s="403"/>
      <c r="H80" s="403"/>
      <c r="I80" s="403"/>
      <c r="J80" s="403" t="s">
        <v>39</v>
      </c>
      <c r="K80" s="403"/>
      <c r="L80" s="403"/>
      <c r="M80" s="403"/>
      <c r="N80" s="403" t="s">
        <v>40</v>
      </c>
      <c r="O80" s="403"/>
      <c r="P80" s="403"/>
      <c r="Q80" s="403"/>
      <c r="R80" s="403"/>
      <c r="S80" s="403"/>
      <c r="T80" s="403"/>
      <c r="U80" s="403"/>
      <c r="V80" s="403"/>
      <c r="W80" s="403"/>
      <c r="X80" s="403" t="s">
        <v>41</v>
      </c>
      <c r="Y80" s="403"/>
      <c r="Z80" s="403"/>
      <c r="AA80" s="403"/>
      <c r="AB80" s="403"/>
      <c r="AC80" s="403"/>
      <c r="AD80" s="403"/>
      <c r="AE80" s="403"/>
      <c r="AF80" s="403" t="s">
        <v>42</v>
      </c>
      <c r="AG80" s="403"/>
      <c r="AH80" s="403"/>
      <c r="AI80" s="403"/>
      <c r="AJ80" s="1"/>
      <c r="AK80" s="1"/>
    </row>
    <row r="81" spans="1:37" ht="16.5" hidden="1" customHeight="1" thickTop="1" thickBot="1" x14ac:dyDescent="0.35">
      <c r="A81" s="442">
        <v>8</v>
      </c>
      <c r="B81" s="442"/>
      <c r="C81" s="442"/>
      <c r="D81" s="442"/>
      <c r="E81" s="442"/>
      <c r="F81" s="443"/>
      <c r="G81" s="443"/>
      <c r="H81" s="443"/>
      <c r="I81" s="443"/>
      <c r="J81" s="442">
        <f>F81*$X$30</f>
        <v>0</v>
      </c>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1"/>
      <c r="AK81" s="1"/>
    </row>
    <row r="82" spans="1:37" ht="16.5" hidden="1" customHeight="1" thickTop="1" thickBot="1" x14ac:dyDescent="0.35">
      <c r="A82" s="442"/>
      <c r="B82" s="442"/>
      <c r="C82" s="442"/>
      <c r="D82" s="442"/>
      <c r="E82" s="442"/>
      <c r="F82" s="443"/>
      <c r="G82" s="443"/>
      <c r="H82" s="443"/>
      <c r="I82" s="443"/>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c r="AG82" s="442"/>
      <c r="AH82" s="442"/>
      <c r="AI82" s="442"/>
      <c r="AJ82" s="1"/>
      <c r="AK82" s="1"/>
    </row>
    <row r="83" spans="1:37" ht="16.5" hidden="1" customHeight="1" thickTop="1" thickBot="1" x14ac:dyDescent="0.35">
      <c r="A83" s="442"/>
      <c r="B83" s="442"/>
      <c r="C83" s="442"/>
      <c r="D83" s="442"/>
      <c r="E83" s="442"/>
      <c r="F83" s="443"/>
      <c r="G83" s="443"/>
      <c r="H83" s="443"/>
      <c r="I83" s="443"/>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1"/>
      <c r="AK83" s="1"/>
    </row>
    <row r="84" spans="1:37" ht="16.5" hidden="1" customHeight="1" thickTop="1" thickBot="1" x14ac:dyDescent="0.35">
      <c r="A84" s="442"/>
      <c r="B84" s="442"/>
      <c r="C84" s="442"/>
      <c r="D84" s="442"/>
      <c r="E84" s="442"/>
      <c r="F84" s="443"/>
      <c r="G84" s="443"/>
      <c r="H84" s="443"/>
      <c r="I84" s="443"/>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1"/>
      <c r="AK84" s="1"/>
    </row>
    <row r="85" spans="1:37" ht="16.5" hidden="1" customHeight="1" thickTop="1" thickBot="1" x14ac:dyDescent="0.35">
      <c r="A85" s="442"/>
      <c r="B85" s="442"/>
      <c r="C85" s="442"/>
      <c r="D85" s="442"/>
      <c r="E85" s="442"/>
      <c r="F85" s="443"/>
      <c r="G85" s="443"/>
      <c r="H85" s="443"/>
      <c r="I85" s="443"/>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1"/>
      <c r="AK85" s="1"/>
    </row>
    <row r="86" spans="1:37" ht="31.5" hidden="1" customHeight="1" thickTop="1" thickBot="1" x14ac:dyDescent="0.35">
      <c r="A86" s="403" t="s">
        <v>37</v>
      </c>
      <c r="B86" s="403"/>
      <c r="C86" s="403"/>
      <c r="D86" s="403"/>
      <c r="E86" s="403"/>
      <c r="F86" s="403" t="s">
        <v>38</v>
      </c>
      <c r="G86" s="403"/>
      <c r="H86" s="403"/>
      <c r="I86" s="403"/>
      <c r="J86" s="403" t="s">
        <v>39</v>
      </c>
      <c r="K86" s="403"/>
      <c r="L86" s="403"/>
      <c r="M86" s="403"/>
      <c r="N86" s="403" t="s">
        <v>40</v>
      </c>
      <c r="O86" s="403"/>
      <c r="P86" s="403"/>
      <c r="Q86" s="403"/>
      <c r="R86" s="403"/>
      <c r="S86" s="403"/>
      <c r="T86" s="403"/>
      <c r="U86" s="403"/>
      <c r="V86" s="403"/>
      <c r="W86" s="403"/>
      <c r="X86" s="403" t="s">
        <v>41</v>
      </c>
      <c r="Y86" s="403"/>
      <c r="Z86" s="403"/>
      <c r="AA86" s="403"/>
      <c r="AB86" s="403"/>
      <c r="AC86" s="403"/>
      <c r="AD86" s="403"/>
      <c r="AE86" s="403"/>
      <c r="AF86" s="403" t="s">
        <v>42</v>
      </c>
      <c r="AG86" s="403"/>
      <c r="AH86" s="403"/>
      <c r="AI86" s="403"/>
      <c r="AJ86" s="1"/>
      <c r="AK86" s="1"/>
    </row>
    <row r="87" spans="1:37" ht="16.5" hidden="1" customHeight="1" thickTop="1" thickBot="1" x14ac:dyDescent="0.35">
      <c r="A87" s="442">
        <v>9</v>
      </c>
      <c r="B87" s="442"/>
      <c r="C87" s="442"/>
      <c r="D87" s="442"/>
      <c r="E87" s="442"/>
      <c r="F87" s="443"/>
      <c r="G87" s="443"/>
      <c r="H87" s="443"/>
      <c r="I87" s="443"/>
      <c r="J87" s="442">
        <f>F87*$X$30</f>
        <v>0</v>
      </c>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1"/>
      <c r="AK87" s="1"/>
    </row>
    <row r="88" spans="1:37" ht="16.5" hidden="1" customHeight="1" thickTop="1" thickBot="1" x14ac:dyDescent="0.35">
      <c r="A88" s="442"/>
      <c r="B88" s="442"/>
      <c r="C88" s="442"/>
      <c r="D88" s="442"/>
      <c r="E88" s="442"/>
      <c r="F88" s="443"/>
      <c r="G88" s="443"/>
      <c r="H88" s="443"/>
      <c r="I88" s="443"/>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1"/>
      <c r="AK88" s="1"/>
    </row>
    <row r="89" spans="1:37" ht="16.5" hidden="1" customHeight="1" thickTop="1" thickBot="1" x14ac:dyDescent="0.35">
      <c r="A89" s="442"/>
      <c r="B89" s="442"/>
      <c r="C89" s="442"/>
      <c r="D89" s="442"/>
      <c r="E89" s="442"/>
      <c r="F89" s="443"/>
      <c r="G89" s="443"/>
      <c r="H89" s="443"/>
      <c r="I89" s="443"/>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1"/>
      <c r="AK89" s="1"/>
    </row>
    <row r="90" spans="1:37" ht="16.5" hidden="1" customHeight="1" thickTop="1" thickBot="1" x14ac:dyDescent="0.35">
      <c r="A90" s="442"/>
      <c r="B90" s="442"/>
      <c r="C90" s="442"/>
      <c r="D90" s="442"/>
      <c r="E90" s="442"/>
      <c r="F90" s="443"/>
      <c r="G90" s="443"/>
      <c r="H90" s="443"/>
      <c r="I90" s="443"/>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1"/>
      <c r="AK90" s="1"/>
    </row>
    <row r="91" spans="1:37" ht="16.5" hidden="1" customHeight="1" thickTop="1" thickBot="1" x14ac:dyDescent="0.35">
      <c r="A91" s="442"/>
      <c r="B91" s="442"/>
      <c r="C91" s="442"/>
      <c r="D91" s="442"/>
      <c r="E91" s="442"/>
      <c r="F91" s="443"/>
      <c r="G91" s="443"/>
      <c r="H91" s="443"/>
      <c r="I91" s="443"/>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1"/>
      <c r="AK91" s="1"/>
    </row>
    <row r="92" spans="1:37" ht="31.5" hidden="1" customHeight="1" thickTop="1" thickBot="1" x14ac:dyDescent="0.35">
      <c r="A92" s="403" t="s">
        <v>37</v>
      </c>
      <c r="B92" s="403"/>
      <c r="C92" s="403"/>
      <c r="D92" s="403"/>
      <c r="E92" s="403"/>
      <c r="F92" s="403" t="s">
        <v>38</v>
      </c>
      <c r="G92" s="403"/>
      <c r="H92" s="403"/>
      <c r="I92" s="403"/>
      <c r="J92" s="403" t="s">
        <v>39</v>
      </c>
      <c r="K92" s="403"/>
      <c r="L92" s="403"/>
      <c r="M92" s="403"/>
      <c r="N92" s="403" t="s">
        <v>40</v>
      </c>
      <c r="O92" s="403"/>
      <c r="P92" s="403"/>
      <c r="Q92" s="403"/>
      <c r="R92" s="403"/>
      <c r="S92" s="403"/>
      <c r="T92" s="403"/>
      <c r="U92" s="403"/>
      <c r="V92" s="403"/>
      <c r="W92" s="403"/>
      <c r="X92" s="403" t="s">
        <v>41</v>
      </c>
      <c r="Y92" s="403"/>
      <c r="Z92" s="403"/>
      <c r="AA92" s="403"/>
      <c r="AB92" s="403"/>
      <c r="AC92" s="403"/>
      <c r="AD92" s="403"/>
      <c r="AE92" s="403"/>
      <c r="AF92" s="403" t="s">
        <v>42</v>
      </c>
      <c r="AG92" s="403"/>
      <c r="AH92" s="403"/>
      <c r="AI92" s="403"/>
      <c r="AJ92" s="1"/>
      <c r="AK92" s="1"/>
    </row>
    <row r="93" spans="1:37" ht="16.5" hidden="1" customHeight="1" thickTop="1" thickBot="1" x14ac:dyDescent="0.35">
      <c r="A93" s="442">
        <v>10</v>
      </c>
      <c r="B93" s="442"/>
      <c r="C93" s="442"/>
      <c r="D93" s="442"/>
      <c r="E93" s="442"/>
      <c r="F93" s="443"/>
      <c r="G93" s="443"/>
      <c r="H93" s="443"/>
      <c r="I93" s="443"/>
      <c r="J93" s="442">
        <f>F93*$X$30</f>
        <v>0</v>
      </c>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1"/>
      <c r="AK93" s="1"/>
    </row>
    <row r="94" spans="1:37" ht="16.5" hidden="1" customHeight="1" thickTop="1" thickBot="1" x14ac:dyDescent="0.35">
      <c r="A94" s="442"/>
      <c r="B94" s="442"/>
      <c r="C94" s="442"/>
      <c r="D94" s="442"/>
      <c r="E94" s="442"/>
      <c r="F94" s="443"/>
      <c r="G94" s="443"/>
      <c r="H94" s="443"/>
      <c r="I94" s="443"/>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1"/>
      <c r="AK94" s="1"/>
    </row>
    <row r="95" spans="1:37" ht="16.5" hidden="1" customHeight="1" thickTop="1" thickBot="1" x14ac:dyDescent="0.35">
      <c r="A95" s="442"/>
      <c r="B95" s="442"/>
      <c r="C95" s="442"/>
      <c r="D95" s="442"/>
      <c r="E95" s="442"/>
      <c r="F95" s="443"/>
      <c r="G95" s="443"/>
      <c r="H95" s="443"/>
      <c r="I95" s="443"/>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1"/>
      <c r="AK95" s="1"/>
    </row>
    <row r="96" spans="1:37" ht="16.5" hidden="1" customHeight="1" thickTop="1" thickBot="1" x14ac:dyDescent="0.35">
      <c r="A96" s="442"/>
      <c r="B96" s="442"/>
      <c r="C96" s="442"/>
      <c r="D96" s="442"/>
      <c r="E96" s="442"/>
      <c r="F96" s="443"/>
      <c r="G96" s="443"/>
      <c r="H96" s="443"/>
      <c r="I96" s="443"/>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1"/>
      <c r="AK96" s="1"/>
    </row>
    <row r="97" spans="1:37" ht="16.5" hidden="1" customHeight="1" thickTop="1" thickBot="1" x14ac:dyDescent="0.35">
      <c r="A97" s="442"/>
      <c r="B97" s="442"/>
      <c r="C97" s="442"/>
      <c r="D97" s="442"/>
      <c r="E97" s="442"/>
      <c r="F97" s="443"/>
      <c r="G97" s="443"/>
      <c r="H97" s="443"/>
      <c r="I97" s="443"/>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1"/>
      <c r="AK97" s="1"/>
    </row>
    <row r="98" spans="1:37" ht="31.5" hidden="1" customHeight="1" thickTop="1" thickBot="1" x14ac:dyDescent="0.35">
      <c r="A98" s="403" t="s">
        <v>37</v>
      </c>
      <c r="B98" s="403"/>
      <c r="C98" s="403"/>
      <c r="D98" s="403"/>
      <c r="E98" s="403"/>
      <c r="F98" s="403" t="s">
        <v>38</v>
      </c>
      <c r="G98" s="403"/>
      <c r="H98" s="403"/>
      <c r="I98" s="403"/>
      <c r="J98" s="403" t="s">
        <v>39</v>
      </c>
      <c r="K98" s="403"/>
      <c r="L98" s="403"/>
      <c r="M98" s="403"/>
      <c r="N98" s="403" t="s">
        <v>40</v>
      </c>
      <c r="O98" s="403"/>
      <c r="P98" s="403"/>
      <c r="Q98" s="403"/>
      <c r="R98" s="403"/>
      <c r="S98" s="403"/>
      <c r="T98" s="403"/>
      <c r="U98" s="403"/>
      <c r="V98" s="403"/>
      <c r="W98" s="403"/>
      <c r="X98" s="403" t="s">
        <v>41</v>
      </c>
      <c r="Y98" s="403"/>
      <c r="Z98" s="403"/>
      <c r="AA98" s="403"/>
      <c r="AB98" s="403"/>
      <c r="AC98" s="403"/>
      <c r="AD98" s="403"/>
      <c r="AE98" s="403"/>
      <c r="AF98" s="403" t="s">
        <v>42</v>
      </c>
      <c r="AG98" s="403"/>
      <c r="AH98" s="403"/>
      <c r="AI98" s="403"/>
      <c r="AJ98" s="1"/>
      <c r="AK98" s="1"/>
    </row>
    <row r="99" spans="1:37" ht="16.5" hidden="1" customHeight="1" thickTop="1" thickBot="1" x14ac:dyDescent="0.35">
      <c r="A99" s="442">
        <v>11</v>
      </c>
      <c r="B99" s="442"/>
      <c r="C99" s="442"/>
      <c r="D99" s="442"/>
      <c r="E99" s="442"/>
      <c r="F99" s="443"/>
      <c r="G99" s="443"/>
      <c r="H99" s="443"/>
      <c r="I99" s="443"/>
      <c r="J99" s="442">
        <f>F99*$X$30</f>
        <v>0</v>
      </c>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1"/>
      <c r="AK99" s="1"/>
    </row>
    <row r="100" spans="1:37" ht="16.5" hidden="1" customHeight="1" thickTop="1" thickBot="1" x14ac:dyDescent="0.35">
      <c r="A100" s="442"/>
      <c r="B100" s="442"/>
      <c r="C100" s="442"/>
      <c r="D100" s="442"/>
      <c r="E100" s="442"/>
      <c r="F100" s="443"/>
      <c r="G100" s="443"/>
      <c r="H100" s="443"/>
      <c r="I100" s="443"/>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1"/>
      <c r="AK100" s="1"/>
    </row>
    <row r="101" spans="1:37" ht="16.5" hidden="1" customHeight="1" thickTop="1" thickBot="1" x14ac:dyDescent="0.35">
      <c r="A101" s="442"/>
      <c r="B101" s="442"/>
      <c r="C101" s="442"/>
      <c r="D101" s="442"/>
      <c r="E101" s="442"/>
      <c r="F101" s="443"/>
      <c r="G101" s="443"/>
      <c r="H101" s="443"/>
      <c r="I101" s="443"/>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1"/>
      <c r="AK101" s="1"/>
    </row>
    <row r="102" spans="1:37" ht="16.5" hidden="1" customHeight="1" thickTop="1" thickBot="1" x14ac:dyDescent="0.35">
      <c r="A102" s="442"/>
      <c r="B102" s="442"/>
      <c r="C102" s="442"/>
      <c r="D102" s="442"/>
      <c r="E102" s="442"/>
      <c r="F102" s="443"/>
      <c r="G102" s="443"/>
      <c r="H102" s="443"/>
      <c r="I102" s="443"/>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1"/>
      <c r="AK102" s="1"/>
    </row>
    <row r="103" spans="1:37" ht="16.5" hidden="1" customHeight="1" thickTop="1" thickBot="1" x14ac:dyDescent="0.35">
      <c r="A103" s="442"/>
      <c r="B103" s="442"/>
      <c r="C103" s="442"/>
      <c r="D103" s="442"/>
      <c r="E103" s="442"/>
      <c r="F103" s="443"/>
      <c r="G103" s="443"/>
      <c r="H103" s="443"/>
      <c r="I103" s="443"/>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c r="AG103" s="442"/>
      <c r="AH103" s="442"/>
      <c r="AI103" s="442"/>
      <c r="AJ103" s="1"/>
      <c r="AK103" s="1"/>
    </row>
    <row r="104" spans="1:37" ht="31.5" hidden="1" customHeight="1" thickTop="1" thickBot="1" x14ac:dyDescent="0.35">
      <c r="A104" s="403" t="s">
        <v>37</v>
      </c>
      <c r="B104" s="403"/>
      <c r="C104" s="403"/>
      <c r="D104" s="403"/>
      <c r="E104" s="403"/>
      <c r="F104" s="403" t="s">
        <v>38</v>
      </c>
      <c r="G104" s="403"/>
      <c r="H104" s="403"/>
      <c r="I104" s="403"/>
      <c r="J104" s="403" t="s">
        <v>39</v>
      </c>
      <c r="K104" s="403"/>
      <c r="L104" s="403"/>
      <c r="M104" s="403"/>
      <c r="N104" s="403" t="s">
        <v>40</v>
      </c>
      <c r="O104" s="403"/>
      <c r="P104" s="403"/>
      <c r="Q104" s="403"/>
      <c r="R104" s="403"/>
      <c r="S104" s="403"/>
      <c r="T104" s="403"/>
      <c r="U104" s="403"/>
      <c r="V104" s="403"/>
      <c r="W104" s="403"/>
      <c r="X104" s="403" t="s">
        <v>41</v>
      </c>
      <c r="Y104" s="403"/>
      <c r="Z104" s="403"/>
      <c r="AA104" s="403"/>
      <c r="AB104" s="403"/>
      <c r="AC104" s="403"/>
      <c r="AD104" s="403"/>
      <c r="AE104" s="403"/>
      <c r="AF104" s="403" t="s">
        <v>42</v>
      </c>
      <c r="AG104" s="403"/>
      <c r="AH104" s="403"/>
      <c r="AI104" s="403"/>
      <c r="AJ104" s="1"/>
      <c r="AK104" s="1"/>
    </row>
    <row r="105" spans="1:37" ht="16.5" hidden="1" customHeight="1" thickTop="1" thickBot="1" x14ac:dyDescent="0.35">
      <c r="A105" s="442">
        <v>12</v>
      </c>
      <c r="B105" s="442"/>
      <c r="C105" s="442"/>
      <c r="D105" s="442"/>
      <c r="E105" s="442"/>
      <c r="F105" s="443"/>
      <c r="G105" s="443"/>
      <c r="H105" s="443"/>
      <c r="I105" s="443"/>
      <c r="J105" s="442">
        <f>F105*$X$30</f>
        <v>0</v>
      </c>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c r="AG105" s="442"/>
      <c r="AH105" s="442"/>
      <c r="AI105" s="442"/>
      <c r="AJ105" s="1"/>
      <c r="AK105" s="1"/>
    </row>
    <row r="106" spans="1:37" ht="16.5" hidden="1" customHeight="1" thickTop="1" thickBot="1" x14ac:dyDescent="0.35">
      <c r="A106" s="442"/>
      <c r="B106" s="442"/>
      <c r="C106" s="442"/>
      <c r="D106" s="442"/>
      <c r="E106" s="442"/>
      <c r="F106" s="443"/>
      <c r="G106" s="443"/>
      <c r="H106" s="443"/>
      <c r="I106" s="443"/>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c r="AG106" s="442"/>
      <c r="AH106" s="442"/>
      <c r="AI106" s="442"/>
      <c r="AJ106" s="1"/>
      <c r="AK106" s="1"/>
    </row>
    <row r="107" spans="1:37" ht="16.5" hidden="1" customHeight="1" thickTop="1" thickBot="1" x14ac:dyDescent="0.35">
      <c r="A107" s="442"/>
      <c r="B107" s="442"/>
      <c r="C107" s="442"/>
      <c r="D107" s="442"/>
      <c r="E107" s="442"/>
      <c r="F107" s="443"/>
      <c r="G107" s="443"/>
      <c r="H107" s="443"/>
      <c r="I107" s="443"/>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c r="AG107" s="442"/>
      <c r="AH107" s="442"/>
      <c r="AI107" s="442"/>
      <c r="AJ107" s="1"/>
      <c r="AK107" s="1"/>
    </row>
    <row r="108" spans="1:37" ht="16.5" hidden="1" customHeight="1" thickTop="1" thickBot="1" x14ac:dyDescent="0.35">
      <c r="A108" s="442"/>
      <c r="B108" s="442"/>
      <c r="C108" s="442"/>
      <c r="D108" s="442"/>
      <c r="E108" s="442"/>
      <c r="F108" s="443"/>
      <c r="G108" s="443"/>
      <c r="H108" s="443"/>
      <c r="I108" s="443"/>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1"/>
      <c r="AK108" s="1"/>
    </row>
    <row r="109" spans="1:37" ht="16.5" hidden="1" customHeight="1" thickTop="1" thickBot="1" x14ac:dyDescent="0.35">
      <c r="A109" s="442"/>
      <c r="B109" s="442"/>
      <c r="C109" s="442"/>
      <c r="D109" s="442"/>
      <c r="E109" s="442"/>
      <c r="F109" s="443"/>
      <c r="G109" s="443"/>
      <c r="H109" s="443"/>
      <c r="I109" s="443"/>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442"/>
      <c r="AJ109" s="1"/>
      <c r="AK109" s="1"/>
    </row>
    <row r="110" spans="1:37" s="10" customFormat="1" ht="19.5" customHeight="1" thickTop="1" thickBot="1" x14ac:dyDescent="0.3">
      <c r="A110" s="403" t="s">
        <v>43</v>
      </c>
      <c r="B110" s="403"/>
      <c r="C110" s="403"/>
      <c r="D110" s="403"/>
      <c r="E110" s="403"/>
      <c r="F110" s="403"/>
      <c r="G110" s="403"/>
      <c r="H110" s="403"/>
      <c r="I110" s="403"/>
      <c r="J110" s="403"/>
      <c r="K110" s="403"/>
      <c r="L110" s="403"/>
      <c r="M110" s="403"/>
      <c r="N110" s="403"/>
      <c r="O110" s="403"/>
      <c r="P110" s="403"/>
      <c r="Q110" s="403"/>
      <c r="R110" s="403"/>
      <c r="S110" s="403"/>
      <c r="T110" s="403"/>
      <c r="U110" s="403"/>
      <c r="V110" s="403"/>
      <c r="W110" s="403"/>
      <c r="X110" s="403"/>
      <c r="Y110" s="403"/>
      <c r="Z110" s="403"/>
      <c r="AA110" s="403"/>
      <c r="AB110" s="403"/>
      <c r="AC110" s="403"/>
      <c r="AD110" s="403"/>
      <c r="AE110" s="403"/>
      <c r="AF110" s="403"/>
      <c r="AG110" s="403"/>
      <c r="AH110" s="403"/>
      <c r="AI110" s="403"/>
    </row>
    <row r="111" spans="1:37" s="10" customFormat="1" ht="15.75" customHeight="1" thickTop="1" x14ac:dyDescent="0.25">
      <c r="A111" s="11"/>
      <c r="B111" s="12"/>
      <c r="C111" s="12"/>
      <c r="D111" s="12"/>
      <c r="E111" s="12"/>
      <c r="F111" s="12"/>
      <c r="G111" s="12"/>
      <c r="H111" s="12"/>
      <c r="I111" s="12"/>
      <c r="J111" s="12"/>
      <c r="K111" s="12"/>
      <c r="L111" s="12"/>
      <c r="M111" s="12"/>
      <c r="N111" s="444" t="s">
        <v>44</v>
      </c>
      <c r="O111" s="444"/>
      <c r="P111" s="444"/>
      <c r="Q111" s="444"/>
      <c r="R111" s="444"/>
      <c r="S111" s="444"/>
      <c r="T111" s="444"/>
      <c r="U111" s="444"/>
      <c r="V111" s="444"/>
      <c r="W111" s="444"/>
      <c r="X111" s="444"/>
      <c r="Y111" s="445" t="s">
        <v>45</v>
      </c>
      <c r="Z111" s="445"/>
      <c r="AA111" s="445"/>
      <c r="AB111" s="445"/>
      <c r="AC111" s="445"/>
      <c r="AD111" s="445"/>
      <c r="AE111" s="445"/>
      <c r="AF111" s="446"/>
      <c r="AG111" s="13"/>
      <c r="AH111" s="14" t="s">
        <v>46</v>
      </c>
      <c r="AI111" s="15" t="s">
        <v>47</v>
      </c>
    </row>
    <row r="112" spans="1:37" s="10" customFormat="1" ht="15" customHeight="1" x14ac:dyDescent="0.25">
      <c r="A112" s="448" t="s">
        <v>48</v>
      </c>
      <c r="B112" s="449"/>
      <c r="C112" s="449"/>
      <c r="D112" s="449"/>
      <c r="E112" s="449"/>
      <c r="F112" s="449"/>
      <c r="G112" s="12" t="s">
        <v>49</v>
      </c>
      <c r="H112" s="16"/>
      <c r="I112" s="12"/>
      <c r="J112" s="12" t="s">
        <v>47</v>
      </c>
      <c r="K112" s="16" t="s">
        <v>50</v>
      </c>
      <c r="L112" s="12"/>
      <c r="M112" s="12"/>
      <c r="N112" s="450"/>
      <c r="O112" s="450"/>
      <c r="P112" s="450"/>
      <c r="Q112" s="450"/>
      <c r="R112" s="450"/>
      <c r="S112" s="450"/>
      <c r="T112" s="450"/>
      <c r="U112" s="450"/>
      <c r="V112" s="450"/>
      <c r="W112" s="450"/>
      <c r="X112" s="450"/>
      <c r="Y112" s="454" t="s">
        <v>51</v>
      </c>
      <c r="Z112" s="449"/>
      <c r="AA112" s="449"/>
      <c r="AB112" s="449"/>
      <c r="AC112" s="449"/>
      <c r="AD112" s="449"/>
      <c r="AE112" s="449"/>
      <c r="AF112" s="455"/>
      <c r="AG112" s="13"/>
      <c r="AH112" s="16"/>
      <c r="AI112" s="17"/>
    </row>
    <row r="113" spans="1:35" s="10" customFormat="1" x14ac:dyDescent="0.25">
      <c r="A113" s="448"/>
      <c r="B113" s="449"/>
      <c r="C113" s="449"/>
      <c r="D113" s="449"/>
      <c r="E113" s="449"/>
      <c r="F113" s="449"/>
      <c r="G113" s="449"/>
      <c r="H113" s="449"/>
      <c r="I113" s="449"/>
      <c r="J113" s="449"/>
      <c r="K113" s="449"/>
      <c r="L113" s="449"/>
      <c r="M113" s="12"/>
      <c r="N113" s="450"/>
      <c r="O113" s="450"/>
      <c r="P113" s="450"/>
      <c r="Q113" s="450"/>
      <c r="R113" s="450"/>
      <c r="S113" s="450"/>
      <c r="T113" s="450"/>
      <c r="U113" s="450"/>
      <c r="V113" s="450"/>
      <c r="W113" s="450"/>
      <c r="X113" s="450"/>
      <c r="Y113" s="12"/>
      <c r="Z113" s="12"/>
      <c r="AA113" s="12"/>
      <c r="AB113" s="12"/>
      <c r="AC113" s="12"/>
      <c r="AD113" s="12"/>
      <c r="AE113" s="12"/>
      <c r="AF113" s="12"/>
      <c r="AG113" s="12"/>
      <c r="AH113" s="12"/>
      <c r="AI113" s="18"/>
    </row>
    <row r="114" spans="1:35" s="10" customFormat="1" ht="15" customHeight="1" x14ac:dyDescent="0.25">
      <c r="A114" s="448"/>
      <c r="B114" s="449"/>
      <c r="C114" s="449"/>
      <c r="D114" s="449"/>
      <c r="E114" s="449"/>
      <c r="F114" s="449"/>
      <c r="G114" s="449"/>
      <c r="H114" s="449"/>
      <c r="I114" s="449"/>
      <c r="J114" s="449"/>
      <c r="K114" s="449"/>
      <c r="L114" s="449"/>
      <c r="M114" s="12"/>
      <c r="N114" s="449" t="s">
        <v>52</v>
      </c>
      <c r="O114" s="449"/>
      <c r="P114" s="449"/>
      <c r="Q114" s="449"/>
      <c r="R114" s="449"/>
      <c r="S114" s="449"/>
      <c r="T114" s="449"/>
      <c r="U114" s="449"/>
      <c r="V114" s="449"/>
      <c r="W114" s="449"/>
      <c r="X114" s="449"/>
      <c r="Y114" s="449" t="s">
        <v>45</v>
      </c>
      <c r="Z114" s="449"/>
      <c r="AA114" s="449"/>
      <c r="AB114" s="449"/>
      <c r="AC114" s="449"/>
      <c r="AD114" s="449"/>
      <c r="AE114" s="449"/>
      <c r="AF114" s="449"/>
      <c r="AG114" s="12"/>
      <c r="AH114" s="19" t="s">
        <v>46</v>
      </c>
      <c r="AI114" s="20" t="s">
        <v>47</v>
      </c>
    </row>
    <row r="115" spans="1:35" s="10" customFormat="1" ht="15" customHeight="1" x14ac:dyDescent="0.25">
      <c r="A115" s="448" t="s">
        <v>53</v>
      </c>
      <c r="B115" s="449"/>
      <c r="C115" s="449"/>
      <c r="D115" s="449"/>
      <c r="E115" s="449"/>
      <c r="F115" s="449"/>
      <c r="G115" s="12" t="s">
        <v>49</v>
      </c>
      <c r="H115" s="16"/>
      <c r="I115" s="12"/>
      <c r="J115" s="12" t="s">
        <v>47</v>
      </c>
      <c r="K115" s="16" t="s">
        <v>50</v>
      </c>
      <c r="L115" s="12"/>
      <c r="M115" s="12"/>
      <c r="N115" s="450"/>
      <c r="O115" s="450"/>
      <c r="P115" s="450"/>
      <c r="Q115" s="450"/>
      <c r="R115" s="450"/>
      <c r="S115" s="450"/>
      <c r="T115" s="450"/>
      <c r="U115" s="450"/>
      <c r="V115" s="450"/>
      <c r="W115" s="450"/>
      <c r="X115" s="450"/>
      <c r="Y115" s="451" t="s">
        <v>51</v>
      </c>
      <c r="Z115" s="452"/>
      <c r="AA115" s="452"/>
      <c r="AB115" s="452"/>
      <c r="AC115" s="452"/>
      <c r="AD115" s="452"/>
      <c r="AE115" s="452"/>
      <c r="AF115" s="453"/>
      <c r="AG115" s="21"/>
      <c r="AH115" s="22"/>
      <c r="AI115" s="23"/>
    </row>
    <row r="116" spans="1:35" s="10" customFormat="1" x14ac:dyDescent="0.25">
      <c r="A116" s="448"/>
      <c r="B116" s="449"/>
      <c r="C116" s="449"/>
      <c r="D116" s="449"/>
      <c r="E116" s="449"/>
      <c r="F116" s="449"/>
      <c r="G116" s="449"/>
      <c r="H116" s="449"/>
      <c r="I116" s="449"/>
      <c r="J116" s="449"/>
      <c r="K116" s="449"/>
      <c r="L116" s="449"/>
      <c r="M116" s="12"/>
      <c r="N116" s="450"/>
      <c r="O116" s="450"/>
      <c r="P116" s="450"/>
      <c r="Q116" s="450"/>
      <c r="R116" s="450"/>
      <c r="S116" s="450"/>
      <c r="T116" s="450"/>
      <c r="U116" s="450"/>
      <c r="V116" s="450"/>
      <c r="W116" s="450"/>
      <c r="X116" s="450"/>
      <c r="Y116" s="24"/>
      <c r="Z116" s="25"/>
      <c r="AA116" s="25"/>
      <c r="AB116" s="25"/>
      <c r="AC116" s="25"/>
      <c r="AD116" s="25"/>
      <c r="AE116" s="25"/>
      <c r="AF116" s="25"/>
      <c r="AG116" s="25"/>
      <c r="AH116" s="25"/>
      <c r="AI116" s="26"/>
    </row>
    <row r="117" spans="1:35" s="10" customFormat="1" x14ac:dyDescent="0.25">
      <c r="A117" s="11"/>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27"/>
      <c r="AI117" s="28"/>
    </row>
    <row r="118" spans="1:35" s="10" customFormat="1" ht="25.5" customHeight="1" x14ac:dyDescent="0.25">
      <c r="A118" s="456" t="s">
        <v>54</v>
      </c>
      <c r="B118" s="457"/>
      <c r="C118" s="457"/>
      <c r="D118" s="457"/>
      <c r="E118" s="457"/>
      <c r="F118" s="457"/>
      <c r="G118" s="457"/>
      <c r="H118" s="457"/>
      <c r="I118" s="457"/>
      <c r="J118" s="457"/>
      <c r="K118" s="457"/>
      <c r="L118" s="457"/>
      <c r="M118" s="457"/>
      <c r="N118" s="457"/>
      <c r="O118" s="457"/>
      <c r="P118" s="457"/>
      <c r="Q118" s="457"/>
      <c r="R118" s="457"/>
      <c r="S118" s="457"/>
      <c r="T118" s="457"/>
      <c r="U118" s="457"/>
      <c r="V118" s="457"/>
      <c r="W118" s="457"/>
      <c r="X118" s="457"/>
      <c r="Y118" s="457"/>
      <c r="Z118" s="457"/>
      <c r="AA118" s="457"/>
      <c r="AB118" s="457"/>
      <c r="AC118" s="457"/>
      <c r="AD118" s="457"/>
      <c r="AE118" s="457"/>
      <c r="AF118" s="457"/>
      <c r="AG118" s="457"/>
      <c r="AH118" s="457"/>
      <c r="AI118" s="458"/>
    </row>
    <row r="119" spans="1:35" s="10" customFormat="1" x14ac:dyDescent="0.25">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18"/>
    </row>
    <row r="120" spans="1:35" s="10" customFormat="1" ht="15" customHeight="1" x14ac:dyDescent="0.25">
      <c r="A120" s="448" t="s">
        <v>55</v>
      </c>
      <c r="B120" s="449"/>
      <c r="C120" s="449"/>
      <c r="D120" s="449"/>
      <c r="E120" s="449"/>
      <c r="F120" s="449"/>
      <c r="G120" s="449" t="s">
        <v>56</v>
      </c>
      <c r="H120" s="449"/>
      <c r="I120" s="16"/>
      <c r="J120" s="12"/>
      <c r="K120" s="449" t="s">
        <v>57</v>
      </c>
      <c r="L120" s="455"/>
      <c r="M120" s="16"/>
      <c r="N120" s="12"/>
      <c r="O120" s="449" t="s">
        <v>58</v>
      </c>
      <c r="P120" s="455"/>
      <c r="Q120" s="16" t="s">
        <v>50</v>
      </c>
      <c r="R120" s="12"/>
      <c r="S120" s="449" t="s">
        <v>59</v>
      </c>
      <c r="T120" s="455"/>
      <c r="U120" s="16"/>
      <c r="V120" s="454" t="s">
        <v>60</v>
      </c>
      <c r="W120" s="449"/>
      <c r="X120" s="449"/>
      <c r="Y120" s="449"/>
      <c r="Z120" s="449"/>
      <c r="AA120" s="449"/>
      <c r="AB120" s="449"/>
      <c r="AC120" s="449"/>
      <c r="AD120" s="449"/>
      <c r="AE120" s="449"/>
      <c r="AF120" s="449"/>
      <c r="AG120" s="449"/>
      <c r="AH120" s="455"/>
      <c r="AI120" s="17"/>
    </row>
    <row r="121" spans="1:35" ht="15.75" thickBot="1" x14ac:dyDescent="0.3">
      <c r="A121" s="31"/>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3"/>
    </row>
    <row r="122" spans="1:35" x14ac:dyDescent="0.25">
      <c r="A122" s="34"/>
      <c r="B122" s="34"/>
      <c r="C122" s="34"/>
      <c r="D122" s="34"/>
      <c r="E122" s="34"/>
      <c r="F122" s="34"/>
      <c r="AA122" s="35"/>
      <c r="AB122" s="36"/>
      <c r="AH122" s="35"/>
      <c r="AI122" s="35"/>
    </row>
    <row r="123" spans="1:35" x14ac:dyDescent="0.25">
      <c r="AA123" s="35"/>
      <c r="AB123" s="36"/>
      <c r="AH123" s="35"/>
      <c r="AI123" s="35"/>
    </row>
    <row r="124" spans="1:35" ht="15" customHeight="1" x14ac:dyDescent="0.25">
      <c r="AA124" s="35"/>
      <c r="AB124" s="36"/>
      <c r="AH124" s="35"/>
      <c r="AI124" s="35"/>
    </row>
    <row r="125" spans="1:35" ht="15" customHeight="1" x14ac:dyDescent="0.25">
      <c r="AA125" s="35"/>
      <c r="AB125" s="36"/>
      <c r="AH125" s="35"/>
      <c r="AI125" s="35"/>
    </row>
    <row r="126" spans="1:35" ht="15" customHeight="1" x14ac:dyDescent="0.25">
      <c r="A126" s="35" t="s">
        <v>61</v>
      </c>
      <c r="AA126" s="35"/>
      <c r="AB126" s="36"/>
      <c r="AH126" s="35"/>
      <c r="AI126" s="35"/>
    </row>
    <row r="127" spans="1:35" ht="15" customHeight="1" x14ac:dyDescent="0.25">
      <c r="A127" s="35" t="s">
        <v>62</v>
      </c>
      <c r="AA127" s="35"/>
      <c r="AB127" s="36"/>
      <c r="AH127" s="35"/>
      <c r="AI127" s="35"/>
    </row>
    <row r="128" spans="1:35" ht="15" customHeight="1" x14ac:dyDescent="0.25">
      <c r="AA128" s="35"/>
      <c r="AB128" s="36"/>
      <c r="AH128" s="35"/>
      <c r="AI128" s="35"/>
    </row>
    <row r="129" spans="1:39" ht="15" customHeight="1" x14ac:dyDescent="0.25">
      <c r="A129" s="35" t="s">
        <v>2</v>
      </c>
      <c r="B129" s="447" t="s">
        <v>63</v>
      </c>
      <c r="C129" s="447"/>
      <c r="D129" s="447"/>
      <c r="E129" s="447"/>
      <c r="F129" s="447"/>
      <c r="G129" s="447"/>
      <c r="H129" s="447"/>
      <c r="I129" s="447"/>
      <c r="AA129" s="35"/>
      <c r="AB129" s="36"/>
      <c r="AH129" s="35"/>
      <c r="AI129" s="35"/>
    </row>
    <row r="130" spans="1:39" ht="15" customHeight="1" x14ac:dyDescent="0.25">
      <c r="AA130" s="35"/>
      <c r="AB130" s="36"/>
      <c r="AH130" s="35"/>
      <c r="AI130" s="35"/>
      <c r="AJ130" s="37"/>
      <c r="AK130" s="37"/>
      <c r="AL130" s="37"/>
      <c r="AM130" s="37"/>
    </row>
    <row r="131" spans="1:39" ht="15" customHeight="1" x14ac:dyDescent="0.25">
      <c r="B131" s="35" t="str">
        <f>CONCATENATE(AB131,"",AC131)</f>
        <v>0.1 Servizi istituzionali, generali e di gestione</v>
      </c>
      <c r="AA131" s="35"/>
      <c r="AB131" s="36" t="s">
        <v>64</v>
      </c>
      <c r="AC131" s="35" t="s">
        <v>65</v>
      </c>
      <c r="AH131" s="35"/>
      <c r="AI131" s="35"/>
      <c r="AJ131" s="37"/>
      <c r="AK131" s="37"/>
      <c r="AL131" s="37"/>
      <c r="AM131" s="37"/>
    </row>
    <row r="132" spans="1:39" ht="15" customHeight="1" x14ac:dyDescent="0.25">
      <c r="B132" s="35" t="str">
        <f t="shared" ref="B132:B153" si="0">CONCATENATE(AB132,"",AC132)</f>
        <v>0.2 Giustizia</v>
      </c>
      <c r="AA132" s="35"/>
      <c r="AB132" s="36" t="s">
        <v>66</v>
      </c>
      <c r="AC132" s="35" t="s">
        <v>67</v>
      </c>
      <c r="AH132" s="35"/>
      <c r="AI132" s="35"/>
      <c r="AJ132" s="37"/>
      <c r="AK132" s="37"/>
      <c r="AL132" s="37"/>
      <c r="AM132" s="37"/>
    </row>
    <row r="133" spans="1:39" x14ac:dyDescent="0.25">
      <c r="B133" s="35" t="str">
        <f t="shared" si="0"/>
        <v>0.3 Ordine pubblico e sicurezza</v>
      </c>
      <c r="AA133" s="35"/>
      <c r="AB133" s="36" t="s">
        <v>68</v>
      </c>
      <c r="AC133" s="35" t="s">
        <v>69</v>
      </c>
      <c r="AH133" s="35"/>
      <c r="AI133" s="35"/>
      <c r="AJ133" s="37"/>
      <c r="AK133" s="37"/>
      <c r="AL133" s="37"/>
      <c r="AM133" s="37"/>
    </row>
    <row r="134" spans="1:39" x14ac:dyDescent="0.25">
      <c r="B134" s="35" t="str">
        <f t="shared" si="0"/>
        <v>0.4 Istruzione e diritto allo studio</v>
      </c>
      <c r="AA134" s="35"/>
      <c r="AB134" s="36" t="s">
        <v>70</v>
      </c>
      <c r="AC134" s="35" t="s">
        <v>71</v>
      </c>
      <c r="AH134" s="35"/>
      <c r="AI134" s="35"/>
      <c r="AJ134" s="38"/>
      <c r="AK134" s="38"/>
      <c r="AL134" s="38"/>
      <c r="AM134" s="37"/>
    </row>
    <row r="135" spans="1:39" x14ac:dyDescent="0.25">
      <c r="B135" s="35" t="str">
        <f t="shared" si="0"/>
        <v>0.5 Tutela e valorizzazione dei beni e delle attività culturali</v>
      </c>
      <c r="AA135" s="35"/>
      <c r="AB135" s="36" t="s">
        <v>72</v>
      </c>
      <c r="AC135" s="35" t="s">
        <v>73</v>
      </c>
      <c r="AH135" s="35"/>
      <c r="AI135" s="35"/>
      <c r="AJ135" s="37"/>
      <c r="AK135" s="37"/>
      <c r="AL135" s="37"/>
      <c r="AM135" s="37"/>
    </row>
    <row r="136" spans="1:39" x14ac:dyDescent="0.25">
      <c r="B136" s="35" t="str">
        <f t="shared" si="0"/>
        <v>0.6 Politiche giovanili, sport e tempo libero</v>
      </c>
      <c r="AA136" s="35"/>
      <c r="AB136" s="36" t="s">
        <v>74</v>
      </c>
      <c r="AC136" s="35" t="s">
        <v>75</v>
      </c>
      <c r="AH136" s="35"/>
      <c r="AI136" s="35"/>
      <c r="AJ136" s="38"/>
      <c r="AK136" s="38"/>
      <c r="AL136" s="38"/>
      <c r="AM136" s="37"/>
    </row>
    <row r="137" spans="1:39" x14ac:dyDescent="0.25">
      <c r="B137" s="35" t="str">
        <f t="shared" si="0"/>
        <v>0.7 Turismo</v>
      </c>
      <c r="AA137" s="35"/>
      <c r="AB137" s="36" t="s">
        <v>76</v>
      </c>
      <c r="AC137" s="35" t="s">
        <v>77</v>
      </c>
      <c r="AH137" s="35"/>
      <c r="AI137" s="35"/>
      <c r="AJ137" s="38"/>
      <c r="AK137" s="38"/>
      <c r="AL137" s="38"/>
      <c r="AM137" s="37"/>
    </row>
    <row r="138" spans="1:39" x14ac:dyDescent="0.25">
      <c r="B138" s="35" t="str">
        <f t="shared" si="0"/>
        <v>0.8 Assetto del territorio ed edilizia abitativa</v>
      </c>
      <c r="AA138" s="35"/>
      <c r="AB138" s="36" t="s">
        <v>78</v>
      </c>
      <c r="AC138" s="35" t="s">
        <v>79</v>
      </c>
      <c r="AH138" s="35"/>
      <c r="AI138" s="35"/>
      <c r="AJ138" s="38"/>
      <c r="AK138" s="38"/>
      <c r="AL138" s="38"/>
      <c r="AM138" s="37"/>
    </row>
    <row r="139" spans="1:39" x14ac:dyDescent="0.25">
      <c r="B139" s="35" t="str">
        <f t="shared" si="0"/>
        <v>0.9Sviluppo sostenibile e tutela del territorio e dell'ambiente</v>
      </c>
      <c r="AA139" s="35"/>
      <c r="AB139" s="36" t="s">
        <v>80</v>
      </c>
      <c r="AC139" s="35" t="s">
        <v>81</v>
      </c>
      <c r="AH139" s="35"/>
      <c r="AI139" s="35"/>
      <c r="AJ139" s="38"/>
      <c r="AK139" s="38"/>
      <c r="AL139" s="38"/>
      <c r="AM139" s="37"/>
    </row>
    <row r="140" spans="1:39" x14ac:dyDescent="0.25">
      <c r="B140" s="35" t="str">
        <f t="shared" si="0"/>
        <v>10   Trasporti e diritto alla mobilità</v>
      </c>
      <c r="AA140" s="35"/>
      <c r="AB140" s="36" t="s">
        <v>82</v>
      </c>
      <c r="AC140" s="35" t="s">
        <v>83</v>
      </c>
      <c r="AH140" s="35"/>
      <c r="AI140" s="35"/>
      <c r="AJ140" s="38"/>
      <c r="AK140" s="38"/>
      <c r="AL140" s="38"/>
      <c r="AM140" s="37"/>
    </row>
    <row r="141" spans="1:39" x14ac:dyDescent="0.25">
      <c r="B141" s="35" t="str">
        <f t="shared" si="0"/>
        <v>11    Soccorso civile</v>
      </c>
      <c r="AA141" s="35"/>
      <c r="AB141" s="36" t="s">
        <v>84</v>
      </c>
      <c r="AC141" s="35" t="s">
        <v>85</v>
      </c>
      <c r="AH141" s="35"/>
      <c r="AI141" s="35"/>
      <c r="AJ141" s="38"/>
      <c r="AK141" s="38"/>
      <c r="AL141" s="38"/>
      <c r="AM141" s="37"/>
    </row>
    <row r="142" spans="1:39" x14ac:dyDescent="0.25">
      <c r="B142" s="35" t="str">
        <f t="shared" si="0"/>
        <v>12   Diritti sociali, politiche sociali e famiglia</v>
      </c>
      <c r="AA142" s="35"/>
      <c r="AB142" s="36" t="s">
        <v>86</v>
      </c>
      <c r="AC142" s="35" t="s">
        <v>87</v>
      </c>
      <c r="AH142" s="35"/>
      <c r="AI142" s="35"/>
      <c r="AJ142" s="38"/>
      <c r="AK142" s="38"/>
      <c r="AL142" s="38"/>
      <c r="AM142" s="37"/>
    </row>
    <row r="143" spans="1:39" x14ac:dyDescent="0.25">
      <c r="B143" s="35" t="str">
        <f t="shared" si="0"/>
        <v>13   Tutela della salute</v>
      </c>
      <c r="AA143" s="35"/>
      <c r="AB143" s="36" t="s">
        <v>88</v>
      </c>
      <c r="AC143" s="35" t="s">
        <v>89</v>
      </c>
      <c r="AH143" s="35"/>
      <c r="AI143" s="35"/>
      <c r="AJ143" s="38"/>
      <c r="AK143" s="38"/>
      <c r="AL143" s="38"/>
      <c r="AM143" s="37"/>
    </row>
    <row r="144" spans="1:39" x14ac:dyDescent="0.25">
      <c r="B144" s="35" t="str">
        <f t="shared" si="0"/>
        <v>14   Sviluppo economico e competitività</v>
      </c>
      <c r="AA144" s="35"/>
      <c r="AB144" s="36" t="s">
        <v>90</v>
      </c>
      <c r="AC144" s="35" t="s">
        <v>91</v>
      </c>
      <c r="AH144" s="35"/>
      <c r="AI144" s="35"/>
      <c r="AJ144" s="38"/>
      <c r="AK144" s="38"/>
      <c r="AL144" s="38"/>
      <c r="AM144" s="37"/>
    </row>
    <row r="145" spans="1:39" x14ac:dyDescent="0.25">
      <c r="B145" s="35" t="str">
        <f t="shared" si="0"/>
        <v>15   Politiche per il lavoro e la formazione professionale</v>
      </c>
      <c r="AA145" s="35"/>
      <c r="AB145" s="36" t="s">
        <v>92</v>
      </c>
      <c r="AC145" s="35" t="s">
        <v>93</v>
      </c>
      <c r="AH145" s="35"/>
      <c r="AI145" s="35"/>
      <c r="AJ145" s="38"/>
      <c r="AK145" s="38"/>
      <c r="AL145" s="38"/>
      <c r="AM145" s="37"/>
    </row>
    <row r="146" spans="1:39" x14ac:dyDescent="0.25">
      <c r="B146" s="35" t="str">
        <f t="shared" si="0"/>
        <v>16   Agricoltura, politiche agroalimentari e pesca</v>
      </c>
      <c r="AA146" s="35"/>
      <c r="AB146" s="36" t="s">
        <v>94</v>
      </c>
      <c r="AC146" s="35" t="s">
        <v>95</v>
      </c>
      <c r="AH146" s="35"/>
      <c r="AI146" s="35"/>
      <c r="AJ146" s="38"/>
      <c r="AK146" s="38"/>
      <c r="AL146" s="38"/>
      <c r="AM146" s="37"/>
    </row>
    <row r="147" spans="1:39" x14ac:dyDescent="0.25">
      <c r="B147" s="35" t="str">
        <f t="shared" si="0"/>
        <v>17  Energia e diversificazione delle fonti energetiche</v>
      </c>
      <c r="AA147" s="35"/>
      <c r="AB147" s="36" t="s">
        <v>96</v>
      </c>
      <c r="AC147" s="35" t="s">
        <v>97</v>
      </c>
      <c r="AH147" s="35"/>
      <c r="AI147" s="35"/>
      <c r="AJ147" s="38"/>
      <c r="AK147" s="38"/>
      <c r="AL147" s="38"/>
      <c r="AM147" s="37"/>
    </row>
    <row r="148" spans="1:39" x14ac:dyDescent="0.25">
      <c r="B148" s="35" t="str">
        <f t="shared" si="0"/>
        <v>18   Relazioni con le altre autonomie territoriali e locali</v>
      </c>
      <c r="AA148" s="35"/>
      <c r="AB148" s="36" t="s">
        <v>98</v>
      </c>
      <c r="AC148" s="35" t="s">
        <v>99</v>
      </c>
      <c r="AH148" s="35"/>
      <c r="AI148" s="35"/>
      <c r="AJ148" s="38"/>
      <c r="AK148" s="38"/>
      <c r="AL148" s="38"/>
      <c r="AM148" s="37"/>
    </row>
    <row r="149" spans="1:39" x14ac:dyDescent="0.25">
      <c r="B149" s="35" t="str">
        <f t="shared" si="0"/>
        <v>19  Relazioni internazionali</v>
      </c>
      <c r="AA149" s="35"/>
      <c r="AB149" s="36" t="s">
        <v>100</v>
      </c>
      <c r="AC149" s="35" t="s">
        <v>101</v>
      </c>
      <c r="AH149" s="35"/>
      <c r="AI149" s="35"/>
      <c r="AJ149" s="38"/>
      <c r="AK149" s="38"/>
      <c r="AL149" s="38"/>
      <c r="AM149" s="37"/>
    </row>
    <row r="150" spans="1:39" x14ac:dyDescent="0.25">
      <c r="B150" s="35" t="str">
        <f t="shared" si="0"/>
        <v>20   Fondi e accantonamenti</v>
      </c>
      <c r="AA150" s="35"/>
      <c r="AB150" s="36" t="s">
        <v>102</v>
      </c>
      <c r="AC150" s="35" t="s">
        <v>103</v>
      </c>
      <c r="AH150" s="35"/>
      <c r="AI150" s="35"/>
      <c r="AJ150" s="38"/>
      <c r="AK150" s="38"/>
      <c r="AL150" s="38"/>
      <c r="AM150" s="37"/>
    </row>
    <row r="151" spans="1:39" x14ac:dyDescent="0.25">
      <c r="B151" s="35" t="str">
        <f t="shared" si="0"/>
        <v>50   Debito pubblico</v>
      </c>
      <c r="AA151" s="35"/>
      <c r="AB151" s="36" t="s">
        <v>104</v>
      </c>
      <c r="AC151" s="35" t="s">
        <v>105</v>
      </c>
      <c r="AH151" s="35"/>
      <c r="AI151" s="35"/>
      <c r="AJ151" s="38"/>
      <c r="AK151" s="38"/>
      <c r="AL151" s="38"/>
      <c r="AM151" s="37"/>
    </row>
    <row r="152" spans="1:39" x14ac:dyDescent="0.25">
      <c r="B152" s="35" t="str">
        <f t="shared" si="0"/>
        <v>60   Anticipazioni finanziarie</v>
      </c>
      <c r="AA152" s="35"/>
      <c r="AB152" s="36" t="s">
        <v>106</v>
      </c>
      <c r="AC152" s="35" t="s">
        <v>107</v>
      </c>
      <c r="AH152" s="35"/>
      <c r="AI152" s="35"/>
      <c r="AJ152" s="38"/>
      <c r="AK152" s="38"/>
      <c r="AL152" s="38"/>
      <c r="AM152" s="37"/>
    </row>
    <row r="153" spans="1:39" ht="15" customHeight="1" x14ac:dyDescent="0.25">
      <c r="B153" s="35" t="str">
        <f t="shared" si="0"/>
        <v>99  Servizi per conto terzi</v>
      </c>
      <c r="AA153" s="35"/>
      <c r="AB153" s="36" t="s">
        <v>108</v>
      </c>
      <c r="AC153" s="35" t="s">
        <v>109</v>
      </c>
      <c r="AH153" s="35"/>
      <c r="AI153" s="35"/>
      <c r="AJ153" s="35"/>
      <c r="AK153" s="35"/>
      <c r="AL153" s="35"/>
      <c r="AM153" s="35"/>
    </row>
    <row r="154" spans="1:39" ht="15" customHeight="1" x14ac:dyDescent="0.25">
      <c r="B154" s="447"/>
      <c r="C154" s="447"/>
      <c r="D154" s="447"/>
      <c r="E154" s="447"/>
      <c r="F154" s="447"/>
      <c r="G154" s="447"/>
      <c r="H154" s="447"/>
      <c r="I154" s="447"/>
      <c r="J154" s="447"/>
      <c r="K154" s="447"/>
      <c r="L154" s="447"/>
      <c r="M154" s="447"/>
      <c r="N154" s="447"/>
      <c r="AA154" s="35"/>
      <c r="AB154" s="36"/>
      <c r="AH154" s="35"/>
      <c r="AI154" s="35"/>
      <c r="AJ154" s="39"/>
      <c r="AK154" s="39"/>
      <c r="AL154" s="39"/>
      <c r="AM154" s="39"/>
    </row>
    <row r="155" spans="1:39" s="38" customFormat="1" x14ac:dyDescent="0.25">
      <c r="A155" s="35"/>
      <c r="B155" s="447" t="s">
        <v>110</v>
      </c>
      <c r="C155" s="447"/>
      <c r="D155" s="447"/>
      <c r="E155" s="447"/>
      <c r="F155" s="447"/>
      <c r="G155" s="447"/>
      <c r="H155" s="447"/>
      <c r="I155" s="447"/>
      <c r="J155" s="447"/>
      <c r="K155" s="447"/>
      <c r="L155" s="447"/>
      <c r="M155" s="447"/>
      <c r="N155" s="447"/>
      <c r="O155" s="35"/>
      <c r="P155" s="35"/>
      <c r="Q155" s="35"/>
      <c r="R155" s="35"/>
      <c r="S155" s="35"/>
      <c r="T155" s="35"/>
      <c r="U155" s="35"/>
      <c r="V155" s="35"/>
      <c r="W155" s="35"/>
      <c r="X155" s="35"/>
      <c r="Y155" s="35"/>
      <c r="Z155" s="35"/>
      <c r="AA155" s="35"/>
      <c r="AB155" s="36"/>
      <c r="AC155" s="35"/>
      <c r="AD155" s="35"/>
      <c r="AE155" s="35"/>
      <c r="AF155" s="35"/>
      <c r="AG155" s="35"/>
      <c r="AH155" s="35"/>
      <c r="AI155" s="35"/>
    </row>
    <row r="156" spans="1:39" s="38" customFormat="1" x14ac:dyDescent="0.25">
      <c r="A156" s="35"/>
      <c r="B156" s="35" t="str">
        <f t="shared" ref="B156:B218" si="1">CONCATENATE(AB156,"",AC156)</f>
        <v>0.1   Organi istituzionali</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6" t="s">
        <v>111</v>
      </c>
      <c r="AC156" s="35" t="s">
        <v>112</v>
      </c>
      <c r="AD156" s="35"/>
      <c r="AE156" s="35"/>
      <c r="AF156" s="35"/>
      <c r="AG156" s="35"/>
      <c r="AH156" s="35"/>
      <c r="AI156" s="35"/>
    </row>
    <row r="157" spans="1:39" s="38" customFormat="1" x14ac:dyDescent="0.25">
      <c r="A157" s="35"/>
      <c r="B157" s="35" t="str">
        <f t="shared" si="1"/>
        <v>0.2   Segreteria generale</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6" t="s">
        <v>113</v>
      </c>
      <c r="AC157" s="35" t="s">
        <v>114</v>
      </c>
      <c r="AD157" s="35"/>
      <c r="AE157" s="35"/>
      <c r="AF157" s="35"/>
      <c r="AG157" s="35"/>
      <c r="AH157" s="35"/>
      <c r="AI157" s="35"/>
    </row>
    <row r="158" spans="1:39" s="38" customFormat="1" x14ac:dyDescent="0.25">
      <c r="A158" s="35"/>
      <c r="B158" s="35" t="str">
        <f t="shared" si="1"/>
        <v>0.3 Gestione economica, finanziaria, programmazione e provveditorato</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6" t="s">
        <v>68</v>
      </c>
      <c r="AC158" s="35" t="s">
        <v>115</v>
      </c>
      <c r="AD158" s="35"/>
      <c r="AE158" s="35"/>
      <c r="AF158" s="35"/>
      <c r="AG158" s="35"/>
      <c r="AH158" s="35"/>
      <c r="AI158" s="35"/>
    </row>
    <row r="159" spans="1:39" s="38" customFormat="1" x14ac:dyDescent="0.25">
      <c r="A159" s="35"/>
      <c r="B159" s="35" t="str">
        <f t="shared" si="1"/>
        <v>0.4 Gestione delle entrate tributarie e servizi fiscal</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6" t="s">
        <v>70</v>
      </c>
      <c r="AC159" s="35" t="s">
        <v>116</v>
      </c>
      <c r="AD159" s="35"/>
      <c r="AE159" s="35"/>
      <c r="AF159" s="35"/>
      <c r="AG159" s="35"/>
      <c r="AH159" s="35"/>
      <c r="AI159" s="35"/>
    </row>
    <row r="160" spans="1:39" s="38" customFormat="1" x14ac:dyDescent="0.25">
      <c r="A160" s="35"/>
      <c r="B160" s="35" t="str">
        <f t="shared" si="1"/>
        <v>0.5 Gestione dei beni demaniali e patrimo</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6" t="s">
        <v>72</v>
      </c>
      <c r="AC160" s="35" t="s">
        <v>117</v>
      </c>
      <c r="AD160" s="35"/>
      <c r="AE160" s="35"/>
      <c r="AF160" s="35"/>
      <c r="AG160" s="35"/>
      <c r="AH160" s="35"/>
      <c r="AI160" s="35"/>
    </row>
    <row r="161" spans="1:35" s="38" customFormat="1" x14ac:dyDescent="0.25">
      <c r="A161" s="35"/>
      <c r="B161" s="35" t="str">
        <f t="shared" si="1"/>
        <v>0.6 Ufficio tecnico</v>
      </c>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6" t="s">
        <v>74</v>
      </c>
      <c r="AC161" s="35" t="s">
        <v>118</v>
      </c>
      <c r="AD161" s="35"/>
      <c r="AE161" s="35"/>
      <c r="AF161" s="35"/>
      <c r="AG161" s="35"/>
      <c r="AH161" s="35"/>
      <c r="AI161" s="35"/>
    </row>
    <row r="162" spans="1:35" s="38" customFormat="1" x14ac:dyDescent="0.25">
      <c r="A162" s="35"/>
      <c r="B162" s="35" t="str">
        <f t="shared" si="1"/>
        <v>0.7  Elezioni e consultazioni popolari - Anagrafe e stato civile</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6" t="s">
        <v>119</v>
      </c>
      <c r="AC162" s="35" t="s">
        <v>120</v>
      </c>
      <c r="AD162" s="35"/>
      <c r="AE162" s="35"/>
      <c r="AF162" s="35"/>
      <c r="AG162" s="35"/>
      <c r="AH162" s="35"/>
      <c r="AI162" s="35"/>
    </row>
    <row r="163" spans="1:35" s="38" customFormat="1" x14ac:dyDescent="0.25">
      <c r="A163" s="35"/>
      <c r="B163" s="35" t="str">
        <f t="shared" si="1"/>
        <v>0.8 Statistica e sistemi informativi</v>
      </c>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6" t="s">
        <v>78</v>
      </c>
      <c r="AC163" s="35" t="s">
        <v>121</v>
      </c>
      <c r="AD163" s="35"/>
      <c r="AE163" s="35"/>
      <c r="AF163" s="35"/>
      <c r="AG163" s="35"/>
      <c r="AH163" s="35"/>
      <c r="AI163" s="35"/>
    </row>
    <row r="164" spans="1:35" s="38" customFormat="1" x14ac:dyDescent="0.25">
      <c r="A164" s="35"/>
      <c r="B164" s="35" t="str">
        <f t="shared" si="1"/>
        <v>0.9 Assistenza tecnico-amministrativa agli enti locali</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6" t="s">
        <v>122</v>
      </c>
      <c r="AC164" s="35" t="s">
        <v>123</v>
      </c>
      <c r="AD164" s="35"/>
      <c r="AE164" s="35"/>
      <c r="AF164" s="35"/>
      <c r="AG164" s="35"/>
      <c r="AH164" s="35"/>
      <c r="AI164" s="35"/>
    </row>
    <row r="165" spans="1:35" s="38" customFormat="1" x14ac:dyDescent="0.25">
      <c r="A165" s="35"/>
      <c r="B165" s="35" t="str">
        <f t="shared" si="1"/>
        <v>10 Risorse umane</v>
      </c>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6" t="s">
        <v>124</v>
      </c>
      <c r="AC165" s="35" t="s">
        <v>125</v>
      </c>
      <c r="AD165" s="35"/>
      <c r="AE165" s="35"/>
      <c r="AF165" s="35"/>
      <c r="AG165" s="35"/>
      <c r="AH165" s="35"/>
      <c r="AI165" s="35"/>
    </row>
    <row r="166" spans="1:35" s="38" customFormat="1" x14ac:dyDescent="0.25">
      <c r="A166" s="35"/>
      <c r="B166" s="35" t="str">
        <f t="shared" si="1"/>
        <v>11 Altri servizi generali</v>
      </c>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6" t="s">
        <v>126</v>
      </c>
      <c r="AC166" s="35" t="s">
        <v>127</v>
      </c>
      <c r="AD166" s="35"/>
      <c r="AE166" s="35"/>
      <c r="AF166" s="35"/>
      <c r="AG166" s="35"/>
      <c r="AH166" s="35"/>
      <c r="AI166" s="35"/>
    </row>
    <row r="167" spans="1:35" s="38" customFormat="1" x14ac:dyDescent="0.25">
      <c r="A167" s="35"/>
      <c r="B167" s="35" t="str">
        <f t="shared" si="1"/>
        <v>0.1  Uffici giudiziari</v>
      </c>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6" t="s">
        <v>128</v>
      </c>
      <c r="AC167" s="35" t="s">
        <v>129</v>
      </c>
      <c r="AD167" s="35"/>
      <c r="AE167" s="35"/>
      <c r="AF167" s="35"/>
      <c r="AG167" s="35"/>
      <c r="AH167" s="35"/>
      <c r="AI167" s="35"/>
    </row>
    <row r="168" spans="1:35" s="38" customFormat="1" x14ac:dyDescent="0.25">
      <c r="A168" s="35"/>
      <c r="B168" s="35" t="str">
        <f t="shared" si="1"/>
        <v>0.2 Casa circondariale e altri servizi</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6" t="s">
        <v>66</v>
      </c>
      <c r="AC168" s="35" t="s">
        <v>130</v>
      </c>
      <c r="AD168" s="35"/>
      <c r="AE168" s="35"/>
      <c r="AF168" s="35"/>
      <c r="AG168" s="35"/>
      <c r="AH168" s="35"/>
      <c r="AI168" s="35"/>
    </row>
    <row r="169" spans="1:35" s="38" customFormat="1" x14ac:dyDescent="0.25">
      <c r="A169" s="35"/>
      <c r="B169" s="35" t="str">
        <f t="shared" si="1"/>
        <v>0.1 Polizia locale e amministrativa</v>
      </c>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6" t="s">
        <v>64</v>
      </c>
      <c r="AC169" s="35" t="s">
        <v>131</v>
      </c>
      <c r="AD169" s="35"/>
      <c r="AE169" s="35"/>
      <c r="AF169" s="35"/>
      <c r="AG169" s="35"/>
      <c r="AH169" s="35"/>
      <c r="AI169" s="35"/>
    </row>
    <row r="170" spans="1:35" s="38" customFormat="1" x14ac:dyDescent="0.25">
      <c r="A170" s="35"/>
      <c r="B170" s="35" t="str">
        <f t="shared" si="1"/>
        <v>0.2 Sistema integrato di sicurezza urbana</v>
      </c>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6" t="s">
        <v>66</v>
      </c>
      <c r="AC170" s="35" t="s">
        <v>132</v>
      </c>
      <c r="AD170" s="35"/>
      <c r="AE170" s="35"/>
      <c r="AF170" s="35"/>
      <c r="AG170" s="35"/>
      <c r="AH170" s="35"/>
      <c r="AI170" s="35"/>
    </row>
    <row r="171" spans="1:35" s="38" customFormat="1" x14ac:dyDescent="0.25">
      <c r="A171" s="35"/>
      <c r="B171" s="35" t="str">
        <f t="shared" si="1"/>
        <v>0.1 Istruzione prescolastica</v>
      </c>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6" t="s">
        <v>64</v>
      </c>
      <c r="AC171" s="35" t="s">
        <v>133</v>
      </c>
      <c r="AD171" s="35"/>
      <c r="AE171" s="35"/>
      <c r="AF171" s="35"/>
      <c r="AG171" s="35"/>
      <c r="AH171" s="35"/>
      <c r="AI171" s="35"/>
    </row>
    <row r="172" spans="1:35" s="38" customFormat="1" x14ac:dyDescent="0.25">
      <c r="A172" s="35"/>
      <c r="B172" s="35" t="str">
        <f t="shared" si="1"/>
        <v>0.2 Altri ordini di istruzione non universitaria</v>
      </c>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6" t="s">
        <v>66</v>
      </c>
      <c r="AC172" s="35" t="s">
        <v>134</v>
      </c>
      <c r="AD172" s="35"/>
      <c r="AE172" s="35"/>
      <c r="AF172" s="35"/>
      <c r="AG172" s="35"/>
      <c r="AH172" s="35"/>
      <c r="AI172" s="35"/>
    </row>
    <row r="173" spans="1:35" s="38" customFormat="1" x14ac:dyDescent="0.25">
      <c r="A173" s="35"/>
      <c r="B173" s="35" t="str">
        <f t="shared" si="1"/>
        <v>0.4 Istruzione universitaria</v>
      </c>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6" t="s">
        <v>70</v>
      </c>
      <c r="AC173" s="35" t="s">
        <v>135</v>
      </c>
      <c r="AD173" s="35"/>
      <c r="AE173" s="35"/>
      <c r="AF173" s="35"/>
      <c r="AG173" s="35"/>
      <c r="AH173" s="35"/>
      <c r="AI173" s="35"/>
    </row>
    <row r="174" spans="1:35" s="38" customFormat="1" x14ac:dyDescent="0.25">
      <c r="A174" s="35"/>
      <c r="B174" s="35" t="str">
        <f t="shared" si="1"/>
        <v>0.5 Istruzione tecnica superiore</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6" t="s">
        <v>72</v>
      </c>
      <c r="AC174" s="35" t="s">
        <v>136</v>
      </c>
      <c r="AD174" s="35"/>
      <c r="AE174" s="35"/>
      <c r="AF174" s="35"/>
      <c r="AG174" s="35"/>
      <c r="AH174" s="35"/>
      <c r="AI174" s="35"/>
    </row>
    <row r="175" spans="1:35" s="38" customFormat="1" x14ac:dyDescent="0.25">
      <c r="A175" s="35"/>
      <c r="B175" s="35" t="str">
        <f t="shared" si="1"/>
        <v>0.6 Servizi ausiliari all’istruzione</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6" t="s">
        <v>74</v>
      </c>
      <c r="AC175" s="35" t="s">
        <v>137</v>
      </c>
      <c r="AD175" s="35"/>
      <c r="AE175" s="35"/>
      <c r="AF175" s="35"/>
      <c r="AG175" s="35"/>
      <c r="AH175" s="35"/>
      <c r="AI175" s="35"/>
    </row>
    <row r="176" spans="1:35" s="38" customFormat="1" x14ac:dyDescent="0.25">
      <c r="A176" s="35"/>
      <c r="B176" s="35" t="str">
        <f t="shared" si="1"/>
        <v>0.7  Diritto allo studio</v>
      </c>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6" t="s">
        <v>119</v>
      </c>
      <c r="AC176" s="35" t="s">
        <v>138</v>
      </c>
      <c r="AD176" s="35"/>
      <c r="AE176" s="35"/>
      <c r="AF176" s="35"/>
      <c r="AG176" s="35"/>
      <c r="AH176" s="35"/>
      <c r="AI176" s="35"/>
    </row>
    <row r="177" spans="1:35" s="38" customFormat="1" x14ac:dyDescent="0.25">
      <c r="A177" s="35"/>
      <c r="B177" s="35" t="str">
        <f t="shared" si="1"/>
        <v>0.1 Valorizzazione dei beni di interesse storico</v>
      </c>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6" t="s">
        <v>64</v>
      </c>
      <c r="AC177" s="35" t="s">
        <v>139</v>
      </c>
      <c r="AD177" s="35"/>
      <c r="AE177" s="35"/>
      <c r="AF177" s="35"/>
      <c r="AG177" s="35"/>
      <c r="AH177" s="35"/>
      <c r="AI177" s="35"/>
    </row>
    <row r="178" spans="1:35" s="38" customFormat="1" x14ac:dyDescent="0.25">
      <c r="A178" s="35"/>
      <c r="B178" s="35" t="str">
        <f t="shared" si="1"/>
        <v>0.2 Attività culturali e interventi diversi nel settore culturale</v>
      </c>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6" t="s">
        <v>66</v>
      </c>
      <c r="AC178" s="35" t="s">
        <v>140</v>
      </c>
      <c r="AD178" s="35"/>
      <c r="AE178" s="35"/>
      <c r="AF178" s="35"/>
      <c r="AG178" s="35"/>
      <c r="AH178" s="35"/>
      <c r="AI178" s="35"/>
    </row>
    <row r="179" spans="1:35" s="38" customFormat="1" x14ac:dyDescent="0.25">
      <c r="A179" s="35"/>
      <c r="B179" s="35" t="str">
        <f t="shared" si="1"/>
        <v>0.1 Sport e tempo libero</v>
      </c>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6" t="s">
        <v>64</v>
      </c>
      <c r="AC179" s="35" t="s">
        <v>141</v>
      </c>
      <c r="AD179" s="35"/>
      <c r="AE179" s="35"/>
      <c r="AF179" s="35"/>
      <c r="AG179" s="35"/>
      <c r="AH179" s="35"/>
      <c r="AI179" s="35"/>
    </row>
    <row r="180" spans="1:35" s="38" customFormat="1" x14ac:dyDescent="0.25">
      <c r="A180" s="35"/>
      <c r="B180" s="35" t="str">
        <f t="shared" si="1"/>
        <v>0.2 Giovani</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6" t="s">
        <v>66</v>
      </c>
      <c r="AC180" s="35" t="s">
        <v>142</v>
      </c>
      <c r="AD180" s="35"/>
      <c r="AE180" s="35"/>
      <c r="AF180" s="35"/>
      <c r="AG180" s="35"/>
      <c r="AH180" s="35"/>
      <c r="AI180" s="35"/>
    </row>
    <row r="181" spans="1:35" s="38" customFormat="1" x14ac:dyDescent="0.25">
      <c r="A181" s="35"/>
      <c r="B181" s="35" t="str">
        <f t="shared" si="1"/>
        <v>0.1 Sviluppo e valorizzazione del turismo</v>
      </c>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6" t="s">
        <v>64</v>
      </c>
      <c r="AC181" s="35" t="s">
        <v>143</v>
      </c>
      <c r="AD181" s="35"/>
      <c r="AE181" s="35"/>
      <c r="AF181" s="35"/>
      <c r="AG181" s="35"/>
      <c r="AH181" s="35"/>
      <c r="AI181" s="35"/>
    </row>
    <row r="182" spans="1:35" s="38" customFormat="1" x14ac:dyDescent="0.25">
      <c r="A182" s="35"/>
      <c r="B182" s="35" t="str">
        <f t="shared" si="1"/>
        <v>0.1  Urbanistica e assetto del territorio</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6" t="s">
        <v>128</v>
      </c>
      <c r="AC182" s="35" t="s">
        <v>144</v>
      </c>
      <c r="AD182" s="35"/>
      <c r="AE182" s="35"/>
      <c r="AF182" s="35"/>
      <c r="AG182" s="35"/>
      <c r="AH182" s="35"/>
      <c r="AI182" s="35"/>
    </row>
    <row r="183" spans="1:35" s="38" customFormat="1" x14ac:dyDescent="0.25">
      <c r="A183" s="35"/>
      <c r="B183" s="35" t="str">
        <f t="shared" si="1"/>
        <v>0.2 Edilizia residenziale pubblica e locale e piani di edilizia economico-popolare</v>
      </c>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6" t="s">
        <v>66</v>
      </c>
      <c r="AC183" s="35" t="s">
        <v>145</v>
      </c>
      <c r="AD183" s="35"/>
      <c r="AE183" s="35"/>
      <c r="AF183" s="35"/>
      <c r="AG183" s="35"/>
      <c r="AH183" s="35"/>
      <c r="AI183" s="35"/>
    </row>
    <row r="184" spans="1:35" s="38" customFormat="1" x14ac:dyDescent="0.25">
      <c r="A184" s="35"/>
      <c r="B184" s="35" t="str">
        <f t="shared" si="1"/>
        <v>0.1 Difesa del suolo</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6" t="s">
        <v>64</v>
      </c>
      <c r="AC184" s="35" t="s">
        <v>146</v>
      </c>
      <c r="AD184" s="35"/>
      <c r="AE184" s="35"/>
      <c r="AF184" s="35"/>
      <c r="AG184" s="35"/>
      <c r="AH184" s="35"/>
      <c r="AI184" s="35"/>
    </row>
    <row r="185" spans="1:35" s="38" customFormat="1" x14ac:dyDescent="0.25">
      <c r="A185" s="35"/>
      <c r="B185" s="35" t="str">
        <f t="shared" si="1"/>
        <v>0.2 Tutela, valorizzazione e recupero ambientale</v>
      </c>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6" t="s">
        <v>66</v>
      </c>
      <c r="AC185" s="35" t="s">
        <v>147</v>
      </c>
      <c r="AD185" s="35"/>
      <c r="AE185" s="35"/>
      <c r="AF185" s="35"/>
      <c r="AG185" s="35"/>
      <c r="AH185" s="35"/>
      <c r="AI185" s="35"/>
    </row>
    <row r="186" spans="1:35" s="38" customFormat="1" x14ac:dyDescent="0.25">
      <c r="A186" s="35"/>
      <c r="B186" s="35" t="str">
        <f t="shared" si="1"/>
        <v>0.3 Rifiuti</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6" t="s">
        <v>68</v>
      </c>
      <c r="AC186" s="35" t="s">
        <v>148</v>
      </c>
      <c r="AD186" s="35"/>
      <c r="AE186" s="35"/>
      <c r="AF186" s="35"/>
      <c r="AG186" s="35"/>
      <c r="AH186" s="35"/>
      <c r="AI186" s="35"/>
    </row>
    <row r="187" spans="1:35" s="38" customFormat="1" x14ac:dyDescent="0.25">
      <c r="A187" s="35"/>
      <c r="B187" s="35" t="str">
        <f t="shared" si="1"/>
        <v>0.4 Servizio idrico integrato</v>
      </c>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6" t="s">
        <v>70</v>
      </c>
      <c r="AC187" s="35" t="s">
        <v>149</v>
      </c>
      <c r="AD187" s="35"/>
      <c r="AE187" s="35"/>
      <c r="AF187" s="35"/>
      <c r="AG187" s="35"/>
      <c r="AH187" s="35"/>
      <c r="AI187" s="35"/>
    </row>
    <row r="188" spans="1:35" s="38" customFormat="1" x14ac:dyDescent="0.25">
      <c r="A188" s="35"/>
      <c r="B188" s="35" t="str">
        <f t="shared" si="1"/>
        <v>0.5 Aree protette, parchi naturali, protezione naturalistica e forestazione</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6" t="s">
        <v>72</v>
      </c>
      <c r="AC188" s="35" t="s">
        <v>150</v>
      </c>
      <c r="AD188" s="35"/>
      <c r="AE188" s="35"/>
      <c r="AF188" s="35"/>
      <c r="AG188" s="35"/>
      <c r="AH188" s="35"/>
      <c r="AI188" s="35"/>
    </row>
    <row r="189" spans="1:35" s="38" customFormat="1" x14ac:dyDescent="0.25">
      <c r="A189" s="35"/>
      <c r="B189" s="35" t="str">
        <f t="shared" si="1"/>
        <v>0.6 Tutela e valorizzazione delle risorse idriche</v>
      </c>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6" t="s">
        <v>74</v>
      </c>
      <c r="AC189" s="35" t="s">
        <v>151</v>
      </c>
      <c r="AD189" s="35"/>
      <c r="AE189" s="35"/>
      <c r="AF189" s="35"/>
      <c r="AG189" s="35"/>
      <c r="AH189" s="35"/>
      <c r="AI189" s="35"/>
    </row>
    <row r="190" spans="1:35" s="38" customFormat="1" x14ac:dyDescent="0.25">
      <c r="A190" s="35"/>
      <c r="B190" s="35" t="str">
        <f t="shared" si="1"/>
        <v>0.7 Sviluppo sostenibile territorio montano piccoli Comuni</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6" t="s">
        <v>76</v>
      </c>
      <c r="AC190" s="35" t="s">
        <v>152</v>
      </c>
      <c r="AD190" s="35"/>
      <c r="AE190" s="35"/>
      <c r="AF190" s="35"/>
      <c r="AG190" s="35"/>
      <c r="AH190" s="35"/>
      <c r="AI190" s="35"/>
    </row>
    <row r="191" spans="1:35" s="38" customFormat="1" x14ac:dyDescent="0.25">
      <c r="A191" s="35"/>
      <c r="B191" s="35" t="str">
        <f t="shared" si="1"/>
        <v>0.8 Qualità dell'aria e riduzione dell'inquinamento</v>
      </c>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6" t="s">
        <v>78</v>
      </c>
      <c r="AC191" s="35" t="s">
        <v>153</v>
      </c>
      <c r="AD191" s="35"/>
      <c r="AE191" s="35"/>
      <c r="AF191" s="35"/>
      <c r="AG191" s="35"/>
      <c r="AH191" s="35"/>
      <c r="AI191" s="35"/>
    </row>
    <row r="192" spans="1:35" s="38" customFormat="1" x14ac:dyDescent="0.25">
      <c r="A192" s="35"/>
      <c r="B192" s="35" t="str">
        <f t="shared" si="1"/>
        <v>0.1 Trasporto ferroviario</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6" t="s">
        <v>64</v>
      </c>
      <c r="AC192" s="35" t="s">
        <v>154</v>
      </c>
      <c r="AD192" s="35"/>
      <c r="AE192" s="35"/>
      <c r="AF192" s="35"/>
      <c r="AG192" s="35"/>
      <c r="AH192" s="35"/>
      <c r="AI192" s="35"/>
    </row>
    <row r="193" spans="1:35" s="38" customFormat="1" x14ac:dyDescent="0.25">
      <c r="A193" s="35"/>
      <c r="B193" s="35" t="str">
        <f t="shared" si="1"/>
        <v>0.2 Trasporto pubblico locale</v>
      </c>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6" t="s">
        <v>66</v>
      </c>
      <c r="AC193" s="35" t="s">
        <v>155</v>
      </c>
      <c r="AD193" s="35"/>
      <c r="AE193" s="35"/>
      <c r="AF193" s="35"/>
      <c r="AG193" s="35"/>
      <c r="AH193" s="35"/>
      <c r="AI193" s="35"/>
    </row>
    <row r="194" spans="1:35" s="38" customFormat="1" x14ac:dyDescent="0.25">
      <c r="A194" s="35"/>
      <c r="B194" s="35" t="str">
        <f t="shared" si="1"/>
        <v>0.3 Trasporto per vie d'acqua</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6" t="s">
        <v>68</v>
      </c>
      <c r="AC194" s="35" t="s">
        <v>156</v>
      </c>
      <c r="AD194" s="35"/>
      <c r="AE194" s="35"/>
      <c r="AF194" s="35"/>
      <c r="AG194" s="35"/>
      <c r="AH194" s="35"/>
      <c r="AI194" s="35"/>
    </row>
    <row r="195" spans="1:35" s="38" customFormat="1" x14ac:dyDescent="0.25">
      <c r="A195" s="35"/>
      <c r="B195" s="35" t="str">
        <f t="shared" si="1"/>
        <v>0.4 Altre modalità di trasporto</v>
      </c>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6" t="s">
        <v>70</v>
      </c>
      <c r="AC195" s="35" t="s">
        <v>157</v>
      </c>
      <c r="AD195" s="35"/>
      <c r="AE195" s="35"/>
      <c r="AF195" s="35"/>
      <c r="AG195" s="35"/>
      <c r="AH195" s="35"/>
      <c r="AI195" s="35"/>
    </row>
    <row r="196" spans="1:35" s="38" customFormat="1" x14ac:dyDescent="0.25">
      <c r="A196" s="35"/>
      <c r="B196" s="35" t="str">
        <f t="shared" si="1"/>
        <v>0.5  Viabilità e infrastrutture stradali</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6" t="s">
        <v>158</v>
      </c>
      <c r="AC196" s="35" t="s">
        <v>159</v>
      </c>
      <c r="AD196" s="35"/>
      <c r="AE196" s="35"/>
      <c r="AF196" s="35"/>
      <c r="AG196" s="35"/>
      <c r="AH196" s="35"/>
      <c r="AI196" s="35"/>
    </row>
    <row r="197" spans="1:35" s="38" customFormat="1" x14ac:dyDescent="0.25">
      <c r="A197" s="35"/>
      <c r="B197" s="35" t="str">
        <f t="shared" si="1"/>
        <v>0.1  Sistema di protezione civile</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6" t="s">
        <v>128</v>
      </c>
      <c r="AC197" s="35" t="s">
        <v>160</v>
      </c>
      <c r="AD197" s="35"/>
      <c r="AE197" s="35"/>
      <c r="AF197" s="35"/>
      <c r="AG197" s="35"/>
      <c r="AH197" s="35"/>
      <c r="AI197" s="35"/>
    </row>
    <row r="198" spans="1:35" s="38" customFormat="1" x14ac:dyDescent="0.25">
      <c r="A198" s="35"/>
      <c r="B198" s="35" t="str">
        <f t="shared" si="1"/>
        <v>0.2   Interventi a seguito di calamità naturali</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6" t="s">
        <v>113</v>
      </c>
      <c r="AC198" s="35" t="s">
        <v>161</v>
      </c>
      <c r="AD198" s="35"/>
      <c r="AE198" s="35"/>
      <c r="AF198" s="35"/>
      <c r="AG198" s="35"/>
      <c r="AH198" s="35"/>
      <c r="AI198" s="35"/>
    </row>
    <row r="199" spans="1:35" s="38" customFormat="1" x14ac:dyDescent="0.25">
      <c r="A199" s="35"/>
      <c r="B199" s="35" t="str">
        <f t="shared" si="1"/>
        <v>0.1   Interventi per l'infanzia e i minori e per asili nido</v>
      </c>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6" t="s">
        <v>111</v>
      </c>
      <c r="AC199" s="35" t="s">
        <v>162</v>
      </c>
      <c r="AD199" s="35"/>
      <c r="AE199" s="35"/>
      <c r="AF199" s="35"/>
      <c r="AG199" s="35"/>
      <c r="AH199" s="35"/>
      <c r="AI199" s="35"/>
    </row>
    <row r="200" spans="1:35" s="38" customFormat="1" x14ac:dyDescent="0.25">
      <c r="A200" s="35"/>
      <c r="B200" s="35" t="str">
        <f t="shared" si="1"/>
        <v>0.2  Interventi per la disabilità</v>
      </c>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6" t="s">
        <v>163</v>
      </c>
      <c r="AC200" s="35" t="s">
        <v>164</v>
      </c>
      <c r="AD200" s="35"/>
      <c r="AE200" s="35"/>
      <c r="AF200" s="35"/>
      <c r="AG200" s="35"/>
      <c r="AH200" s="35"/>
      <c r="AI200" s="35"/>
    </row>
    <row r="201" spans="1:35" s="38" customFormat="1" x14ac:dyDescent="0.25">
      <c r="A201" s="35"/>
      <c r="B201" s="35" t="str">
        <f t="shared" si="1"/>
        <v>0.3  Interventi per gli anziani</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6" t="s">
        <v>165</v>
      </c>
      <c r="AC201" s="35" t="s">
        <v>166</v>
      </c>
      <c r="AD201" s="35"/>
      <c r="AE201" s="35"/>
      <c r="AF201" s="35"/>
      <c r="AG201" s="35"/>
      <c r="AH201" s="35"/>
      <c r="AI201" s="35"/>
    </row>
    <row r="202" spans="1:35" s="38" customFormat="1" x14ac:dyDescent="0.25">
      <c r="A202" s="35"/>
      <c r="B202" s="35" t="str">
        <f t="shared" si="1"/>
        <v>0.4  Interventi per soggetti a rischio di esclusione sociale</v>
      </c>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6" t="s">
        <v>167</v>
      </c>
      <c r="AC202" s="35" t="s">
        <v>168</v>
      </c>
      <c r="AD202" s="35"/>
      <c r="AE202" s="35"/>
      <c r="AF202" s="35"/>
      <c r="AG202" s="35"/>
      <c r="AH202" s="35"/>
      <c r="AI202" s="35"/>
    </row>
    <row r="203" spans="1:35" s="38" customFormat="1" x14ac:dyDescent="0.25">
      <c r="A203" s="35"/>
      <c r="B203" s="35" t="str">
        <f t="shared" si="1"/>
        <v>0.5 Interventi per le famiglie</v>
      </c>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6" t="s">
        <v>72</v>
      </c>
      <c r="AC203" s="35" t="s">
        <v>169</v>
      </c>
      <c r="AD203" s="35"/>
      <c r="AE203" s="35"/>
      <c r="AF203" s="35"/>
      <c r="AG203" s="35"/>
      <c r="AH203" s="35"/>
      <c r="AI203" s="35"/>
    </row>
    <row r="204" spans="1:35" s="38" customFormat="1" x14ac:dyDescent="0.25">
      <c r="A204" s="35"/>
      <c r="B204" s="35" t="str">
        <f t="shared" si="1"/>
        <v>0.6 Interventi per il diritto alla casa</v>
      </c>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6" t="s">
        <v>74</v>
      </c>
      <c r="AC204" s="35" t="s">
        <v>170</v>
      </c>
      <c r="AD204" s="35"/>
      <c r="AE204" s="35"/>
      <c r="AF204" s="35"/>
      <c r="AG204" s="35"/>
      <c r="AH204" s="35"/>
      <c r="AI204" s="35"/>
    </row>
    <row r="205" spans="1:35" s="38" customFormat="1" x14ac:dyDescent="0.25">
      <c r="A205" s="35"/>
      <c r="B205" s="35" t="str">
        <f t="shared" si="1"/>
        <v>0.7 Programmazione e governo della rete dei servizi sociosanitari e sociali</v>
      </c>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6" t="s">
        <v>76</v>
      </c>
      <c r="AC205" s="35" t="s">
        <v>171</v>
      </c>
      <c r="AD205" s="35"/>
      <c r="AE205" s="35"/>
      <c r="AF205" s="35"/>
      <c r="AG205" s="35"/>
      <c r="AH205" s="35"/>
      <c r="AI205" s="35"/>
    </row>
    <row r="206" spans="1:35" s="38" customFormat="1" x14ac:dyDescent="0.25">
      <c r="A206" s="35"/>
      <c r="B206" s="35" t="str">
        <f t="shared" si="1"/>
        <v>0.8 Cooperazione e associazionismo</v>
      </c>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t="s">
        <v>78</v>
      </c>
      <c r="AC206" s="35" t="s">
        <v>172</v>
      </c>
      <c r="AD206" s="35"/>
      <c r="AE206" s="35"/>
      <c r="AF206" s="35"/>
      <c r="AG206" s="35"/>
      <c r="AH206" s="35"/>
      <c r="AI206" s="35"/>
    </row>
    <row r="207" spans="1:35" s="38" customFormat="1" x14ac:dyDescent="0.25">
      <c r="A207" s="35"/>
      <c r="B207" s="35" t="str">
        <f t="shared" si="1"/>
        <v>0.9 Servizio necroscopico e cimiteriale</v>
      </c>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t="s">
        <v>122</v>
      </c>
      <c r="AC207" s="35" t="s">
        <v>173</v>
      </c>
      <c r="AD207" s="35"/>
      <c r="AE207" s="35"/>
      <c r="AF207" s="35"/>
      <c r="AG207" s="35"/>
      <c r="AH207" s="35"/>
      <c r="AI207" s="35"/>
    </row>
    <row r="208" spans="1:35" s="38" customFormat="1" x14ac:dyDescent="0.25">
      <c r="A208" s="35"/>
      <c r="B208" s="35" t="str">
        <f t="shared" si="1"/>
        <v>0.1 Industria, PMI e Artigianato</v>
      </c>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6" t="s">
        <v>64</v>
      </c>
      <c r="AC208" s="35" t="s">
        <v>174</v>
      </c>
      <c r="AD208" s="35"/>
      <c r="AE208" s="35"/>
      <c r="AF208" s="35"/>
      <c r="AG208" s="35"/>
      <c r="AH208" s="35"/>
      <c r="AI208" s="35"/>
    </row>
    <row r="209" spans="1:35" s="38" customFormat="1" x14ac:dyDescent="0.25">
      <c r="A209" s="35"/>
      <c r="B209" s="35" t="str">
        <f t="shared" si="1"/>
        <v>0.2 Commercio - reti distributive - tutela dei consumatori</v>
      </c>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6" t="s">
        <v>66</v>
      </c>
      <c r="AC209" s="35" t="s">
        <v>175</v>
      </c>
      <c r="AD209" s="35"/>
      <c r="AE209" s="35"/>
      <c r="AF209" s="35"/>
      <c r="AG209" s="35"/>
      <c r="AH209" s="35"/>
      <c r="AI209" s="35"/>
    </row>
    <row r="210" spans="1:35" s="38" customFormat="1" x14ac:dyDescent="0.25">
      <c r="A210" s="35"/>
      <c r="B210" s="35" t="str">
        <f t="shared" si="1"/>
        <v>0.3  Ricerca e innovazione</v>
      </c>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6" t="s">
        <v>165</v>
      </c>
      <c r="AC210" s="35" t="s">
        <v>176</v>
      </c>
      <c r="AD210" s="35"/>
      <c r="AE210" s="35"/>
      <c r="AF210" s="35"/>
      <c r="AG210" s="35"/>
      <c r="AH210" s="35"/>
      <c r="AI210" s="35"/>
    </row>
    <row r="211" spans="1:35" s="38" customFormat="1" x14ac:dyDescent="0.25">
      <c r="A211" s="35"/>
      <c r="B211" s="35" t="str">
        <f t="shared" si="1"/>
        <v>0.4  Reti e altri servizi di pubblica utilità</v>
      </c>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6" t="s">
        <v>167</v>
      </c>
      <c r="AC211" s="35" t="s">
        <v>177</v>
      </c>
      <c r="AD211" s="35"/>
      <c r="AE211" s="35"/>
      <c r="AF211" s="35"/>
      <c r="AG211" s="35"/>
      <c r="AH211" s="35"/>
      <c r="AI211" s="35"/>
    </row>
    <row r="212" spans="1:35" s="38" customFormat="1" x14ac:dyDescent="0.25">
      <c r="A212" s="35"/>
      <c r="B212" s="35" t="str">
        <f t="shared" si="1"/>
        <v>0.1  Servizi per lo sviluppo del mercato del lavoro</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6" t="s">
        <v>128</v>
      </c>
      <c r="AC212" s="35" t="s">
        <v>178</v>
      </c>
      <c r="AD212" s="35"/>
      <c r="AE212" s="35"/>
      <c r="AF212" s="35"/>
      <c r="AG212" s="35"/>
      <c r="AH212" s="35"/>
      <c r="AI212" s="35"/>
    </row>
    <row r="213" spans="1:35" s="38" customFormat="1" x14ac:dyDescent="0.25">
      <c r="A213" s="35"/>
      <c r="B213" s="35" t="str">
        <f t="shared" si="1"/>
        <v>0.2Formazione professionale</v>
      </c>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6" t="s">
        <v>179</v>
      </c>
      <c r="AC213" s="35" t="s">
        <v>180</v>
      </c>
      <c r="AD213" s="35"/>
      <c r="AE213" s="35"/>
      <c r="AF213" s="35"/>
      <c r="AG213" s="35"/>
      <c r="AH213" s="35"/>
      <c r="AI213" s="35"/>
    </row>
    <row r="214" spans="1:35" s="38" customFormat="1" x14ac:dyDescent="0.25">
      <c r="A214" s="35"/>
      <c r="B214" s="35" t="str">
        <f t="shared" si="1"/>
        <v>0.3  Sostegno all'occupazione</v>
      </c>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6" t="s">
        <v>165</v>
      </c>
      <c r="AC214" s="35" t="s">
        <v>181</v>
      </c>
      <c r="AD214" s="35"/>
      <c r="AE214" s="35"/>
      <c r="AF214" s="35"/>
      <c r="AG214" s="35"/>
      <c r="AH214" s="35"/>
      <c r="AI214" s="35"/>
    </row>
    <row r="215" spans="1:35" s="38" customFormat="1" x14ac:dyDescent="0.25">
      <c r="A215" s="35"/>
      <c r="B215" s="35" t="str">
        <f t="shared" si="1"/>
        <v>0.1  Sviluppo del settore agricolo e del sistema agroalimentare</v>
      </c>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6" t="s">
        <v>128</v>
      </c>
      <c r="AC215" s="35" t="s">
        <v>182</v>
      </c>
      <c r="AD215" s="35"/>
      <c r="AE215" s="35"/>
      <c r="AF215" s="35"/>
      <c r="AG215" s="35"/>
      <c r="AH215" s="35"/>
      <c r="AI215" s="35"/>
    </row>
    <row r="216" spans="1:35" s="38" customFormat="1" x14ac:dyDescent="0.25">
      <c r="A216" s="35"/>
      <c r="B216" s="35" t="str">
        <f t="shared" si="1"/>
        <v>0.2  Caccia e pesca</v>
      </c>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6" t="s">
        <v>163</v>
      </c>
      <c r="AC216" s="35" t="s">
        <v>183</v>
      </c>
      <c r="AD216" s="35"/>
      <c r="AE216" s="35"/>
      <c r="AF216" s="35"/>
      <c r="AG216" s="35"/>
      <c r="AH216" s="35"/>
      <c r="AI216" s="35"/>
    </row>
    <row r="217" spans="1:35" s="38" customFormat="1" x14ac:dyDescent="0.25">
      <c r="A217" s="35"/>
      <c r="B217" s="35" t="str">
        <f t="shared" si="1"/>
        <v>0.1  Fonti energetiche</v>
      </c>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6" t="s">
        <v>128</v>
      </c>
      <c r="AC217" s="35" t="s">
        <v>184</v>
      </c>
      <c r="AD217" s="35"/>
      <c r="AE217" s="35"/>
      <c r="AF217" s="35"/>
      <c r="AG217" s="35"/>
      <c r="AH217" s="35"/>
      <c r="AI217" s="35"/>
    </row>
    <row r="218" spans="1:35" s="38" customFormat="1" x14ac:dyDescent="0.25">
      <c r="A218" s="35"/>
      <c r="B218" s="35" t="str">
        <f t="shared" si="1"/>
        <v>0.1  Relazioni finanziarie con le altre autonomie territoriali</v>
      </c>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6" t="s">
        <v>128</v>
      </c>
      <c r="AC218" s="35" t="s">
        <v>185</v>
      </c>
      <c r="AD218" s="35"/>
      <c r="AE218" s="35"/>
      <c r="AF218" s="35"/>
      <c r="AG218" s="35"/>
      <c r="AH218" s="35"/>
      <c r="AI218" s="35"/>
    </row>
    <row r="219" spans="1:35" s="38" customForma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6"/>
      <c r="AC219" s="35"/>
      <c r="AD219" s="35"/>
      <c r="AE219" s="35"/>
      <c r="AF219" s="35"/>
      <c r="AG219" s="35"/>
      <c r="AH219" s="35"/>
      <c r="AI219" s="35"/>
    </row>
    <row r="220" spans="1:35" s="38" customForma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6"/>
      <c r="AC220" s="35"/>
      <c r="AD220" s="35"/>
      <c r="AE220" s="35"/>
      <c r="AF220" s="35"/>
      <c r="AG220" s="35"/>
      <c r="AH220" s="35"/>
      <c r="AI220" s="35"/>
    </row>
    <row r="221" spans="1:35" s="38" customForma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6"/>
      <c r="AC221" s="35"/>
      <c r="AD221" s="35"/>
      <c r="AE221" s="35"/>
      <c r="AF221" s="35"/>
      <c r="AG221" s="35"/>
      <c r="AH221" s="35"/>
      <c r="AI221" s="35"/>
    </row>
    <row r="222" spans="1:35" s="38" customForma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6"/>
      <c r="AC222" s="35"/>
      <c r="AD222" s="35"/>
      <c r="AE222" s="35"/>
      <c r="AF222" s="35"/>
      <c r="AG222" s="35"/>
      <c r="AH222" s="35"/>
      <c r="AI222" s="35"/>
    </row>
    <row r="223" spans="1:35" s="38" customForma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6"/>
      <c r="AC223" s="35"/>
      <c r="AD223" s="35"/>
      <c r="AE223" s="35"/>
      <c r="AF223" s="35"/>
      <c r="AG223" s="35"/>
      <c r="AH223" s="35"/>
      <c r="AI223" s="35"/>
    </row>
    <row r="224" spans="1:35" s="38" customForma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6"/>
      <c r="AC224" s="35"/>
      <c r="AD224" s="35"/>
      <c r="AE224" s="35"/>
      <c r="AF224" s="35"/>
      <c r="AG224" s="35"/>
      <c r="AH224" s="35"/>
      <c r="AI224" s="35"/>
    </row>
    <row r="225" spans="1:35" s="38" customForma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6"/>
      <c r="AC225" s="35"/>
      <c r="AD225" s="35"/>
      <c r="AE225" s="35"/>
      <c r="AF225" s="35"/>
      <c r="AG225" s="35"/>
      <c r="AH225" s="35"/>
      <c r="AI225" s="35"/>
    </row>
    <row r="226" spans="1:35" s="38" customForma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6"/>
      <c r="AC226" s="35"/>
      <c r="AD226" s="35"/>
      <c r="AE226" s="35"/>
      <c r="AF226" s="35"/>
      <c r="AG226" s="35"/>
      <c r="AH226" s="35"/>
      <c r="AI226" s="35"/>
    </row>
    <row r="227" spans="1:35" s="38" customForma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6"/>
      <c r="AC227" s="35"/>
      <c r="AD227" s="35"/>
      <c r="AE227" s="35"/>
      <c r="AF227" s="35"/>
      <c r="AG227" s="35"/>
      <c r="AH227" s="35"/>
      <c r="AI227" s="35"/>
    </row>
    <row r="228" spans="1:35" s="38" customForma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6"/>
      <c r="AC228" s="35"/>
      <c r="AD228" s="35"/>
      <c r="AE228" s="35"/>
      <c r="AF228" s="35"/>
      <c r="AG228" s="35"/>
      <c r="AH228" s="35"/>
      <c r="AI228" s="35"/>
    </row>
    <row r="229" spans="1:35" s="38" customForma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6"/>
      <c r="AC229" s="35"/>
      <c r="AD229" s="35"/>
      <c r="AE229" s="35"/>
      <c r="AF229" s="35"/>
      <c r="AG229" s="35"/>
      <c r="AH229" s="35"/>
      <c r="AI229" s="35"/>
    </row>
    <row r="230" spans="1:35" s="38" customForma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6"/>
      <c r="AC230" s="35"/>
      <c r="AD230" s="35"/>
      <c r="AE230" s="35"/>
      <c r="AF230" s="35"/>
      <c r="AG230" s="35"/>
      <c r="AH230" s="35"/>
      <c r="AI230" s="35"/>
    </row>
    <row r="231" spans="1:35" s="38" customForma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6"/>
      <c r="AC231" s="35"/>
      <c r="AD231" s="35"/>
      <c r="AE231" s="35"/>
      <c r="AF231" s="35"/>
      <c r="AG231" s="35"/>
      <c r="AH231" s="35"/>
      <c r="AI231" s="35"/>
    </row>
    <row r="232" spans="1:35" s="38" customForma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6"/>
      <c r="AC232" s="35"/>
      <c r="AD232" s="35"/>
      <c r="AE232" s="35"/>
      <c r="AF232" s="35"/>
      <c r="AG232" s="35"/>
      <c r="AH232" s="35"/>
      <c r="AI232" s="35"/>
    </row>
    <row r="233" spans="1:35" s="38" customForma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6"/>
      <c r="AC233" s="35"/>
      <c r="AD233" s="35"/>
      <c r="AE233" s="35"/>
      <c r="AF233" s="35"/>
      <c r="AG233" s="35"/>
      <c r="AH233" s="35"/>
      <c r="AI233" s="35"/>
    </row>
    <row r="234" spans="1:35" s="38" customForma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6"/>
      <c r="AC234" s="35"/>
      <c r="AD234" s="35"/>
      <c r="AE234" s="35"/>
      <c r="AF234" s="35"/>
      <c r="AG234" s="35"/>
      <c r="AH234" s="35"/>
      <c r="AI234" s="35"/>
    </row>
    <row r="235" spans="1:35" s="38" customForma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6"/>
      <c r="AC235" s="35"/>
      <c r="AD235" s="35"/>
      <c r="AE235" s="35"/>
      <c r="AF235" s="35"/>
      <c r="AG235" s="35"/>
      <c r="AH235" s="35"/>
      <c r="AI235" s="35"/>
    </row>
    <row r="236" spans="1:35" s="38" customForma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6"/>
      <c r="AC236" s="35"/>
      <c r="AD236" s="35"/>
      <c r="AE236" s="35"/>
      <c r="AF236" s="35"/>
      <c r="AG236" s="35"/>
      <c r="AH236" s="35"/>
      <c r="AI236" s="35"/>
    </row>
    <row r="237" spans="1:35" x14ac:dyDescent="0.25">
      <c r="AA237" s="35"/>
      <c r="AB237" s="36"/>
      <c r="AH237" s="35"/>
      <c r="AI237" s="35"/>
    </row>
    <row r="238" spans="1:35" x14ac:dyDescent="0.25">
      <c r="AA238" s="35"/>
      <c r="AB238" s="36"/>
      <c r="AH238" s="35"/>
      <c r="AI238" s="35"/>
    </row>
    <row r="239" spans="1:35" x14ac:dyDescent="0.25">
      <c r="AA239" s="35"/>
      <c r="AB239" s="36"/>
      <c r="AH239" s="35"/>
      <c r="AI239" s="35"/>
    </row>
    <row r="240" spans="1:35" x14ac:dyDescent="0.25">
      <c r="AA240" s="35"/>
      <c r="AB240" s="36"/>
      <c r="AH240" s="35"/>
      <c r="AI240" s="35"/>
    </row>
    <row r="241" spans="27:35" x14ac:dyDescent="0.25">
      <c r="AA241" s="35"/>
      <c r="AB241" s="36"/>
      <c r="AH241" s="35"/>
      <c r="AI241" s="35"/>
    </row>
    <row r="242" spans="27:35" x14ac:dyDescent="0.25">
      <c r="AA242" s="35"/>
      <c r="AB242" s="36"/>
      <c r="AH242" s="35"/>
      <c r="AI242" s="35"/>
    </row>
    <row r="243" spans="27:35" x14ac:dyDescent="0.25">
      <c r="AA243" s="35"/>
      <c r="AB243" s="36"/>
      <c r="AH243" s="35"/>
      <c r="AI243" s="35"/>
    </row>
    <row r="244" spans="27:35" x14ac:dyDescent="0.25">
      <c r="AA244" s="35"/>
      <c r="AB244" s="36"/>
      <c r="AH244" s="35"/>
      <c r="AI244" s="35"/>
    </row>
    <row r="245" spans="27:35" x14ac:dyDescent="0.25">
      <c r="AA245" s="35"/>
      <c r="AB245" s="36"/>
      <c r="AH245" s="35"/>
      <c r="AI245" s="35"/>
    </row>
    <row r="246" spans="27:35" x14ac:dyDescent="0.25">
      <c r="AA246" s="35"/>
      <c r="AB246" s="36"/>
      <c r="AH246" s="35"/>
      <c r="AI246" s="35"/>
    </row>
    <row r="247" spans="27:35" x14ac:dyDescent="0.25">
      <c r="AA247" s="35"/>
      <c r="AB247" s="36"/>
      <c r="AH247" s="35"/>
      <c r="AI247" s="35"/>
    </row>
    <row r="248" spans="27:35" x14ac:dyDescent="0.25">
      <c r="AA248" s="35"/>
      <c r="AB248" s="36"/>
      <c r="AH248" s="35"/>
      <c r="AI248" s="35"/>
    </row>
    <row r="249" spans="27:35" x14ac:dyDescent="0.25">
      <c r="AA249" s="35"/>
      <c r="AB249" s="36"/>
      <c r="AH249" s="35"/>
      <c r="AI249" s="35"/>
    </row>
    <row r="250" spans="27:35" x14ac:dyDescent="0.25">
      <c r="AA250" s="35"/>
      <c r="AB250" s="36"/>
      <c r="AH250" s="35"/>
      <c r="AI250" s="35"/>
    </row>
    <row r="251" spans="27:35" x14ac:dyDescent="0.25">
      <c r="AA251" s="35"/>
      <c r="AB251" s="36"/>
      <c r="AH251" s="35"/>
      <c r="AI251" s="35"/>
    </row>
    <row r="252" spans="27:35" x14ac:dyDescent="0.25">
      <c r="AA252" s="35"/>
      <c r="AB252" s="36"/>
      <c r="AH252" s="35"/>
      <c r="AI252" s="35"/>
    </row>
    <row r="253" spans="27:35" x14ac:dyDescent="0.25">
      <c r="AA253" s="35"/>
      <c r="AB253" s="36"/>
      <c r="AH253" s="35"/>
      <c r="AI253" s="35"/>
    </row>
    <row r="254" spans="27:35" x14ac:dyDescent="0.25">
      <c r="AA254" s="35"/>
      <c r="AB254" s="36"/>
      <c r="AH254" s="35"/>
      <c r="AI254" s="35"/>
    </row>
    <row r="255" spans="27:35" x14ac:dyDescent="0.25">
      <c r="AA255" s="35"/>
      <c r="AB255" s="36"/>
      <c r="AH255" s="35"/>
      <c r="AI255" s="35"/>
    </row>
    <row r="256" spans="27:35" x14ac:dyDescent="0.25">
      <c r="AA256" s="35"/>
      <c r="AB256" s="36"/>
      <c r="AH256" s="35"/>
      <c r="AI256" s="35"/>
    </row>
    <row r="257" spans="27:35" x14ac:dyDescent="0.25">
      <c r="AA257" s="35"/>
      <c r="AB257" s="36"/>
      <c r="AH257" s="35"/>
      <c r="AI257" s="35"/>
    </row>
    <row r="258" spans="27:35" x14ac:dyDescent="0.25">
      <c r="AA258" s="35"/>
      <c r="AB258" s="36"/>
      <c r="AH258" s="35"/>
      <c r="AI258" s="35"/>
    </row>
    <row r="259" spans="27:35" x14ac:dyDescent="0.25">
      <c r="AA259" s="35"/>
      <c r="AB259" s="36"/>
      <c r="AH259" s="35"/>
      <c r="AI259" s="35"/>
    </row>
    <row r="260" spans="27:35" x14ac:dyDescent="0.25">
      <c r="AA260" s="35"/>
      <c r="AB260" s="36"/>
      <c r="AH260" s="35"/>
      <c r="AI260" s="35"/>
    </row>
    <row r="261" spans="27:35" x14ac:dyDescent="0.25">
      <c r="AA261" s="35"/>
      <c r="AB261" s="36"/>
      <c r="AH261" s="35"/>
      <c r="AI261" s="35"/>
    </row>
    <row r="262" spans="27:35" x14ac:dyDescent="0.25">
      <c r="AA262" s="35"/>
      <c r="AB262" s="36"/>
      <c r="AH262" s="35"/>
      <c r="AI262" s="35"/>
    </row>
    <row r="263" spans="27:35" x14ac:dyDescent="0.25">
      <c r="AA263" s="35"/>
      <c r="AB263" s="36"/>
      <c r="AH263" s="35"/>
      <c r="AI263" s="35"/>
    </row>
    <row r="264" spans="27:35" x14ac:dyDescent="0.25">
      <c r="AA264" s="35"/>
      <c r="AB264" s="36"/>
      <c r="AH264" s="35"/>
      <c r="AI264" s="35"/>
    </row>
    <row r="265" spans="27:35" x14ac:dyDescent="0.25">
      <c r="AA265" s="35"/>
      <c r="AB265" s="36"/>
      <c r="AH265" s="35"/>
      <c r="AI265" s="35"/>
    </row>
    <row r="266" spans="27:35" x14ac:dyDescent="0.25">
      <c r="AA266" s="35"/>
      <c r="AB266" s="36"/>
      <c r="AH266" s="35"/>
      <c r="AI266" s="35"/>
    </row>
    <row r="267" spans="27:35" x14ac:dyDescent="0.25">
      <c r="AA267" s="35"/>
      <c r="AB267" s="36"/>
      <c r="AH267" s="35"/>
      <c r="AI267" s="35"/>
    </row>
    <row r="268" spans="27:35" x14ac:dyDescent="0.25">
      <c r="AA268" s="35"/>
      <c r="AB268" s="36"/>
      <c r="AH268" s="35"/>
      <c r="AI268" s="35"/>
    </row>
    <row r="269" spans="27:35" x14ac:dyDescent="0.25">
      <c r="AA269" s="35"/>
      <c r="AB269" s="36"/>
      <c r="AH269" s="35"/>
      <c r="AI269" s="35"/>
    </row>
    <row r="270" spans="27:35" x14ac:dyDescent="0.25">
      <c r="AA270" s="35"/>
      <c r="AB270" s="36"/>
      <c r="AH270" s="35"/>
      <c r="AI270" s="35"/>
    </row>
    <row r="271" spans="27:35" x14ac:dyDescent="0.25">
      <c r="AA271" s="35"/>
      <c r="AB271" s="36"/>
      <c r="AH271" s="35"/>
      <c r="AI271" s="35"/>
    </row>
    <row r="272" spans="27:35" x14ac:dyDescent="0.25">
      <c r="AA272" s="35"/>
      <c r="AB272" s="36"/>
      <c r="AH272" s="35"/>
      <c r="AI272" s="35"/>
    </row>
    <row r="273" spans="27:35" x14ac:dyDescent="0.25">
      <c r="AA273" s="35"/>
      <c r="AB273" s="36"/>
      <c r="AH273" s="35"/>
      <c r="AI273" s="35"/>
    </row>
    <row r="274" spans="27:35" x14ac:dyDescent="0.25">
      <c r="AA274" s="35"/>
      <c r="AB274" s="36"/>
      <c r="AH274" s="35"/>
      <c r="AI274" s="35"/>
    </row>
    <row r="275" spans="27:35" x14ac:dyDescent="0.25">
      <c r="AA275" s="35"/>
      <c r="AB275" s="36"/>
      <c r="AH275" s="35"/>
      <c r="AI275" s="35"/>
    </row>
    <row r="276" spans="27:35" x14ac:dyDescent="0.25">
      <c r="AA276" s="35"/>
      <c r="AB276" s="36"/>
      <c r="AH276" s="35"/>
      <c r="AI276" s="35"/>
    </row>
    <row r="277" spans="27:35" x14ac:dyDescent="0.25">
      <c r="AA277" s="35"/>
      <c r="AB277" s="36"/>
      <c r="AH277" s="35"/>
      <c r="AI277" s="35"/>
    </row>
    <row r="278" spans="27:35" x14ac:dyDescent="0.25">
      <c r="AA278" s="35"/>
      <c r="AB278" s="36"/>
      <c r="AH278" s="35"/>
      <c r="AI278" s="35"/>
    </row>
    <row r="279" spans="27:35" x14ac:dyDescent="0.25">
      <c r="AA279" s="35"/>
      <c r="AB279" s="36"/>
      <c r="AH279" s="35"/>
      <c r="AI279" s="35"/>
    </row>
    <row r="280" spans="27:35" x14ac:dyDescent="0.25">
      <c r="AA280" s="35"/>
      <c r="AB280" s="36"/>
      <c r="AH280" s="35"/>
      <c r="AI280" s="35"/>
    </row>
    <row r="281" spans="27:35" x14ac:dyDescent="0.25">
      <c r="AA281" s="35"/>
      <c r="AB281" s="36"/>
      <c r="AH281" s="35"/>
      <c r="AI281" s="35"/>
    </row>
    <row r="282" spans="27:35" x14ac:dyDescent="0.25">
      <c r="AA282" s="35"/>
      <c r="AB282" s="36"/>
      <c r="AH282" s="35"/>
      <c r="AI282" s="35"/>
    </row>
    <row r="283" spans="27:35" x14ac:dyDescent="0.25">
      <c r="AA283" s="35"/>
      <c r="AB283" s="36"/>
      <c r="AH283" s="35"/>
      <c r="AI283" s="35"/>
    </row>
    <row r="284" spans="27:35" x14ac:dyDescent="0.25">
      <c r="AA284" s="35"/>
      <c r="AB284" s="36"/>
      <c r="AH284" s="35"/>
      <c r="AI284" s="35"/>
    </row>
    <row r="285" spans="27:35" x14ac:dyDescent="0.25">
      <c r="AA285" s="35"/>
      <c r="AB285" s="36"/>
      <c r="AH285" s="35"/>
      <c r="AI285" s="35"/>
    </row>
    <row r="286" spans="27:35" x14ac:dyDescent="0.25">
      <c r="AA286" s="35"/>
      <c r="AB286" s="36"/>
      <c r="AH286" s="35"/>
      <c r="AI286" s="35"/>
    </row>
    <row r="287" spans="27:35" x14ac:dyDescent="0.25">
      <c r="AA287" s="35"/>
      <c r="AB287" s="36"/>
      <c r="AH287" s="35"/>
      <c r="AI287" s="35"/>
    </row>
    <row r="288" spans="27:35" x14ac:dyDescent="0.25">
      <c r="AA288" s="35"/>
      <c r="AB288" s="36"/>
      <c r="AH288" s="35"/>
      <c r="AI288" s="35"/>
    </row>
    <row r="289" spans="27:35" x14ac:dyDescent="0.25">
      <c r="AA289" s="35"/>
      <c r="AB289" s="36"/>
      <c r="AH289" s="35"/>
      <c r="AI289" s="35"/>
    </row>
    <row r="290" spans="27:35" x14ac:dyDescent="0.25">
      <c r="AA290" s="35"/>
      <c r="AB290" s="36"/>
      <c r="AH290" s="35"/>
      <c r="AI290" s="35"/>
    </row>
    <row r="291" spans="27:35" x14ac:dyDescent="0.25">
      <c r="AA291" s="35"/>
      <c r="AB291" s="36"/>
      <c r="AH291" s="35"/>
      <c r="AI291" s="35"/>
    </row>
    <row r="292" spans="27:35" x14ac:dyDescent="0.25">
      <c r="AA292" s="35"/>
      <c r="AB292" s="36"/>
      <c r="AH292" s="35"/>
      <c r="AI292" s="35"/>
    </row>
    <row r="293" spans="27:35" x14ac:dyDescent="0.25">
      <c r="AA293" s="35"/>
      <c r="AB293" s="36"/>
      <c r="AH293" s="35"/>
      <c r="AI293" s="35"/>
    </row>
    <row r="294" spans="27:35" x14ac:dyDescent="0.25">
      <c r="AA294" s="35"/>
      <c r="AB294" s="36"/>
      <c r="AH294" s="35"/>
      <c r="AI294" s="35"/>
    </row>
    <row r="295" spans="27:35" x14ac:dyDescent="0.25">
      <c r="AA295" s="35"/>
      <c r="AB295" s="36"/>
      <c r="AH295" s="35"/>
      <c r="AI295" s="35"/>
    </row>
    <row r="296" spans="27:35" x14ac:dyDescent="0.25">
      <c r="AA296" s="35"/>
      <c r="AB296" s="36"/>
      <c r="AH296" s="35"/>
      <c r="AI296" s="35"/>
    </row>
    <row r="297" spans="27:35" x14ac:dyDescent="0.25">
      <c r="AA297" s="35"/>
      <c r="AB297" s="36"/>
      <c r="AH297" s="35"/>
      <c r="AI297" s="35"/>
    </row>
    <row r="298" spans="27:35" x14ac:dyDescent="0.25">
      <c r="AA298" s="35"/>
      <c r="AB298" s="36"/>
      <c r="AH298" s="35"/>
      <c r="AI298" s="35"/>
    </row>
    <row r="299" spans="27:35" x14ac:dyDescent="0.25">
      <c r="AA299" s="35"/>
      <c r="AB299" s="36"/>
      <c r="AH299" s="35"/>
      <c r="AI299" s="35"/>
    </row>
    <row r="300" spans="27:35" x14ac:dyDescent="0.25">
      <c r="AA300" s="35"/>
      <c r="AB300" s="36"/>
      <c r="AH300" s="35"/>
      <c r="AI300" s="35"/>
    </row>
    <row r="301" spans="27:35" x14ac:dyDescent="0.25">
      <c r="AA301" s="35"/>
      <c r="AB301" s="36"/>
      <c r="AH301" s="35"/>
      <c r="AI301" s="35"/>
    </row>
    <row r="302" spans="27:35" x14ac:dyDescent="0.25">
      <c r="AA302" s="35"/>
      <c r="AB302" s="36"/>
      <c r="AH302" s="35"/>
      <c r="AI302" s="35"/>
    </row>
    <row r="303" spans="27:35" x14ac:dyDescent="0.25">
      <c r="AA303" s="35"/>
      <c r="AB303" s="36"/>
      <c r="AH303" s="35"/>
      <c r="AI303" s="35"/>
    </row>
    <row r="304" spans="27:35" x14ac:dyDescent="0.25">
      <c r="AA304" s="35"/>
      <c r="AB304" s="36"/>
      <c r="AH304" s="35"/>
      <c r="AI304" s="35"/>
    </row>
    <row r="305" spans="27:35" x14ac:dyDescent="0.25">
      <c r="AA305" s="35"/>
      <c r="AB305" s="36"/>
      <c r="AH305" s="35"/>
      <c r="AI305" s="35"/>
    </row>
    <row r="306" spans="27:35" x14ac:dyDescent="0.25">
      <c r="AA306" s="35"/>
      <c r="AB306" s="36"/>
      <c r="AH306" s="35"/>
      <c r="AI306" s="35"/>
    </row>
    <row r="307" spans="27:35" x14ac:dyDescent="0.25">
      <c r="AA307" s="35"/>
      <c r="AB307" s="36"/>
      <c r="AH307" s="35"/>
      <c r="AI307" s="35"/>
    </row>
    <row r="308" spans="27:35" x14ac:dyDescent="0.25">
      <c r="AA308" s="35"/>
      <c r="AB308" s="36"/>
      <c r="AH308" s="35"/>
      <c r="AI308" s="35"/>
    </row>
    <row r="309" spans="27:35" x14ac:dyDescent="0.25">
      <c r="AA309" s="35"/>
      <c r="AB309" s="36"/>
      <c r="AH309" s="35"/>
      <c r="AI309" s="35"/>
    </row>
    <row r="310" spans="27:35" x14ac:dyDescent="0.25">
      <c r="AA310" s="35"/>
      <c r="AB310" s="36"/>
      <c r="AH310" s="35"/>
      <c r="AI310" s="35"/>
    </row>
    <row r="311" spans="27:35" x14ac:dyDescent="0.25">
      <c r="AA311" s="35"/>
      <c r="AB311" s="36"/>
      <c r="AH311" s="35"/>
      <c r="AI311" s="35"/>
    </row>
    <row r="312" spans="27:35" x14ac:dyDescent="0.25">
      <c r="AA312" s="35"/>
      <c r="AB312" s="36"/>
      <c r="AH312" s="35"/>
      <c r="AI312" s="35"/>
    </row>
    <row r="313" spans="27:35" x14ac:dyDescent="0.25">
      <c r="AA313" s="35"/>
      <c r="AB313" s="36"/>
      <c r="AH313" s="35"/>
      <c r="AI313" s="35"/>
    </row>
    <row r="314" spans="27:35" x14ac:dyDescent="0.25">
      <c r="AA314" s="35"/>
      <c r="AB314" s="36"/>
      <c r="AH314" s="35"/>
      <c r="AI314" s="35"/>
    </row>
    <row r="315" spans="27:35" x14ac:dyDescent="0.25">
      <c r="AA315" s="35"/>
      <c r="AB315" s="36"/>
      <c r="AH315" s="35"/>
      <c r="AI315" s="35"/>
    </row>
    <row r="316" spans="27:35" x14ac:dyDescent="0.25">
      <c r="AA316" s="35"/>
      <c r="AB316" s="36"/>
      <c r="AH316" s="35"/>
      <c r="AI316" s="35"/>
    </row>
    <row r="317" spans="27:35" x14ac:dyDescent="0.25">
      <c r="AA317" s="35"/>
      <c r="AB317" s="36"/>
      <c r="AH317" s="35"/>
      <c r="AI317" s="35"/>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2"/>
  <sheetViews>
    <sheetView topLeftCell="A35" zoomScale="90" zoomScaleNormal="90" workbookViewId="0">
      <selection activeCell="A39" sqref="A39:XFD42"/>
    </sheetView>
  </sheetViews>
  <sheetFormatPr defaultRowHeight="15.75" x14ac:dyDescent="0.25"/>
  <cols>
    <col min="1" max="1" width="1.28515625" style="42" customWidth="1"/>
    <col min="2" max="2" width="52.42578125" style="42" customWidth="1"/>
    <col min="3" max="3" width="48.7109375" style="42" customWidth="1"/>
    <col min="4" max="4" width="45.7109375" style="42" hidden="1" customWidth="1"/>
    <col min="5" max="5" width="10.85546875" style="60" customWidth="1"/>
    <col min="6" max="6" width="8.28515625" style="60" customWidth="1"/>
    <col min="7" max="7" width="14" style="60" hidden="1" customWidth="1"/>
    <col min="8" max="8" width="6.85546875" style="61" customWidth="1"/>
    <col min="9" max="9" width="13.7109375" style="42" customWidth="1"/>
    <col min="10" max="10" width="15.7109375" style="42" customWidth="1"/>
    <col min="11" max="11" width="14.7109375" style="42" customWidth="1"/>
    <col min="12" max="12" width="15" style="42" customWidth="1"/>
    <col min="13" max="13" width="14.28515625" style="42" customWidth="1"/>
    <col min="14" max="14" width="15.140625" style="42" customWidth="1"/>
    <col min="15" max="15" width="1.5703125" style="42" customWidth="1"/>
    <col min="16" max="16" width="18.85546875" style="42" customWidth="1"/>
    <col min="17" max="29" width="8" style="42" customWidth="1"/>
    <col min="30" max="33" width="9.28515625" style="42" customWidth="1"/>
    <col min="34" max="61" width="9.140625" style="42"/>
    <col min="62" max="62" width="64" style="149" customWidth="1"/>
    <col min="63" max="63" width="97.85546875" style="149" customWidth="1"/>
    <col min="64" max="257" width="9.140625" style="42"/>
    <col min="258" max="258" width="1.28515625" style="42" customWidth="1"/>
    <col min="259" max="259" width="44.85546875" style="42" customWidth="1"/>
    <col min="260" max="260" width="47.28515625" style="42" customWidth="1"/>
    <col min="261" max="261" width="8.140625" style="42" customWidth="1"/>
    <col min="262" max="262" width="8.28515625" style="42" customWidth="1"/>
    <col min="263" max="263" width="5.42578125" style="42" customWidth="1"/>
    <col min="264" max="264" width="8.5703125" style="42" customWidth="1"/>
    <col min="265" max="265" width="13.7109375" style="42" customWidth="1"/>
    <col min="266" max="266" width="15.7109375" style="42" customWidth="1"/>
    <col min="267" max="267" width="14.7109375" style="42" customWidth="1"/>
    <col min="268" max="268" width="15" style="42" customWidth="1"/>
    <col min="269" max="270" width="14.28515625" style="42" customWidth="1"/>
    <col min="271" max="271" width="0" style="42" hidden="1" customWidth="1"/>
    <col min="272" max="272" width="18.85546875" style="42" customWidth="1"/>
    <col min="273" max="285" width="8" style="42" customWidth="1"/>
    <col min="286" max="289" width="9.28515625" style="42" customWidth="1"/>
    <col min="290" max="317" width="9.140625" style="42"/>
    <col min="318" max="318" width="64" style="42" customWidth="1"/>
    <col min="319" max="319" width="97.85546875" style="42" customWidth="1"/>
    <col min="320" max="513" width="9.140625" style="42"/>
    <col min="514" max="514" width="1.28515625" style="42" customWidth="1"/>
    <col min="515" max="515" width="44.85546875" style="42" customWidth="1"/>
    <col min="516" max="516" width="47.28515625" style="42" customWidth="1"/>
    <col min="517" max="517" width="8.140625" style="42" customWidth="1"/>
    <col min="518" max="518" width="8.28515625" style="42" customWidth="1"/>
    <col min="519" max="519" width="5.42578125" style="42" customWidth="1"/>
    <col min="520" max="520" width="8.5703125" style="42" customWidth="1"/>
    <col min="521" max="521" width="13.7109375" style="42" customWidth="1"/>
    <col min="522" max="522" width="15.7109375" style="42" customWidth="1"/>
    <col min="523" max="523" width="14.7109375" style="42" customWidth="1"/>
    <col min="524" max="524" width="15" style="42" customWidth="1"/>
    <col min="525" max="526" width="14.28515625" style="42" customWidth="1"/>
    <col min="527" max="527" width="0" style="42" hidden="1" customWidth="1"/>
    <col min="528" max="528" width="18.85546875" style="42" customWidth="1"/>
    <col min="529" max="541" width="8" style="42" customWidth="1"/>
    <col min="542" max="545" width="9.28515625" style="42" customWidth="1"/>
    <col min="546" max="573" width="9.140625" style="42"/>
    <col min="574" max="574" width="64" style="42" customWidth="1"/>
    <col min="575" max="575" width="97.85546875" style="42" customWidth="1"/>
    <col min="576" max="769" width="9.140625" style="42"/>
    <col min="770" max="770" width="1.28515625" style="42" customWidth="1"/>
    <col min="771" max="771" width="44.85546875" style="42" customWidth="1"/>
    <col min="772" max="772" width="47.28515625" style="42" customWidth="1"/>
    <col min="773" max="773" width="8.140625" style="42" customWidth="1"/>
    <col min="774" max="774" width="8.28515625" style="42" customWidth="1"/>
    <col min="775" max="775" width="5.42578125" style="42" customWidth="1"/>
    <col min="776" max="776" width="8.5703125" style="42" customWidth="1"/>
    <col min="777" max="777" width="13.7109375" style="42" customWidth="1"/>
    <col min="778" max="778" width="15.7109375" style="42" customWidth="1"/>
    <col min="779" max="779" width="14.7109375" style="42" customWidth="1"/>
    <col min="780" max="780" width="15" style="42" customWidth="1"/>
    <col min="781" max="782" width="14.28515625" style="42" customWidth="1"/>
    <col min="783" max="783" width="0" style="42" hidden="1" customWidth="1"/>
    <col min="784" max="784" width="18.85546875" style="42" customWidth="1"/>
    <col min="785" max="797" width="8" style="42" customWidth="1"/>
    <col min="798" max="801" width="9.28515625" style="42" customWidth="1"/>
    <col min="802" max="829" width="9.140625" style="42"/>
    <col min="830" max="830" width="64" style="42" customWidth="1"/>
    <col min="831" max="831" width="97.85546875" style="42" customWidth="1"/>
    <col min="832" max="1025" width="9.140625" style="42"/>
    <col min="1026" max="1026" width="1.28515625" style="42" customWidth="1"/>
    <col min="1027" max="1027" width="44.85546875" style="42" customWidth="1"/>
    <col min="1028" max="1028" width="47.28515625" style="42" customWidth="1"/>
    <col min="1029" max="1029" width="8.140625" style="42" customWidth="1"/>
    <col min="1030" max="1030" width="8.28515625" style="42" customWidth="1"/>
    <col min="1031" max="1031" width="5.42578125" style="42" customWidth="1"/>
    <col min="1032" max="1032" width="8.5703125" style="42" customWidth="1"/>
    <col min="1033" max="1033" width="13.7109375" style="42" customWidth="1"/>
    <col min="1034" max="1034" width="15.7109375" style="42" customWidth="1"/>
    <col min="1035" max="1035" width="14.7109375" style="42" customWidth="1"/>
    <col min="1036" max="1036" width="15" style="42" customWidth="1"/>
    <col min="1037" max="1038" width="14.28515625" style="42" customWidth="1"/>
    <col min="1039" max="1039" width="0" style="42" hidden="1" customWidth="1"/>
    <col min="1040" max="1040" width="18.85546875" style="42" customWidth="1"/>
    <col min="1041" max="1053" width="8" style="42" customWidth="1"/>
    <col min="1054" max="1057" width="9.28515625" style="42" customWidth="1"/>
    <col min="1058" max="1085" width="9.140625" style="42"/>
    <col min="1086" max="1086" width="64" style="42" customWidth="1"/>
    <col min="1087" max="1087" width="97.85546875" style="42" customWidth="1"/>
    <col min="1088" max="1281" width="9.140625" style="42"/>
    <col min="1282" max="1282" width="1.28515625" style="42" customWidth="1"/>
    <col min="1283" max="1283" width="44.85546875" style="42" customWidth="1"/>
    <col min="1284" max="1284" width="47.28515625" style="42" customWidth="1"/>
    <col min="1285" max="1285" width="8.140625" style="42" customWidth="1"/>
    <col min="1286" max="1286" width="8.28515625" style="42" customWidth="1"/>
    <col min="1287" max="1287" width="5.42578125" style="42" customWidth="1"/>
    <col min="1288" max="1288" width="8.5703125" style="42" customWidth="1"/>
    <col min="1289" max="1289" width="13.7109375" style="42" customWidth="1"/>
    <col min="1290" max="1290" width="15.7109375" style="42" customWidth="1"/>
    <col min="1291" max="1291" width="14.7109375" style="42" customWidth="1"/>
    <col min="1292" max="1292" width="15" style="42" customWidth="1"/>
    <col min="1293" max="1294" width="14.28515625" style="42" customWidth="1"/>
    <col min="1295" max="1295" width="0" style="42" hidden="1" customWidth="1"/>
    <col min="1296" max="1296" width="18.85546875" style="42" customWidth="1"/>
    <col min="1297" max="1309" width="8" style="42" customWidth="1"/>
    <col min="1310" max="1313" width="9.28515625" style="42" customWidth="1"/>
    <col min="1314" max="1341" width="9.140625" style="42"/>
    <col min="1342" max="1342" width="64" style="42" customWidth="1"/>
    <col min="1343" max="1343" width="97.85546875" style="42" customWidth="1"/>
    <col min="1344" max="1537" width="9.140625" style="42"/>
    <col min="1538" max="1538" width="1.28515625" style="42" customWidth="1"/>
    <col min="1539" max="1539" width="44.85546875" style="42" customWidth="1"/>
    <col min="1540" max="1540" width="47.28515625" style="42" customWidth="1"/>
    <col min="1541" max="1541" width="8.140625" style="42" customWidth="1"/>
    <col min="1542" max="1542" width="8.28515625" style="42" customWidth="1"/>
    <col min="1543" max="1543" width="5.42578125" style="42" customWidth="1"/>
    <col min="1544" max="1544" width="8.5703125" style="42" customWidth="1"/>
    <col min="1545" max="1545" width="13.7109375" style="42" customWidth="1"/>
    <col min="1546" max="1546" width="15.7109375" style="42" customWidth="1"/>
    <col min="1547" max="1547" width="14.7109375" style="42" customWidth="1"/>
    <col min="1548" max="1548" width="15" style="42" customWidth="1"/>
    <col min="1549" max="1550" width="14.28515625" style="42" customWidth="1"/>
    <col min="1551" max="1551" width="0" style="42" hidden="1" customWidth="1"/>
    <col min="1552" max="1552" width="18.85546875" style="42" customWidth="1"/>
    <col min="1553" max="1565" width="8" style="42" customWidth="1"/>
    <col min="1566" max="1569" width="9.28515625" style="42" customWidth="1"/>
    <col min="1570" max="1597" width="9.140625" style="42"/>
    <col min="1598" max="1598" width="64" style="42" customWidth="1"/>
    <col min="1599" max="1599" width="97.85546875" style="42" customWidth="1"/>
    <col min="1600" max="1793" width="9.140625" style="42"/>
    <col min="1794" max="1794" width="1.28515625" style="42" customWidth="1"/>
    <col min="1795" max="1795" width="44.85546875" style="42" customWidth="1"/>
    <col min="1796" max="1796" width="47.28515625" style="42" customWidth="1"/>
    <col min="1797" max="1797" width="8.140625" style="42" customWidth="1"/>
    <col min="1798" max="1798" width="8.28515625" style="42" customWidth="1"/>
    <col min="1799" max="1799" width="5.42578125" style="42" customWidth="1"/>
    <col min="1800" max="1800" width="8.5703125" style="42" customWidth="1"/>
    <col min="1801" max="1801" width="13.7109375" style="42" customWidth="1"/>
    <col min="1802" max="1802" width="15.7109375" style="42" customWidth="1"/>
    <col min="1803" max="1803" width="14.7109375" style="42" customWidth="1"/>
    <col min="1804" max="1804" width="15" style="42" customWidth="1"/>
    <col min="1805" max="1806" width="14.28515625" style="42" customWidth="1"/>
    <col min="1807" max="1807" width="0" style="42" hidden="1" customWidth="1"/>
    <col min="1808" max="1808" width="18.85546875" style="42" customWidth="1"/>
    <col min="1809" max="1821" width="8" style="42" customWidth="1"/>
    <col min="1822" max="1825" width="9.28515625" style="42" customWidth="1"/>
    <col min="1826" max="1853" width="9.140625" style="42"/>
    <col min="1854" max="1854" width="64" style="42" customWidth="1"/>
    <col min="1855" max="1855" width="97.85546875" style="42" customWidth="1"/>
    <col min="1856" max="2049" width="9.140625" style="42"/>
    <col min="2050" max="2050" width="1.28515625" style="42" customWidth="1"/>
    <col min="2051" max="2051" width="44.85546875" style="42" customWidth="1"/>
    <col min="2052" max="2052" width="47.28515625" style="42" customWidth="1"/>
    <col min="2053" max="2053" width="8.140625" style="42" customWidth="1"/>
    <col min="2054" max="2054" width="8.28515625" style="42" customWidth="1"/>
    <col min="2055" max="2055" width="5.42578125" style="42" customWidth="1"/>
    <col min="2056" max="2056" width="8.5703125" style="42" customWidth="1"/>
    <col min="2057" max="2057" width="13.7109375" style="42" customWidth="1"/>
    <col min="2058" max="2058" width="15.7109375" style="42" customWidth="1"/>
    <col min="2059" max="2059" width="14.7109375" style="42" customWidth="1"/>
    <col min="2060" max="2060" width="15" style="42" customWidth="1"/>
    <col min="2061" max="2062" width="14.28515625" style="42" customWidth="1"/>
    <col min="2063" max="2063" width="0" style="42" hidden="1" customWidth="1"/>
    <col min="2064" max="2064" width="18.85546875" style="42" customWidth="1"/>
    <col min="2065" max="2077" width="8" style="42" customWidth="1"/>
    <col min="2078" max="2081" width="9.28515625" style="42" customWidth="1"/>
    <col min="2082" max="2109" width="9.140625" style="42"/>
    <col min="2110" max="2110" width="64" style="42" customWidth="1"/>
    <col min="2111" max="2111" width="97.85546875" style="42" customWidth="1"/>
    <col min="2112" max="2305" width="9.140625" style="42"/>
    <col min="2306" max="2306" width="1.28515625" style="42" customWidth="1"/>
    <col min="2307" max="2307" width="44.85546875" style="42" customWidth="1"/>
    <col min="2308" max="2308" width="47.28515625" style="42" customWidth="1"/>
    <col min="2309" max="2309" width="8.140625" style="42" customWidth="1"/>
    <col min="2310" max="2310" width="8.28515625" style="42" customWidth="1"/>
    <col min="2311" max="2311" width="5.42578125" style="42" customWidth="1"/>
    <col min="2312" max="2312" width="8.5703125" style="42" customWidth="1"/>
    <col min="2313" max="2313" width="13.7109375" style="42" customWidth="1"/>
    <col min="2314" max="2314" width="15.7109375" style="42" customWidth="1"/>
    <col min="2315" max="2315" width="14.7109375" style="42" customWidth="1"/>
    <col min="2316" max="2316" width="15" style="42" customWidth="1"/>
    <col min="2317" max="2318" width="14.28515625" style="42" customWidth="1"/>
    <col min="2319" max="2319" width="0" style="42" hidden="1" customWidth="1"/>
    <col min="2320" max="2320" width="18.85546875" style="42" customWidth="1"/>
    <col min="2321" max="2333" width="8" style="42" customWidth="1"/>
    <col min="2334" max="2337" width="9.28515625" style="42" customWidth="1"/>
    <col min="2338" max="2365" width="9.140625" style="42"/>
    <col min="2366" max="2366" width="64" style="42" customWidth="1"/>
    <col min="2367" max="2367" width="97.85546875" style="42" customWidth="1"/>
    <col min="2368" max="2561" width="9.140625" style="42"/>
    <col min="2562" max="2562" width="1.28515625" style="42" customWidth="1"/>
    <col min="2563" max="2563" width="44.85546875" style="42" customWidth="1"/>
    <col min="2564" max="2564" width="47.28515625" style="42" customWidth="1"/>
    <col min="2565" max="2565" width="8.140625" style="42" customWidth="1"/>
    <col min="2566" max="2566" width="8.28515625" style="42" customWidth="1"/>
    <col min="2567" max="2567" width="5.42578125" style="42" customWidth="1"/>
    <col min="2568" max="2568" width="8.5703125" style="42" customWidth="1"/>
    <col min="2569" max="2569" width="13.7109375" style="42" customWidth="1"/>
    <col min="2570" max="2570" width="15.7109375" style="42" customWidth="1"/>
    <col min="2571" max="2571" width="14.7109375" style="42" customWidth="1"/>
    <col min="2572" max="2572" width="15" style="42" customWidth="1"/>
    <col min="2573" max="2574" width="14.28515625" style="42" customWidth="1"/>
    <col min="2575" max="2575" width="0" style="42" hidden="1" customWidth="1"/>
    <col min="2576" max="2576" width="18.85546875" style="42" customWidth="1"/>
    <col min="2577" max="2589" width="8" style="42" customWidth="1"/>
    <col min="2590" max="2593" width="9.28515625" style="42" customWidth="1"/>
    <col min="2594" max="2621" width="9.140625" style="42"/>
    <col min="2622" max="2622" width="64" style="42" customWidth="1"/>
    <col min="2623" max="2623" width="97.85546875" style="42" customWidth="1"/>
    <col min="2624" max="2817" width="9.140625" style="42"/>
    <col min="2818" max="2818" width="1.28515625" style="42" customWidth="1"/>
    <col min="2819" max="2819" width="44.85546875" style="42" customWidth="1"/>
    <col min="2820" max="2820" width="47.28515625" style="42" customWidth="1"/>
    <col min="2821" max="2821" width="8.140625" style="42" customWidth="1"/>
    <col min="2822" max="2822" width="8.28515625" style="42" customWidth="1"/>
    <col min="2823" max="2823" width="5.42578125" style="42" customWidth="1"/>
    <col min="2824" max="2824" width="8.5703125" style="42" customWidth="1"/>
    <col min="2825" max="2825" width="13.7109375" style="42" customWidth="1"/>
    <col min="2826" max="2826" width="15.7109375" style="42" customWidth="1"/>
    <col min="2827" max="2827" width="14.7109375" style="42" customWidth="1"/>
    <col min="2828" max="2828" width="15" style="42" customWidth="1"/>
    <col min="2829" max="2830" width="14.28515625" style="42" customWidth="1"/>
    <col min="2831" max="2831" width="0" style="42" hidden="1" customWidth="1"/>
    <col min="2832" max="2832" width="18.85546875" style="42" customWidth="1"/>
    <col min="2833" max="2845" width="8" style="42" customWidth="1"/>
    <col min="2846" max="2849" width="9.28515625" style="42" customWidth="1"/>
    <col min="2850" max="2877" width="9.140625" style="42"/>
    <col min="2878" max="2878" width="64" style="42" customWidth="1"/>
    <col min="2879" max="2879" width="97.85546875" style="42" customWidth="1"/>
    <col min="2880" max="3073" width="9.140625" style="42"/>
    <col min="3074" max="3074" width="1.28515625" style="42" customWidth="1"/>
    <col min="3075" max="3075" width="44.85546875" style="42" customWidth="1"/>
    <col min="3076" max="3076" width="47.28515625" style="42" customWidth="1"/>
    <col min="3077" max="3077" width="8.140625" style="42" customWidth="1"/>
    <col min="3078" max="3078" width="8.28515625" style="42" customWidth="1"/>
    <col min="3079" max="3079" width="5.42578125" style="42" customWidth="1"/>
    <col min="3080" max="3080" width="8.5703125" style="42" customWidth="1"/>
    <col min="3081" max="3081" width="13.7109375" style="42" customWidth="1"/>
    <col min="3082" max="3082" width="15.7109375" style="42" customWidth="1"/>
    <col min="3083" max="3083" width="14.7109375" style="42" customWidth="1"/>
    <col min="3084" max="3084" width="15" style="42" customWidth="1"/>
    <col min="3085" max="3086" width="14.28515625" style="42" customWidth="1"/>
    <col min="3087" max="3087" width="0" style="42" hidden="1" customWidth="1"/>
    <col min="3088" max="3088" width="18.85546875" style="42" customWidth="1"/>
    <col min="3089" max="3101" width="8" style="42" customWidth="1"/>
    <col min="3102" max="3105" width="9.28515625" style="42" customWidth="1"/>
    <col min="3106" max="3133" width="9.140625" style="42"/>
    <col min="3134" max="3134" width="64" style="42" customWidth="1"/>
    <col min="3135" max="3135" width="97.85546875" style="42" customWidth="1"/>
    <col min="3136" max="3329" width="9.140625" style="42"/>
    <col min="3330" max="3330" width="1.28515625" style="42" customWidth="1"/>
    <col min="3331" max="3331" width="44.85546875" style="42" customWidth="1"/>
    <col min="3332" max="3332" width="47.28515625" style="42" customWidth="1"/>
    <col min="3333" max="3333" width="8.140625" style="42" customWidth="1"/>
    <col min="3334" max="3334" width="8.28515625" style="42" customWidth="1"/>
    <col min="3335" max="3335" width="5.42578125" style="42" customWidth="1"/>
    <col min="3336" max="3336" width="8.5703125" style="42" customWidth="1"/>
    <col min="3337" max="3337" width="13.7109375" style="42" customWidth="1"/>
    <col min="3338" max="3338" width="15.7109375" style="42" customWidth="1"/>
    <col min="3339" max="3339" width="14.7109375" style="42" customWidth="1"/>
    <col min="3340" max="3340" width="15" style="42" customWidth="1"/>
    <col min="3341" max="3342" width="14.28515625" style="42" customWidth="1"/>
    <col min="3343" max="3343" width="0" style="42" hidden="1" customWidth="1"/>
    <col min="3344" max="3344" width="18.85546875" style="42" customWidth="1"/>
    <col min="3345" max="3357" width="8" style="42" customWidth="1"/>
    <col min="3358" max="3361" width="9.28515625" style="42" customWidth="1"/>
    <col min="3362" max="3389" width="9.140625" style="42"/>
    <col min="3390" max="3390" width="64" style="42" customWidth="1"/>
    <col min="3391" max="3391" width="97.85546875" style="42" customWidth="1"/>
    <col min="3392" max="3585" width="9.140625" style="42"/>
    <col min="3586" max="3586" width="1.28515625" style="42" customWidth="1"/>
    <col min="3587" max="3587" width="44.85546875" style="42" customWidth="1"/>
    <col min="3588" max="3588" width="47.28515625" style="42" customWidth="1"/>
    <col min="3589" max="3589" width="8.140625" style="42" customWidth="1"/>
    <col min="3590" max="3590" width="8.28515625" style="42" customWidth="1"/>
    <col min="3591" max="3591" width="5.42578125" style="42" customWidth="1"/>
    <col min="3592" max="3592" width="8.5703125" style="42" customWidth="1"/>
    <col min="3593" max="3593" width="13.7109375" style="42" customWidth="1"/>
    <col min="3594" max="3594" width="15.7109375" style="42" customWidth="1"/>
    <col min="3595" max="3595" width="14.7109375" style="42" customWidth="1"/>
    <col min="3596" max="3596" width="15" style="42" customWidth="1"/>
    <col min="3597" max="3598" width="14.28515625" style="42" customWidth="1"/>
    <col min="3599" max="3599" width="0" style="42" hidden="1" customWidth="1"/>
    <col min="3600" max="3600" width="18.85546875" style="42" customWidth="1"/>
    <col min="3601" max="3613" width="8" style="42" customWidth="1"/>
    <col min="3614" max="3617" width="9.28515625" style="42" customWidth="1"/>
    <col min="3618" max="3645" width="9.140625" style="42"/>
    <col min="3646" max="3646" width="64" style="42" customWidth="1"/>
    <col min="3647" max="3647" width="97.85546875" style="42" customWidth="1"/>
    <col min="3648" max="3841" width="9.140625" style="42"/>
    <col min="3842" max="3842" width="1.28515625" style="42" customWidth="1"/>
    <col min="3843" max="3843" width="44.85546875" style="42" customWidth="1"/>
    <col min="3844" max="3844" width="47.28515625" style="42" customWidth="1"/>
    <col min="3845" max="3845" width="8.140625" style="42" customWidth="1"/>
    <col min="3846" max="3846" width="8.28515625" style="42" customWidth="1"/>
    <col min="3847" max="3847" width="5.42578125" style="42" customWidth="1"/>
    <col min="3848" max="3848" width="8.5703125" style="42" customWidth="1"/>
    <col min="3849" max="3849" width="13.7109375" style="42" customWidth="1"/>
    <col min="3850" max="3850" width="15.7109375" style="42" customWidth="1"/>
    <col min="3851" max="3851" width="14.7109375" style="42" customWidth="1"/>
    <col min="3852" max="3852" width="15" style="42" customWidth="1"/>
    <col min="3853" max="3854" width="14.28515625" style="42" customWidth="1"/>
    <col min="3855" max="3855" width="0" style="42" hidden="1" customWidth="1"/>
    <col min="3856" max="3856" width="18.85546875" style="42" customWidth="1"/>
    <col min="3857" max="3869" width="8" style="42" customWidth="1"/>
    <col min="3870" max="3873" width="9.28515625" style="42" customWidth="1"/>
    <col min="3874" max="3901" width="9.140625" style="42"/>
    <col min="3902" max="3902" width="64" style="42" customWidth="1"/>
    <col min="3903" max="3903" width="97.85546875" style="42" customWidth="1"/>
    <col min="3904" max="4097" width="9.140625" style="42"/>
    <col min="4098" max="4098" width="1.28515625" style="42" customWidth="1"/>
    <col min="4099" max="4099" width="44.85546875" style="42" customWidth="1"/>
    <col min="4100" max="4100" width="47.28515625" style="42" customWidth="1"/>
    <col min="4101" max="4101" width="8.140625" style="42" customWidth="1"/>
    <col min="4102" max="4102" width="8.28515625" style="42" customWidth="1"/>
    <col min="4103" max="4103" width="5.42578125" style="42" customWidth="1"/>
    <col min="4104" max="4104" width="8.5703125" style="42" customWidth="1"/>
    <col min="4105" max="4105" width="13.7109375" style="42" customWidth="1"/>
    <col min="4106" max="4106" width="15.7109375" style="42" customWidth="1"/>
    <col min="4107" max="4107" width="14.7109375" style="42" customWidth="1"/>
    <col min="4108" max="4108" width="15" style="42" customWidth="1"/>
    <col min="4109" max="4110" width="14.28515625" style="42" customWidth="1"/>
    <col min="4111" max="4111" width="0" style="42" hidden="1" customWidth="1"/>
    <col min="4112" max="4112" width="18.85546875" style="42" customWidth="1"/>
    <col min="4113" max="4125" width="8" style="42" customWidth="1"/>
    <col min="4126" max="4129" width="9.28515625" style="42" customWidth="1"/>
    <col min="4130" max="4157" width="9.140625" style="42"/>
    <col min="4158" max="4158" width="64" style="42" customWidth="1"/>
    <col min="4159" max="4159" width="97.85546875" style="42" customWidth="1"/>
    <col min="4160" max="4353" width="9.140625" style="42"/>
    <col min="4354" max="4354" width="1.28515625" style="42" customWidth="1"/>
    <col min="4355" max="4355" width="44.85546875" style="42" customWidth="1"/>
    <col min="4356" max="4356" width="47.28515625" style="42" customWidth="1"/>
    <col min="4357" max="4357" width="8.140625" style="42" customWidth="1"/>
    <col min="4358" max="4358" width="8.28515625" style="42" customWidth="1"/>
    <col min="4359" max="4359" width="5.42578125" style="42" customWidth="1"/>
    <col min="4360" max="4360" width="8.5703125" style="42" customWidth="1"/>
    <col min="4361" max="4361" width="13.7109375" style="42" customWidth="1"/>
    <col min="4362" max="4362" width="15.7109375" style="42" customWidth="1"/>
    <col min="4363" max="4363" width="14.7109375" style="42" customWidth="1"/>
    <col min="4364" max="4364" width="15" style="42" customWidth="1"/>
    <col min="4365" max="4366" width="14.28515625" style="42" customWidth="1"/>
    <col min="4367" max="4367" width="0" style="42" hidden="1" customWidth="1"/>
    <col min="4368" max="4368" width="18.85546875" style="42" customWidth="1"/>
    <col min="4369" max="4381" width="8" style="42" customWidth="1"/>
    <col min="4382" max="4385" width="9.28515625" style="42" customWidth="1"/>
    <col min="4386" max="4413" width="9.140625" style="42"/>
    <col min="4414" max="4414" width="64" style="42" customWidth="1"/>
    <col min="4415" max="4415" width="97.85546875" style="42" customWidth="1"/>
    <col min="4416" max="4609" width="9.140625" style="42"/>
    <col min="4610" max="4610" width="1.28515625" style="42" customWidth="1"/>
    <col min="4611" max="4611" width="44.85546875" style="42" customWidth="1"/>
    <col min="4612" max="4612" width="47.28515625" style="42" customWidth="1"/>
    <col min="4613" max="4613" width="8.140625" style="42" customWidth="1"/>
    <col min="4614" max="4614" width="8.28515625" style="42" customWidth="1"/>
    <col min="4615" max="4615" width="5.42578125" style="42" customWidth="1"/>
    <col min="4616" max="4616" width="8.5703125" style="42" customWidth="1"/>
    <col min="4617" max="4617" width="13.7109375" style="42" customWidth="1"/>
    <col min="4618" max="4618" width="15.7109375" style="42" customWidth="1"/>
    <col min="4619" max="4619" width="14.7109375" style="42" customWidth="1"/>
    <col min="4620" max="4620" width="15" style="42" customWidth="1"/>
    <col min="4621" max="4622" width="14.28515625" style="42" customWidth="1"/>
    <col min="4623" max="4623" width="0" style="42" hidden="1" customWidth="1"/>
    <col min="4624" max="4624" width="18.85546875" style="42" customWidth="1"/>
    <col min="4625" max="4637" width="8" style="42" customWidth="1"/>
    <col min="4638" max="4641" width="9.28515625" style="42" customWidth="1"/>
    <col min="4642" max="4669" width="9.140625" style="42"/>
    <col min="4670" max="4670" width="64" style="42" customWidth="1"/>
    <col min="4671" max="4671" width="97.85546875" style="42" customWidth="1"/>
    <col min="4672" max="4865" width="9.140625" style="42"/>
    <col min="4866" max="4866" width="1.28515625" style="42" customWidth="1"/>
    <col min="4867" max="4867" width="44.85546875" style="42" customWidth="1"/>
    <col min="4868" max="4868" width="47.28515625" style="42" customWidth="1"/>
    <col min="4869" max="4869" width="8.140625" style="42" customWidth="1"/>
    <col min="4870" max="4870" width="8.28515625" style="42" customWidth="1"/>
    <col min="4871" max="4871" width="5.42578125" style="42" customWidth="1"/>
    <col min="4872" max="4872" width="8.5703125" style="42" customWidth="1"/>
    <col min="4873" max="4873" width="13.7109375" style="42" customWidth="1"/>
    <col min="4874" max="4874" width="15.7109375" style="42" customWidth="1"/>
    <col min="4875" max="4875" width="14.7109375" style="42" customWidth="1"/>
    <col min="4876" max="4876" width="15" style="42" customWidth="1"/>
    <col min="4877" max="4878" width="14.28515625" style="42" customWidth="1"/>
    <col min="4879" max="4879" width="0" style="42" hidden="1" customWidth="1"/>
    <col min="4880" max="4880" width="18.85546875" style="42" customWidth="1"/>
    <col min="4881" max="4893" width="8" style="42" customWidth="1"/>
    <col min="4894" max="4897" width="9.28515625" style="42" customWidth="1"/>
    <col min="4898" max="4925" width="9.140625" style="42"/>
    <col min="4926" max="4926" width="64" style="42" customWidth="1"/>
    <col min="4927" max="4927" width="97.85546875" style="42" customWidth="1"/>
    <col min="4928" max="5121" width="9.140625" style="42"/>
    <col min="5122" max="5122" width="1.28515625" style="42" customWidth="1"/>
    <col min="5123" max="5123" width="44.85546875" style="42" customWidth="1"/>
    <col min="5124" max="5124" width="47.28515625" style="42" customWidth="1"/>
    <col min="5125" max="5125" width="8.140625" style="42" customWidth="1"/>
    <col min="5126" max="5126" width="8.28515625" style="42" customWidth="1"/>
    <col min="5127" max="5127" width="5.42578125" style="42" customWidth="1"/>
    <col min="5128" max="5128" width="8.5703125" style="42" customWidth="1"/>
    <col min="5129" max="5129" width="13.7109375" style="42" customWidth="1"/>
    <col min="5130" max="5130" width="15.7109375" style="42" customWidth="1"/>
    <col min="5131" max="5131" width="14.7109375" style="42" customWidth="1"/>
    <col min="5132" max="5132" width="15" style="42" customWidth="1"/>
    <col min="5133" max="5134" width="14.28515625" style="42" customWidth="1"/>
    <col min="5135" max="5135" width="0" style="42" hidden="1" customWidth="1"/>
    <col min="5136" max="5136" width="18.85546875" style="42" customWidth="1"/>
    <col min="5137" max="5149" width="8" style="42" customWidth="1"/>
    <col min="5150" max="5153" width="9.28515625" style="42" customWidth="1"/>
    <col min="5154" max="5181" width="9.140625" style="42"/>
    <col min="5182" max="5182" width="64" style="42" customWidth="1"/>
    <col min="5183" max="5183" width="97.85546875" style="42" customWidth="1"/>
    <col min="5184" max="5377" width="9.140625" style="42"/>
    <col min="5378" max="5378" width="1.28515625" style="42" customWidth="1"/>
    <col min="5379" max="5379" width="44.85546875" style="42" customWidth="1"/>
    <col min="5380" max="5380" width="47.28515625" style="42" customWidth="1"/>
    <col min="5381" max="5381" width="8.140625" style="42" customWidth="1"/>
    <col min="5382" max="5382" width="8.28515625" style="42" customWidth="1"/>
    <col min="5383" max="5383" width="5.42578125" style="42" customWidth="1"/>
    <col min="5384" max="5384" width="8.5703125" style="42" customWidth="1"/>
    <col min="5385" max="5385" width="13.7109375" style="42" customWidth="1"/>
    <col min="5386" max="5386" width="15.7109375" style="42" customWidth="1"/>
    <col min="5387" max="5387" width="14.7109375" style="42" customWidth="1"/>
    <col min="5388" max="5388" width="15" style="42" customWidth="1"/>
    <col min="5389" max="5390" width="14.28515625" style="42" customWidth="1"/>
    <col min="5391" max="5391" width="0" style="42" hidden="1" customWidth="1"/>
    <col min="5392" max="5392" width="18.85546875" style="42" customWidth="1"/>
    <col min="5393" max="5405" width="8" style="42" customWidth="1"/>
    <col min="5406" max="5409" width="9.28515625" style="42" customWidth="1"/>
    <col min="5410" max="5437" width="9.140625" style="42"/>
    <col min="5438" max="5438" width="64" style="42" customWidth="1"/>
    <col min="5439" max="5439" width="97.85546875" style="42" customWidth="1"/>
    <col min="5440" max="5633" width="9.140625" style="42"/>
    <col min="5634" max="5634" width="1.28515625" style="42" customWidth="1"/>
    <col min="5635" max="5635" width="44.85546875" style="42" customWidth="1"/>
    <col min="5636" max="5636" width="47.28515625" style="42" customWidth="1"/>
    <col min="5637" max="5637" width="8.140625" style="42" customWidth="1"/>
    <col min="5638" max="5638" width="8.28515625" style="42" customWidth="1"/>
    <col min="5639" max="5639" width="5.42578125" style="42" customWidth="1"/>
    <col min="5640" max="5640" width="8.5703125" style="42" customWidth="1"/>
    <col min="5641" max="5641" width="13.7109375" style="42" customWidth="1"/>
    <col min="5642" max="5642" width="15.7109375" style="42" customWidth="1"/>
    <col min="5643" max="5643" width="14.7109375" style="42" customWidth="1"/>
    <col min="5644" max="5644" width="15" style="42" customWidth="1"/>
    <col min="5645" max="5646" width="14.28515625" style="42" customWidth="1"/>
    <col min="5647" max="5647" width="0" style="42" hidden="1" customWidth="1"/>
    <col min="5648" max="5648" width="18.85546875" style="42" customWidth="1"/>
    <col min="5649" max="5661" width="8" style="42" customWidth="1"/>
    <col min="5662" max="5665" width="9.28515625" style="42" customWidth="1"/>
    <col min="5666" max="5693" width="9.140625" style="42"/>
    <col min="5694" max="5694" width="64" style="42" customWidth="1"/>
    <col min="5695" max="5695" width="97.85546875" style="42" customWidth="1"/>
    <col min="5696" max="5889" width="9.140625" style="42"/>
    <col min="5890" max="5890" width="1.28515625" style="42" customWidth="1"/>
    <col min="5891" max="5891" width="44.85546875" style="42" customWidth="1"/>
    <col min="5892" max="5892" width="47.28515625" style="42" customWidth="1"/>
    <col min="5893" max="5893" width="8.140625" style="42" customWidth="1"/>
    <col min="5894" max="5894" width="8.28515625" style="42" customWidth="1"/>
    <col min="5895" max="5895" width="5.42578125" style="42" customWidth="1"/>
    <col min="5896" max="5896" width="8.5703125" style="42" customWidth="1"/>
    <col min="5897" max="5897" width="13.7109375" style="42" customWidth="1"/>
    <col min="5898" max="5898" width="15.7109375" style="42" customWidth="1"/>
    <col min="5899" max="5899" width="14.7109375" style="42" customWidth="1"/>
    <col min="5900" max="5900" width="15" style="42" customWidth="1"/>
    <col min="5901" max="5902" width="14.28515625" style="42" customWidth="1"/>
    <col min="5903" max="5903" width="0" style="42" hidden="1" customWidth="1"/>
    <col min="5904" max="5904" width="18.85546875" style="42" customWidth="1"/>
    <col min="5905" max="5917" width="8" style="42" customWidth="1"/>
    <col min="5918" max="5921" width="9.28515625" style="42" customWidth="1"/>
    <col min="5922" max="5949" width="9.140625" style="42"/>
    <col min="5950" max="5950" width="64" style="42" customWidth="1"/>
    <col min="5951" max="5951" width="97.85546875" style="42" customWidth="1"/>
    <col min="5952" max="6145" width="9.140625" style="42"/>
    <col min="6146" max="6146" width="1.28515625" style="42" customWidth="1"/>
    <col min="6147" max="6147" width="44.85546875" style="42" customWidth="1"/>
    <col min="6148" max="6148" width="47.28515625" style="42" customWidth="1"/>
    <col min="6149" max="6149" width="8.140625" style="42" customWidth="1"/>
    <col min="6150" max="6150" width="8.28515625" style="42" customWidth="1"/>
    <col min="6151" max="6151" width="5.42578125" style="42" customWidth="1"/>
    <col min="6152" max="6152" width="8.5703125" style="42" customWidth="1"/>
    <col min="6153" max="6153" width="13.7109375" style="42" customWidth="1"/>
    <col min="6154" max="6154" width="15.7109375" style="42" customWidth="1"/>
    <col min="6155" max="6155" width="14.7109375" style="42" customWidth="1"/>
    <col min="6156" max="6156" width="15" style="42" customWidth="1"/>
    <col min="6157" max="6158" width="14.28515625" style="42" customWidth="1"/>
    <col min="6159" max="6159" width="0" style="42" hidden="1" customWidth="1"/>
    <col min="6160" max="6160" width="18.85546875" style="42" customWidth="1"/>
    <col min="6161" max="6173" width="8" style="42" customWidth="1"/>
    <col min="6174" max="6177" width="9.28515625" style="42" customWidth="1"/>
    <col min="6178" max="6205" width="9.140625" style="42"/>
    <col min="6206" max="6206" width="64" style="42" customWidth="1"/>
    <col min="6207" max="6207" width="97.85546875" style="42" customWidth="1"/>
    <col min="6208" max="6401" width="9.140625" style="42"/>
    <col min="6402" max="6402" width="1.28515625" style="42" customWidth="1"/>
    <col min="6403" max="6403" width="44.85546875" style="42" customWidth="1"/>
    <col min="6404" max="6404" width="47.28515625" style="42" customWidth="1"/>
    <col min="6405" max="6405" width="8.140625" style="42" customWidth="1"/>
    <col min="6406" max="6406" width="8.28515625" style="42" customWidth="1"/>
    <col min="6407" max="6407" width="5.42578125" style="42" customWidth="1"/>
    <col min="6408" max="6408" width="8.5703125" style="42" customWidth="1"/>
    <col min="6409" max="6409" width="13.7109375" style="42" customWidth="1"/>
    <col min="6410" max="6410" width="15.7109375" style="42" customWidth="1"/>
    <col min="6411" max="6411" width="14.7109375" style="42" customWidth="1"/>
    <col min="6412" max="6412" width="15" style="42" customWidth="1"/>
    <col min="6413" max="6414" width="14.28515625" style="42" customWidth="1"/>
    <col min="6415" max="6415" width="0" style="42" hidden="1" customWidth="1"/>
    <col min="6416" max="6416" width="18.85546875" style="42" customWidth="1"/>
    <col min="6417" max="6429" width="8" style="42" customWidth="1"/>
    <col min="6430" max="6433" width="9.28515625" style="42" customWidth="1"/>
    <col min="6434" max="6461" width="9.140625" style="42"/>
    <col min="6462" max="6462" width="64" style="42" customWidth="1"/>
    <col min="6463" max="6463" width="97.85546875" style="42" customWidth="1"/>
    <col min="6464" max="6657" width="9.140625" style="42"/>
    <col min="6658" max="6658" width="1.28515625" style="42" customWidth="1"/>
    <col min="6659" max="6659" width="44.85546875" style="42" customWidth="1"/>
    <col min="6660" max="6660" width="47.28515625" style="42" customWidth="1"/>
    <col min="6661" max="6661" width="8.140625" style="42" customWidth="1"/>
    <col min="6662" max="6662" width="8.28515625" style="42" customWidth="1"/>
    <col min="6663" max="6663" width="5.42578125" style="42" customWidth="1"/>
    <col min="6664" max="6664" width="8.5703125" style="42" customWidth="1"/>
    <col min="6665" max="6665" width="13.7109375" style="42" customWidth="1"/>
    <col min="6666" max="6666" width="15.7109375" style="42" customWidth="1"/>
    <col min="6667" max="6667" width="14.7109375" style="42" customWidth="1"/>
    <col min="6668" max="6668" width="15" style="42" customWidth="1"/>
    <col min="6669" max="6670" width="14.28515625" style="42" customWidth="1"/>
    <col min="6671" max="6671" width="0" style="42" hidden="1" customWidth="1"/>
    <col min="6672" max="6672" width="18.85546875" style="42" customWidth="1"/>
    <col min="6673" max="6685" width="8" style="42" customWidth="1"/>
    <col min="6686" max="6689" width="9.28515625" style="42" customWidth="1"/>
    <col min="6690" max="6717" width="9.140625" style="42"/>
    <col min="6718" max="6718" width="64" style="42" customWidth="1"/>
    <col min="6719" max="6719" width="97.85546875" style="42" customWidth="1"/>
    <col min="6720" max="6913" width="9.140625" style="42"/>
    <col min="6914" max="6914" width="1.28515625" style="42" customWidth="1"/>
    <col min="6915" max="6915" width="44.85546875" style="42" customWidth="1"/>
    <col min="6916" max="6916" width="47.28515625" style="42" customWidth="1"/>
    <col min="6917" max="6917" width="8.140625" style="42" customWidth="1"/>
    <col min="6918" max="6918" width="8.28515625" style="42" customWidth="1"/>
    <col min="6919" max="6919" width="5.42578125" style="42" customWidth="1"/>
    <col min="6920" max="6920" width="8.5703125" style="42" customWidth="1"/>
    <col min="6921" max="6921" width="13.7109375" style="42" customWidth="1"/>
    <col min="6922" max="6922" width="15.7109375" style="42" customWidth="1"/>
    <col min="6923" max="6923" width="14.7109375" style="42" customWidth="1"/>
    <col min="6924" max="6924" width="15" style="42" customWidth="1"/>
    <col min="6925" max="6926" width="14.28515625" style="42" customWidth="1"/>
    <col min="6927" max="6927" width="0" style="42" hidden="1" customWidth="1"/>
    <col min="6928" max="6928" width="18.85546875" style="42" customWidth="1"/>
    <col min="6929" max="6941" width="8" style="42" customWidth="1"/>
    <col min="6942" max="6945" width="9.28515625" style="42" customWidth="1"/>
    <col min="6946" max="6973" width="9.140625" style="42"/>
    <col min="6974" max="6974" width="64" style="42" customWidth="1"/>
    <col min="6975" max="6975" width="97.85546875" style="42" customWidth="1"/>
    <col min="6976" max="7169" width="9.140625" style="42"/>
    <col min="7170" max="7170" width="1.28515625" style="42" customWidth="1"/>
    <col min="7171" max="7171" width="44.85546875" style="42" customWidth="1"/>
    <col min="7172" max="7172" width="47.28515625" style="42" customWidth="1"/>
    <col min="7173" max="7173" width="8.140625" style="42" customWidth="1"/>
    <col min="7174" max="7174" width="8.28515625" style="42" customWidth="1"/>
    <col min="7175" max="7175" width="5.42578125" style="42" customWidth="1"/>
    <col min="7176" max="7176" width="8.5703125" style="42" customWidth="1"/>
    <col min="7177" max="7177" width="13.7109375" style="42" customWidth="1"/>
    <col min="7178" max="7178" width="15.7109375" style="42" customWidth="1"/>
    <col min="7179" max="7179" width="14.7109375" style="42" customWidth="1"/>
    <col min="7180" max="7180" width="15" style="42" customWidth="1"/>
    <col min="7181" max="7182" width="14.28515625" style="42" customWidth="1"/>
    <col min="7183" max="7183" width="0" style="42" hidden="1" customWidth="1"/>
    <col min="7184" max="7184" width="18.85546875" style="42" customWidth="1"/>
    <col min="7185" max="7197" width="8" style="42" customWidth="1"/>
    <col min="7198" max="7201" width="9.28515625" style="42" customWidth="1"/>
    <col min="7202" max="7229" width="9.140625" style="42"/>
    <col min="7230" max="7230" width="64" style="42" customWidth="1"/>
    <col min="7231" max="7231" width="97.85546875" style="42" customWidth="1"/>
    <col min="7232" max="7425" width="9.140625" style="42"/>
    <col min="7426" max="7426" width="1.28515625" style="42" customWidth="1"/>
    <col min="7427" max="7427" width="44.85546875" style="42" customWidth="1"/>
    <col min="7428" max="7428" width="47.28515625" style="42" customWidth="1"/>
    <col min="7429" max="7429" width="8.140625" style="42" customWidth="1"/>
    <col min="7430" max="7430" width="8.28515625" style="42" customWidth="1"/>
    <col min="7431" max="7431" width="5.42578125" style="42" customWidth="1"/>
    <col min="7432" max="7432" width="8.5703125" style="42" customWidth="1"/>
    <col min="7433" max="7433" width="13.7109375" style="42" customWidth="1"/>
    <col min="7434" max="7434" width="15.7109375" style="42" customWidth="1"/>
    <col min="7435" max="7435" width="14.7109375" style="42" customWidth="1"/>
    <col min="7436" max="7436" width="15" style="42" customWidth="1"/>
    <col min="7437" max="7438" width="14.28515625" style="42" customWidth="1"/>
    <col min="7439" max="7439" width="0" style="42" hidden="1" customWidth="1"/>
    <col min="7440" max="7440" width="18.85546875" style="42" customWidth="1"/>
    <col min="7441" max="7453" width="8" style="42" customWidth="1"/>
    <col min="7454" max="7457" width="9.28515625" style="42" customWidth="1"/>
    <col min="7458" max="7485" width="9.140625" style="42"/>
    <col min="7486" max="7486" width="64" style="42" customWidth="1"/>
    <col min="7487" max="7487" width="97.85546875" style="42" customWidth="1"/>
    <col min="7488" max="7681" width="9.140625" style="42"/>
    <col min="7682" max="7682" width="1.28515625" style="42" customWidth="1"/>
    <col min="7683" max="7683" width="44.85546875" style="42" customWidth="1"/>
    <col min="7684" max="7684" width="47.28515625" style="42" customWidth="1"/>
    <col min="7685" max="7685" width="8.140625" style="42" customWidth="1"/>
    <col min="7686" max="7686" width="8.28515625" style="42" customWidth="1"/>
    <col min="7687" max="7687" width="5.42578125" style="42" customWidth="1"/>
    <col min="7688" max="7688" width="8.5703125" style="42" customWidth="1"/>
    <col min="7689" max="7689" width="13.7109375" style="42" customWidth="1"/>
    <col min="7690" max="7690" width="15.7109375" style="42" customWidth="1"/>
    <col min="7691" max="7691" width="14.7109375" style="42" customWidth="1"/>
    <col min="7692" max="7692" width="15" style="42" customWidth="1"/>
    <col min="7693" max="7694" width="14.28515625" style="42" customWidth="1"/>
    <col min="7695" max="7695" width="0" style="42" hidden="1" customWidth="1"/>
    <col min="7696" max="7696" width="18.85546875" style="42" customWidth="1"/>
    <col min="7697" max="7709" width="8" style="42" customWidth="1"/>
    <col min="7710" max="7713" width="9.28515625" style="42" customWidth="1"/>
    <col min="7714" max="7741" width="9.140625" style="42"/>
    <col min="7742" max="7742" width="64" style="42" customWidth="1"/>
    <col min="7743" max="7743" width="97.85546875" style="42" customWidth="1"/>
    <col min="7744" max="7937" width="9.140625" style="42"/>
    <col min="7938" max="7938" width="1.28515625" style="42" customWidth="1"/>
    <col min="7939" max="7939" width="44.85546875" style="42" customWidth="1"/>
    <col min="7940" max="7940" width="47.28515625" style="42" customWidth="1"/>
    <col min="7941" max="7941" width="8.140625" style="42" customWidth="1"/>
    <col min="7942" max="7942" width="8.28515625" style="42" customWidth="1"/>
    <col min="7943" max="7943" width="5.42578125" style="42" customWidth="1"/>
    <col min="7944" max="7944" width="8.5703125" style="42" customWidth="1"/>
    <col min="7945" max="7945" width="13.7109375" style="42" customWidth="1"/>
    <col min="7946" max="7946" width="15.7109375" style="42" customWidth="1"/>
    <col min="7947" max="7947" width="14.7109375" style="42" customWidth="1"/>
    <col min="7948" max="7948" width="15" style="42" customWidth="1"/>
    <col min="7949" max="7950" width="14.28515625" style="42" customWidth="1"/>
    <col min="7951" max="7951" width="0" style="42" hidden="1" customWidth="1"/>
    <col min="7952" max="7952" width="18.85546875" style="42" customWidth="1"/>
    <col min="7953" max="7965" width="8" style="42" customWidth="1"/>
    <col min="7966" max="7969" width="9.28515625" style="42" customWidth="1"/>
    <col min="7970" max="7997" width="9.140625" style="42"/>
    <col min="7998" max="7998" width="64" style="42" customWidth="1"/>
    <col min="7999" max="7999" width="97.85546875" style="42" customWidth="1"/>
    <col min="8000" max="8193" width="9.140625" style="42"/>
    <col min="8194" max="8194" width="1.28515625" style="42" customWidth="1"/>
    <col min="8195" max="8195" width="44.85546875" style="42" customWidth="1"/>
    <col min="8196" max="8196" width="47.28515625" style="42" customWidth="1"/>
    <col min="8197" max="8197" width="8.140625" style="42" customWidth="1"/>
    <col min="8198" max="8198" width="8.28515625" style="42" customWidth="1"/>
    <col min="8199" max="8199" width="5.42578125" style="42" customWidth="1"/>
    <col min="8200" max="8200" width="8.5703125" style="42" customWidth="1"/>
    <col min="8201" max="8201" width="13.7109375" style="42" customWidth="1"/>
    <col min="8202" max="8202" width="15.7109375" style="42" customWidth="1"/>
    <col min="8203" max="8203" width="14.7109375" style="42" customWidth="1"/>
    <col min="8204" max="8204" width="15" style="42" customWidth="1"/>
    <col min="8205" max="8206" width="14.28515625" style="42" customWidth="1"/>
    <col min="8207" max="8207" width="0" style="42" hidden="1" customWidth="1"/>
    <col min="8208" max="8208" width="18.85546875" style="42" customWidth="1"/>
    <col min="8209" max="8221" width="8" style="42" customWidth="1"/>
    <col min="8222" max="8225" width="9.28515625" style="42" customWidth="1"/>
    <col min="8226" max="8253" width="9.140625" style="42"/>
    <col min="8254" max="8254" width="64" style="42" customWidth="1"/>
    <col min="8255" max="8255" width="97.85546875" style="42" customWidth="1"/>
    <col min="8256" max="8449" width="9.140625" style="42"/>
    <col min="8450" max="8450" width="1.28515625" style="42" customWidth="1"/>
    <col min="8451" max="8451" width="44.85546875" style="42" customWidth="1"/>
    <col min="8452" max="8452" width="47.28515625" style="42" customWidth="1"/>
    <col min="8453" max="8453" width="8.140625" style="42" customWidth="1"/>
    <col min="8454" max="8454" width="8.28515625" style="42" customWidth="1"/>
    <col min="8455" max="8455" width="5.42578125" style="42" customWidth="1"/>
    <col min="8456" max="8456" width="8.5703125" style="42" customWidth="1"/>
    <col min="8457" max="8457" width="13.7109375" style="42" customWidth="1"/>
    <col min="8458" max="8458" width="15.7109375" style="42" customWidth="1"/>
    <col min="8459" max="8459" width="14.7109375" style="42" customWidth="1"/>
    <col min="8460" max="8460" width="15" style="42" customWidth="1"/>
    <col min="8461" max="8462" width="14.28515625" style="42" customWidth="1"/>
    <col min="8463" max="8463" width="0" style="42" hidden="1" customWidth="1"/>
    <col min="8464" max="8464" width="18.85546875" style="42" customWidth="1"/>
    <col min="8465" max="8477" width="8" style="42" customWidth="1"/>
    <col min="8478" max="8481" width="9.28515625" style="42" customWidth="1"/>
    <col min="8482" max="8509" width="9.140625" style="42"/>
    <col min="8510" max="8510" width="64" style="42" customWidth="1"/>
    <col min="8511" max="8511" width="97.85546875" style="42" customWidth="1"/>
    <col min="8512" max="8705" width="9.140625" style="42"/>
    <col min="8706" max="8706" width="1.28515625" style="42" customWidth="1"/>
    <col min="8707" max="8707" width="44.85546875" style="42" customWidth="1"/>
    <col min="8708" max="8708" width="47.28515625" style="42" customWidth="1"/>
    <col min="8709" max="8709" width="8.140625" style="42" customWidth="1"/>
    <col min="8710" max="8710" width="8.28515625" style="42" customWidth="1"/>
    <col min="8711" max="8711" width="5.42578125" style="42" customWidth="1"/>
    <col min="8712" max="8712" width="8.5703125" style="42" customWidth="1"/>
    <col min="8713" max="8713" width="13.7109375" style="42" customWidth="1"/>
    <col min="8714" max="8714" width="15.7109375" style="42" customWidth="1"/>
    <col min="8715" max="8715" width="14.7109375" style="42" customWidth="1"/>
    <col min="8716" max="8716" width="15" style="42" customWidth="1"/>
    <col min="8717" max="8718" width="14.28515625" style="42" customWidth="1"/>
    <col min="8719" max="8719" width="0" style="42" hidden="1" customWidth="1"/>
    <col min="8720" max="8720" width="18.85546875" style="42" customWidth="1"/>
    <col min="8721" max="8733" width="8" style="42" customWidth="1"/>
    <col min="8734" max="8737" width="9.28515625" style="42" customWidth="1"/>
    <col min="8738" max="8765" width="9.140625" style="42"/>
    <col min="8766" max="8766" width="64" style="42" customWidth="1"/>
    <col min="8767" max="8767" width="97.85546875" style="42" customWidth="1"/>
    <col min="8768" max="8961" width="9.140625" style="42"/>
    <col min="8962" max="8962" width="1.28515625" style="42" customWidth="1"/>
    <col min="8963" max="8963" width="44.85546875" style="42" customWidth="1"/>
    <col min="8964" max="8964" width="47.28515625" style="42" customWidth="1"/>
    <col min="8965" max="8965" width="8.140625" style="42" customWidth="1"/>
    <col min="8966" max="8966" width="8.28515625" style="42" customWidth="1"/>
    <col min="8967" max="8967" width="5.42578125" style="42" customWidth="1"/>
    <col min="8968" max="8968" width="8.5703125" style="42" customWidth="1"/>
    <col min="8969" max="8969" width="13.7109375" style="42" customWidth="1"/>
    <col min="8970" max="8970" width="15.7109375" style="42" customWidth="1"/>
    <col min="8971" max="8971" width="14.7109375" style="42" customWidth="1"/>
    <col min="8972" max="8972" width="15" style="42" customWidth="1"/>
    <col min="8973" max="8974" width="14.28515625" style="42" customWidth="1"/>
    <col min="8975" max="8975" width="0" style="42" hidden="1" customWidth="1"/>
    <col min="8976" max="8976" width="18.85546875" style="42" customWidth="1"/>
    <col min="8977" max="8989" width="8" style="42" customWidth="1"/>
    <col min="8990" max="8993" width="9.28515625" style="42" customWidth="1"/>
    <col min="8994" max="9021" width="9.140625" style="42"/>
    <col min="9022" max="9022" width="64" style="42" customWidth="1"/>
    <col min="9023" max="9023" width="97.85546875" style="42" customWidth="1"/>
    <col min="9024" max="9217" width="9.140625" style="42"/>
    <col min="9218" max="9218" width="1.28515625" style="42" customWidth="1"/>
    <col min="9219" max="9219" width="44.85546875" style="42" customWidth="1"/>
    <col min="9220" max="9220" width="47.28515625" style="42" customWidth="1"/>
    <col min="9221" max="9221" width="8.140625" style="42" customWidth="1"/>
    <col min="9222" max="9222" width="8.28515625" style="42" customWidth="1"/>
    <col min="9223" max="9223" width="5.42578125" style="42" customWidth="1"/>
    <col min="9224" max="9224" width="8.5703125" style="42" customWidth="1"/>
    <col min="9225" max="9225" width="13.7109375" style="42" customWidth="1"/>
    <col min="9226" max="9226" width="15.7109375" style="42" customWidth="1"/>
    <col min="9227" max="9227" width="14.7109375" style="42" customWidth="1"/>
    <col min="9228" max="9228" width="15" style="42" customWidth="1"/>
    <col min="9229" max="9230" width="14.28515625" style="42" customWidth="1"/>
    <col min="9231" max="9231" width="0" style="42" hidden="1" customWidth="1"/>
    <col min="9232" max="9232" width="18.85546875" style="42" customWidth="1"/>
    <col min="9233" max="9245" width="8" style="42" customWidth="1"/>
    <col min="9246" max="9249" width="9.28515625" style="42" customWidth="1"/>
    <col min="9250" max="9277" width="9.140625" style="42"/>
    <col min="9278" max="9278" width="64" style="42" customWidth="1"/>
    <col min="9279" max="9279" width="97.85546875" style="42" customWidth="1"/>
    <col min="9280" max="9473" width="9.140625" style="42"/>
    <col min="9474" max="9474" width="1.28515625" style="42" customWidth="1"/>
    <col min="9475" max="9475" width="44.85546875" style="42" customWidth="1"/>
    <col min="9476" max="9476" width="47.28515625" style="42" customWidth="1"/>
    <col min="9477" max="9477" width="8.140625" style="42" customWidth="1"/>
    <col min="9478" max="9478" width="8.28515625" style="42" customWidth="1"/>
    <col min="9479" max="9479" width="5.42578125" style="42" customWidth="1"/>
    <col min="9480" max="9480" width="8.5703125" style="42" customWidth="1"/>
    <col min="9481" max="9481" width="13.7109375" style="42" customWidth="1"/>
    <col min="9482" max="9482" width="15.7109375" style="42" customWidth="1"/>
    <col min="9483" max="9483" width="14.7109375" style="42" customWidth="1"/>
    <col min="9484" max="9484" width="15" style="42" customWidth="1"/>
    <col min="9485" max="9486" width="14.28515625" style="42" customWidth="1"/>
    <col min="9487" max="9487" width="0" style="42" hidden="1" customWidth="1"/>
    <col min="9488" max="9488" width="18.85546875" style="42" customWidth="1"/>
    <col min="9489" max="9501" width="8" style="42" customWidth="1"/>
    <col min="9502" max="9505" width="9.28515625" style="42" customWidth="1"/>
    <col min="9506" max="9533" width="9.140625" style="42"/>
    <col min="9534" max="9534" width="64" style="42" customWidth="1"/>
    <col min="9535" max="9535" width="97.85546875" style="42" customWidth="1"/>
    <col min="9536" max="9729" width="9.140625" style="42"/>
    <col min="9730" max="9730" width="1.28515625" style="42" customWidth="1"/>
    <col min="9731" max="9731" width="44.85546875" style="42" customWidth="1"/>
    <col min="9732" max="9732" width="47.28515625" style="42" customWidth="1"/>
    <col min="9733" max="9733" width="8.140625" style="42" customWidth="1"/>
    <col min="9734" max="9734" width="8.28515625" style="42" customWidth="1"/>
    <col min="9735" max="9735" width="5.42578125" style="42" customWidth="1"/>
    <col min="9736" max="9736" width="8.5703125" style="42" customWidth="1"/>
    <col min="9737" max="9737" width="13.7109375" style="42" customWidth="1"/>
    <col min="9738" max="9738" width="15.7109375" style="42" customWidth="1"/>
    <col min="9739" max="9739" width="14.7109375" style="42" customWidth="1"/>
    <col min="9740" max="9740" width="15" style="42" customWidth="1"/>
    <col min="9741" max="9742" width="14.28515625" style="42" customWidth="1"/>
    <col min="9743" max="9743" width="0" style="42" hidden="1" customWidth="1"/>
    <col min="9744" max="9744" width="18.85546875" style="42" customWidth="1"/>
    <col min="9745" max="9757" width="8" style="42" customWidth="1"/>
    <col min="9758" max="9761" width="9.28515625" style="42" customWidth="1"/>
    <col min="9762" max="9789" width="9.140625" style="42"/>
    <col min="9790" max="9790" width="64" style="42" customWidth="1"/>
    <col min="9791" max="9791" width="97.85546875" style="42" customWidth="1"/>
    <col min="9792" max="9985" width="9.140625" style="42"/>
    <col min="9986" max="9986" width="1.28515625" style="42" customWidth="1"/>
    <col min="9987" max="9987" width="44.85546875" style="42" customWidth="1"/>
    <col min="9988" max="9988" width="47.28515625" style="42" customWidth="1"/>
    <col min="9989" max="9989" width="8.140625" style="42" customWidth="1"/>
    <col min="9990" max="9990" width="8.28515625" style="42" customWidth="1"/>
    <col min="9991" max="9991" width="5.42578125" style="42" customWidth="1"/>
    <col min="9992" max="9992" width="8.5703125" style="42" customWidth="1"/>
    <col min="9993" max="9993" width="13.7109375" style="42" customWidth="1"/>
    <col min="9994" max="9994" width="15.7109375" style="42" customWidth="1"/>
    <col min="9995" max="9995" width="14.7109375" style="42" customWidth="1"/>
    <col min="9996" max="9996" width="15" style="42" customWidth="1"/>
    <col min="9997" max="9998" width="14.28515625" style="42" customWidth="1"/>
    <col min="9999" max="9999" width="0" style="42" hidden="1" customWidth="1"/>
    <col min="10000" max="10000" width="18.85546875" style="42" customWidth="1"/>
    <col min="10001" max="10013" width="8" style="42" customWidth="1"/>
    <col min="10014" max="10017" width="9.28515625" style="42" customWidth="1"/>
    <col min="10018" max="10045" width="9.140625" style="42"/>
    <col min="10046" max="10046" width="64" style="42" customWidth="1"/>
    <col min="10047" max="10047" width="97.85546875" style="42" customWidth="1"/>
    <col min="10048" max="10241" width="9.140625" style="42"/>
    <col min="10242" max="10242" width="1.28515625" style="42" customWidth="1"/>
    <col min="10243" max="10243" width="44.85546875" style="42" customWidth="1"/>
    <col min="10244" max="10244" width="47.28515625" style="42" customWidth="1"/>
    <col min="10245" max="10245" width="8.140625" style="42" customWidth="1"/>
    <col min="10246" max="10246" width="8.28515625" style="42" customWidth="1"/>
    <col min="10247" max="10247" width="5.42578125" style="42" customWidth="1"/>
    <col min="10248" max="10248" width="8.5703125" style="42" customWidth="1"/>
    <col min="10249" max="10249" width="13.7109375" style="42" customWidth="1"/>
    <col min="10250" max="10250" width="15.7109375" style="42" customWidth="1"/>
    <col min="10251" max="10251" width="14.7109375" style="42" customWidth="1"/>
    <col min="10252" max="10252" width="15" style="42" customWidth="1"/>
    <col min="10253" max="10254" width="14.28515625" style="42" customWidth="1"/>
    <col min="10255" max="10255" width="0" style="42" hidden="1" customWidth="1"/>
    <col min="10256" max="10256" width="18.85546875" style="42" customWidth="1"/>
    <col min="10257" max="10269" width="8" style="42" customWidth="1"/>
    <col min="10270" max="10273" width="9.28515625" style="42" customWidth="1"/>
    <col min="10274" max="10301" width="9.140625" style="42"/>
    <col min="10302" max="10302" width="64" style="42" customWidth="1"/>
    <col min="10303" max="10303" width="97.85546875" style="42" customWidth="1"/>
    <col min="10304" max="10497" width="9.140625" style="42"/>
    <col min="10498" max="10498" width="1.28515625" style="42" customWidth="1"/>
    <col min="10499" max="10499" width="44.85546875" style="42" customWidth="1"/>
    <col min="10500" max="10500" width="47.28515625" style="42" customWidth="1"/>
    <col min="10501" max="10501" width="8.140625" style="42" customWidth="1"/>
    <col min="10502" max="10502" width="8.28515625" style="42" customWidth="1"/>
    <col min="10503" max="10503" width="5.42578125" style="42" customWidth="1"/>
    <col min="10504" max="10504" width="8.5703125" style="42" customWidth="1"/>
    <col min="10505" max="10505" width="13.7109375" style="42" customWidth="1"/>
    <col min="10506" max="10506" width="15.7109375" style="42" customWidth="1"/>
    <col min="10507" max="10507" width="14.7109375" style="42" customWidth="1"/>
    <col min="10508" max="10508" width="15" style="42" customWidth="1"/>
    <col min="10509" max="10510" width="14.28515625" style="42" customWidth="1"/>
    <col min="10511" max="10511" width="0" style="42" hidden="1" customWidth="1"/>
    <col min="10512" max="10512" width="18.85546875" style="42" customWidth="1"/>
    <col min="10513" max="10525" width="8" style="42" customWidth="1"/>
    <col min="10526" max="10529" width="9.28515625" style="42" customWidth="1"/>
    <col min="10530" max="10557" width="9.140625" style="42"/>
    <col min="10558" max="10558" width="64" style="42" customWidth="1"/>
    <col min="10559" max="10559" width="97.85546875" style="42" customWidth="1"/>
    <col min="10560" max="10753" width="9.140625" style="42"/>
    <col min="10754" max="10754" width="1.28515625" style="42" customWidth="1"/>
    <col min="10755" max="10755" width="44.85546875" style="42" customWidth="1"/>
    <col min="10756" max="10756" width="47.28515625" style="42" customWidth="1"/>
    <col min="10757" max="10757" width="8.140625" style="42" customWidth="1"/>
    <col min="10758" max="10758" width="8.28515625" style="42" customWidth="1"/>
    <col min="10759" max="10759" width="5.42578125" style="42" customWidth="1"/>
    <col min="10760" max="10760" width="8.5703125" style="42" customWidth="1"/>
    <col min="10761" max="10761" width="13.7109375" style="42" customWidth="1"/>
    <col min="10762" max="10762" width="15.7109375" style="42" customWidth="1"/>
    <col min="10763" max="10763" width="14.7109375" style="42" customWidth="1"/>
    <col min="10764" max="10764" width="15" style="42" customWidth="1"/>
    <col min="10765" max="10766" width="14.28515625" style="42" customWidth="1"/>
    <col min="10767" max="10767" width="0" style="42" hidden="1" customWidth="1"/>
    <col min="10768" max="10768" width="18.85546875" style="42" customWidth="1"/>
    <col min="10769" max="10781" width="8" style="42" customWidth="1"/>
    <col min="10782" max="10785" width="9.28515625" style="42" customWidth="1"/>
    <col min="10786" max="10813" width="9.140625" style="42"/>
    <col min="10814" max="10814" width="64" style="42" customWidth="1"/>
    <col min="10815" max="10815" width="97.85546875" style="42" customWidth="1"/>
    <col min="10816" max="11009" width="9.140625" style="42"/>
    <col min="11010" max="11010" width="1.28515625" style="42" customWidth="1"/>
    <col min="11011" max="11011" width="44.85546875" style="42" customWidth="1"/>
    <col min="11012" max="11012" width="47.28515625" style="42" customWidth="1"/>
    <col min="11013" max="11013" width="8.140625" style="42" customWidth="1"/>
    <col min="11014" max="11014" width="8.28515625" style="42" customWidth="1"/>
    <col min="11015" max="11015" width="5.42578125" style="42" customWidth="1"/>
    <col min="11016" max="11016" width="8.5703125" style="42" customWidth="1"/>
    <col min="11017" max="11017" width="13.7109375" style="42" customWidth="1"/>
    <col min="11018" max="11018" width="15.7109375" style="42" customWidth="1"/>
    <col min="11019" max="11019" width="14.7109375" style="42" customWidth="1"/>
    <col min="11020" max="11020" width="15" style="42" customWidth="1"/>
    <col min="11021" max="11022" width="14.28515625" style="42" customWidth="1"/>
    <col min="11023" max="11023" width="0" style="42" hidden="1" customWidth="1"/>
    <col min="11024" max="11024" width="18.85546875" style="42" customWidth="1"/>
    <col min="11025" max="11037" width="8" style="42" customWidth="1"/>
    <col min="11038" max="11041" width="9.28515625" style="42" customWidth="1"/>
    <col min="11042" max="11069" width="9.140625" style="42"/>
    <col min="11070" max="11070" width="64" style="42" customWidth="1"/>
    <col min="11071" max="11071" width="97.85546875" style="42" customWidth="1"/>
    <col min="11072" max="11265" width="9.140625" style="42"/>
    <col min="11266" max="11266" width="1.28515625" style="42" customWidth="1"/>
    <col min="11267" max="11267" width="44.85546875" style="42" customWidth="1"/>
    <col min="11268" max="11268" width="47.28515625" style="42" customWidth="1"/>
    <col min="11269" max="11269" width="8.140625" style="42" customWidth="1"/>
    <col min="11270" max="11270" width="8.28515625" style="42" customWidth="1"/>
    <col min="11271" max="11271" width="5.42578125" style="42" customWidth="1"/>
    <col min="11272" max="11272" width="8.5703125" style="42" customWidth="1"/>
    <col min="11273" max="11273" width="13.7109375" style="42" customWidth="1"/>
    <col min="11274" max="11274" width="15.7109375" style="42" customWidth="1"/>
    <col min="11275" max="11275" width="14.7109375" style="42" customWidth="1"/>
    <col min="11276" max="11276" width="15" style="42" customWidth="1"/>
    <col min="11277" max="11278" width="14.28515625" style="42" customWidth="1"/>
    <col min="11279" max="11279" width="0" style="42" hidden="1" customWidth="1"/>
    <col min="11280" max="11280" width="18.85546875" style="42" customWidth="1"/>
    <col min="11281" max="11293" width="8" style="42" customWidth="1"/>
    <col min="11294" max="11297" width="9.28515625" style="42" customWidth="1"/>
    <col min="11298" max="11325" width="9.140625" style="42"/>
    <col min="11326" max="11326" width="64" style="42" customWidth="1"/>
    <col min="11327" max="11327" width="97.85546875" style="42" customWidth="1"/>
    <col min="11328" max="11521" width="9.140625" style="42"/>
    <col min="11522" max="11522" width="1.28515625" style="42" customWidth="1"/>
    <col min="11523" max="11523" width="44.85546875" style="42" customWidth="1"/>
    <col min="11524" max="11524" width="47.28515625" style="42" customWidth="1"/>
    <col min="11525" max="11525" width="8.140625" style="42" customWidth="1"/>
    <col min="11526" max="11526" width="8.28515625" style="42" customWidth="1"/>
    <col min="11527" max="11527" width="5.42578125" style="42" customWidth="1"/>
    <col min="11528" max="11528" width="8.5703125" style="42" customWidth="1"/>
    <col min="11529" max="11529" width="13.7109375" style="42" customWidth="1"/>
    <col min="11530" max="11530" width="15.7109375" style="42" customWidth="1"/>
    <col min="11531" max="11531" width="14.7109375" style="42" customWidth="1"/>
    <col min="11532" max="11532" width="15" style="42" customWidth="1"/>
    <col min="11533" max="11534" width="14.28515625" style="42" customWidth="1"/>
    <col min="11535" max="11535" width="0" style="42" hidden="1" customWidth="1"/>
    <col min="11536" max="11536" width="18.85546875" style="42" customWidth="1"/>
    <col min="11537" max="11549" width="8" style="42" customWidth="1"/>
    <col min="11550" max="11553" width="9.28515625" style="42" customWidth="1"/>
    <col min="11554" max="11581" width="9.140625" style="42"/>
    <col min="11582" max="11582" width="64" style="42" customWidth="1"/>
    <col min="11583" max="11583" width="97.85546875" style="42" customWidth="1"/>
    <col min="11584" max="11777" width="9.140625" style="42"/>
    <col min="11778" max="11778" width="1.28515625" style="42" customWidth="1"/>
    <col min="11779" max="11779" width="44.85546875" style="42" customWidth="1"/>
    <col min="11780" max="11780" width="47.28515625" style="42" customWidth="1"/>
    <col min="11781" max="11781" width="8.140625" style="42" customWidth="1"/>
    <col min="11782" max="11782" width="8.28515625" style="42" customWidth="1"/>
    <col min="11783" max="11783" width="5.42578125" style="42" customWidth="1"/>
    <col min="11784" max="11784" width="8.5703125" style="42" customWidth="1"/>
    <col min="11785" max="11785" width="13.7109375" style="42" customWidth="1"/>
    <col min="11786" max="11786" width="15.7109375" style="42" customWidth="1"/>
    <col min="11787" max="11787" width="14.7109375" style="42" customWidth="1"/>
    <col min="11788" max="11788" width="15" style="42" customWidth="1"/>
    <col min="11789" max="11790" width="14.28515625" style="42" customWidth="1"/>
    <col min="11791" max="11791" width="0" style="42" hidden="1" customWidth="1"/>
    <col min="11792" max="11792" width="18.85546875" style="42" customWidth="1"/>
    <col min="11793" max="11805" width="8" style="42" customWidth="1"/>
    <col min="11806" max="11809" width="9.28515625" style="42" customWidth="1"/>
    <col min="11810" max="11837" width="9.140625" style="42"/>
    <col min="11838" max="11838" width="64" style="42" customWidth="1"/>
    <col min="11839" max="11839" width="97.85546875" style="42" customWidth="1"/>
    <col min="11840" max="12033" width="9.140625" style="42"/>
    <col min="12034" max="12034" width="1.28515625" style="42" customWidth="1"/>
    <col min="12035" max="12035" width="44.85546875" style="42" customWidth="1"/>
    <col min="12036" max="12036" width="47.28515625" style="42" customWidth="1"/>
    <col min="12037" max="12037" width="8.140625" style="42" customWidth="1"/>
    <col min="12038" max="12038" width="8.28515625" style="42" customWidth="1"/>
    <col min="12039" max="12039" width="5.42578125" style="42" customWidth="1"/>
    <col min="12040" max="12040" width="8.5703125" style="42" customWidth="1"/>
    <col min="12041" max="12041" width="13.7109375" style="42" customWidth="1"/>
    <col min="12042" max="12042" width="15.7109375" style="42" customWidth="1"/>
    <col min="12043" max="12043" width="14.7109375" style="42" customWidth="1"/>
    <col min="12044" max="12044" width="15" style="42" customWidth="1"/>
    <col min="12045" max="12046" width="14.28515625" style="42" customWidth="1"/>
    <col min="12047" max="12047" width="0" style="42" hidden="1" customWidth="1"/>
    <col min="12048" max="12048" width="18.85546875" style="42" customWidth="1"/>
    <col min="12049" max="12061" width="8" style="42" customWidth="1"/>
    <col min="12062" max="12065" width="9.28515625" style="42" customWidth="1"/>
    <col min="12066" max="12093" width="9.140625" style="42"/>
    <col min="12094" max="12094" width="64" style="42" customWidth="1"/>
    <col min="12095" max="12095" width="97.85546875" style="42" customWidth="1"/>
    <col min="12096" max="12289" width="9.140625" style="42"/>
    <col min="12290" max="12290" width="1.28515625" style="42" customWidth="1"/>
    <col min="12291" max="12291" width="44.85546875" style="42" customWidth="1"/>
    <col min="12292" max="12292" width="47.28515625" style="42" customWidth="1"/>
    <col min="12293" max="12293" width="8.140625" style="42" customWidth="1"/>
    <col min="12294" max="12294" width="8.28515625" style="42" customWidth="1"/>
    <col min="12295" max="12295" width="5.42578125" style="42" customWidth="1"/>
    <col min="12296" max="12296" width="8.5703125" style="42" customWidth="1"/>
    <col min="12297" max="12297" width="13.7109375" style="42" customWidth="1"/>
    <col min="12298" max="12298" width="15.7109375" style="42" customWidth="1"/>
    <col min="12299" max="12299" width="14.7109375" style="42" customWidth="1"/>
    <col min="12300" max="12300" width="15" style="42" customWidth="1"/>
    <col min="12301" max="12302" width="14.28515625" style="42" customWidth="1"/>
    <col min="12303" max="12303" width="0" style="42" hidden="1" customWidth="1"/>
    <col min="12304" max="12304" width="18.85546875" style="42" customWidth="1"/>
    <col min="12305" max="12317" width="8" style="42" customWidth="1"/>
    <col min="12318" max="12321" width="9.28515625" style="42" customWidth="1"/>
    <col min="12322" max="12349" width="9.140625" style="42"/>
    <col min="12350" max="12350" width="64" style="42" customWidth="1"/>
    <col min="12351" max="12351" width="97.85546875" style="42" customWidth="1"/>
    <col min="12352" max="12545" width="9.140625" style="42"/>
    <col min="12546" max="12546" width="1.28515625" style="42" customWidth="1"/>
    <col min="12547" max="12547" width="44.85546875" style="42" customWidth="1"/>
    <col min="12548" max="12548" width="47.28515625" style="42" customWidth="1"/>
    <col min="12549" max="12549" width="8.140625" style="42" customWidth="1"/>
    <col min="12550" max="12550" width="8.28515625" style="42" customWidth="1"/>
    <col min="12551" max="12551" width="5.42578125" style="42" customWidth="1"/>
    <col min="12552" max="12552" width="8.5703125" style="42" customWidth="1"/>
    <col min="12553" max="12553" width="13.7109375" style="42" customWidth="1"/>
    <col min="12554" max="12554" width="15.7109375" style="42" customWidth="1"/>
    <col min="12555" max="12555" width="14.7109375" style="42" customWidth="1"/>
    <col min="12556" max="12556" width="15" style="42" customWidth="1"/>
    <col min="12557" max="12558" width="14.28515625" style="42" customWidth="1"/>
    <col min="12559" max="12559" width="0" style="42" hidden="1" customWidth="1"/>
    <col min="12560" max="12560" width="18.85546875" style="42" customWidth="1"/>
    <col min="12561" max="12573" width="8" style="42" customWidth="1"/>
    <col min="12574" max="12577" width="9.28515625" style="42" customWidth="1"/>
    <col min="12578" max="12605" width="9.140625" style="42"/>
    <col min="12606" max="12606" width="64" style="42" customWidth="1"/>
    <col min="12607" max="12607" width="97.85546875" style="42" customWidth="1"/>
    <col min="12608" max="12801" width="9.140625" style="42"/>
    <col min="12802" max="12802" width="1.28515625" style="42" customWidth="1"/>
    <col min="12803" max="12803" width="44.85546875" style="42" customWidth="1"/>
    <col min="12804" max="12804" width="47.28515625" style="42" customWidth="1"/>
    <col min="12805" max="12805" width="8.140625" style="42" customWidth="1"/>
    <col min="12806" max="12806" width="8.28515625" style="42" customWidth="1"/>
    <col min="12807" max="12807" width="5.42578125" style="42" customWidth="1"/>
    <col min="12808" max="12808" width="8.5703125" style="42" customWidth="1"/>
    <col min="12809" max="12809" width="13.7109375" style="42" customWidth="1"/>
    <col min="12810" max="12810" width="15.7109375" style="42" customWidth="1"/>
    <col min="12811" max="12811" width="14.7109375" style="42" customWidth="1"/>
    <col min="12812" max="12812" width="15" style="42" customWidth="1"/>
    <col min="12813" max="12814" width="14.28515625" style="42" customWidth="1"/>
    <col min="12815" max="12815" width="0" style="42" hidden="1" customWidth="1"/>
    <col min="12816" max="12816" width="18.85546875" style="42" customWidth="1"/>
    <col min="12817" max="12829" width="8" style="42" customWidth="1"/>
    <col min="12830" max="12833" width="9.28515625" style="42" customWidth="1"/>
    <col min="12834" max="12861" width="9.140625" style="42"/>
    <col min="12862" max="12862" width="64" style="42" customWidth="1"/>
    <col min="12863" max="12863" width="97.85546875" style="42" customWidth="1"/>
    <col min="12864" max="13057" width="9.140625" style="42"/>
    <col min="13058" max="13058" width="1.28515625" style="42" customWidth="1"/>
    <col min="13059" max="13059" width="44.85546875" style="42" customWidth="1"/>
    <col min="13060" max="13060" width="47.28515625" style="42" customWidth="1"/>
    <col min="13061" max="13061" width="8.140625" style="42" customWidth="1"/>
    <col min="13062" max="13062" width="8.28515625" style="42" customWidth="1"/>
    <col min="13063" max="13063" width="5.42578125" style="42" customWidth="1"/>
    <col min="13064" max="13064" width="8.5703125" style="42" customWidth="1"/>
    <col min="13065" max="13065" width="13.7109375" style="42" customWidth="1"/>
    <col min="13066" max="13066" width="15.7109375" style="42" customWidth="1"/>
    <col min="13067" max="13067" width="14.7109375" style="42" customWidth="1"/>
    <col min="13068" max="13068" width="15" style="42" customWidth="1"/>
    <col min="13069" max="13070" width="14.28515625" style="42" customWidth="1"/>
    <col min="13071" max="13071" width="0" style="42" hidden="1" customWidth="1"/>
    <col min="13072" max="13072" width="18.85546875" style="42" customWidth="1"/>
    <col min="13073" max="13085" width="8" style="42" customWidth="1"/>
    <col min="13086" max="13089" width="9.28515625" style="42" customWidth="1"/>
    <col min="13090" max="13117" width="9.140625" style="42"/>
    <col min="13118" max="13118" width="64" style="42" customWidth="1"/>
    <col min="13119" max="13119" width="97.85546875" style="42" customWidth="1"/>
    <col min="13120" max="13313" width="9.140625" style="42"/>
    <col min="13314" max="13314" width="1.28515625" style="42" customWidth="1"/>
    <col min="13315" max="13315" width="44.85546875" style="42" customWidth="1"/>
    <col min="13316" max="13316" width="47.28515625" style="42" customWidth="1"/>
    <col min="13317" max="13317" width="8.140625" style="42" customWidth="1"/>
    <col min="13318" max="13318" width="8.28515625" style="42" customWidth="1"/>
    <col min="13319" max="13319" width="5.42578125" style="42" customWidth="1"/>
    <col min="13320" max="13320" width="8.5703125" style="42" customWidth="1"/>
    <col min="13321" max="13321" width="13.7109375" style="42" customWidth="1"/>
    <col min="13322" max="13322" width="15.7109375" style="42" customWidth="1"/>
    <col min="13323" max="13323" width="14.7109375" style="42" customWidth="1"/>
    <col min="13324" max="13324" width="15" style="42" customWidth="1"/>
    <col min="13325" max="13326" width="14.28515625" style="42" customWidth="1"/>
    <col min="13327" max="13327" width="0" style="42" hidden="1" customWidth="1"/>
    <col min="13328" max="13328" width="18.85546875" style="42" customWidth="1"/>
    <col min="13329" max="13341" width="8" style="42" customWidth="1"/>
    <col min="13342" max="13345" width="9.28515625" style="42" customWidth="1"/>
    <col min="13346" max="13373" width="9.140625" style="42"/>
    <col min="13374" max="13374" width="64" style="42" customWidth="1"/>
    <col min="13375" max="13375" width="97.85546875" style="42" customWidth="1"/>
    <col min="13376" max="13569" width="9.140625" style="42"/>
    <col min="13570" max="13570" width="1.28515625" style="42" customWidth="1"/>
    <col min="13571" max="13571" width="44.85546875" style="42" customWidth="1"/>
    <col min="13572" max="13572" width="47.28515625" style="42" customWidth="1"/>
    <col min="13573" max="13573" width="8.140625" style="42" customWidth="1"/>
    <col min="13574" max="13574" width="8.28515625" style="42" customWidth="1"/>
    <col min="13575" max="13575" width="5.42578125" style="42" customWidth="1"/>
    <col min="13576" max="13576" width="8.5703125" style="42" customWidth="1"/>
    <col min="13577" max="13577" width="13.7109375" style="42" customWidth="1"/>
    <col min="13578" max="13578" width="15.7109375" style="42" customWidth="1"/>
    <col min="13579" max="13579" width="14.7109375" style="42" customWidth="1"/>
    <col min="13580" max="13580" width="15" style="42" customWidth="1"/>
    <col min="13581" max="13582" width="14.28515625" style="42" customWidth="1"/>
    <col min="13583" max="13583" width="0" style="42" hidden="1" customWidth="1"/>
    <col min="13584" max="13584" width="18.85546875" style="42" customWidth="1"/>
    <col min="13585" max="13597" width="8" style="42" customWidth="1"/>
    <col min="13598" max="13601" width="9.28515625" style="42" customWidth="1"/>
    <col min="13602" max="13629" width="9.140625" style="42"/>
    <col min="13630" max="13630" width="64" style="42" customWidth="1"/>
    <col min="13631" max="13631" width="97.85546875" style="42" customWidth="1"/>
    <col min="13632" max="13825" width="9.140625" style="42"/>
    <col min="13826" max="13826" width="1.28515625" style="42" customWidth="1"/>
    <col min="13827" max="13827" width="44.85546875" style="42" customWidth="1"/>
    <col min="13828" max="13828" width="47.28515625" style="42" customWidth="1"/>
    <col min="13829" max="13829" width="8.140625" style="42" customWidth="1"/>
    <col min="13830" max="13830" width="8.28515625" style="42" customWidth="1"/>
    <col min="13831" max="13831" width="5.42578125" style="42" customWidth="1"/>
    <col min="13832" max="13832" width="8.5703125" style="42" customWidth="1"/>
    <col min="13833" max="13833" width="13.7109375" style="42" customWidth="1"/>
    <col min="13834" max="13834" width="15.7109375" style="42" customWidth="1"/>
    <col min="13835" max="13835" width="14.7109375" style="42" customWidth="1"/>
    <col min="13836" max="13836" width="15" style="42" customWidth="1"/>
    <col min="13837" max="13838" width="14.28515625" style="42" customWidth="1"/>
    <col min="13839" max="13839" width="0" style="42" hidden="1" customWidth="1"/>
    <col min="13840" max="13840" width="18.85546875" style="42" customWidth="1"/>
    <col min="13841" max="13853" width="8" style="42" customWidth="1"/>
    <col min="13854" max="13857" width="9.28515625" style="42" customWidth="1"/>
    <col min="13858" max="13885" width="9.140625" style="42"/>
    <col min="13886" max="13886" width="64" style="42" customWidth="1"/>
    <col min="13887" max="13887" width="97.85546875" style="42" customWidth="1"/>
    <col min="13888" max="14081" width="9.140625" style="42"/>
    <col min="14082" max="14082" width="1.28515625" style="42" customWidth="1"/>
    <col min="14083" max="14083" width="44.85546875" style="42" customWidth="1"/>
    <col min="14084" max="14084" width="47.28515625" style="42" customWidth="1"/>
    <col min="14085" max="14085" width="8.140625" style="42" customWidth="1"/>
    <col min="14086" max="14086" width="8.28515625" style="42" customWidth="1"/>
    <col min="14087" max="14087" width="5.42578125" style="42" customWidth="1"/>
    <col min="14088" max="14088" width="8.5703125" style="42" customWidth="1"/>
    <col min="14089" max="14089" width="13.7109375" style="42" customWidth="1"/>
    <col min="14090" max="14090" width="15.7109375" style="42" customWidth="1"/>
    <col min="14091" max="14091" width="14.7109375" style="42" customWidth="1"/>
    <col min="14092" max="14092" width="15" style="42" customWidth="1"/>
    <col min="14093" max="14094" width="14.28515625" style="42" customWidth="1"/>
    <col min="14095" max="14095" width="0" style="42" hidden="1" customWidth="1"/>
    <col min="14096" max="14096" width="18.85546875" style="42" customWidth="1"/>
    <col min="14097" max="14109" width="8" style="42" customWidth="1"/>
    <col min="14110" max="14113" width="9.28515625" style="42" customWidth="1"/>
    <col min="14114" max="14141" width="9.140625" style="42"/>
    <col min="14142" max="14142" width="64" style="42" customWidth="1"/>
    <col min="14143" max="14143" width="97.85546875" style="42" customWidth="1"/>
    <col min="14144" max="14337" width="9.140625" style="42"/>
    <col min="14338" max="14338" width="1.28515625" style="42" customWidth="1"/>
    <col min="14339" max="14339" width="44.85546875" style="42" customWidth="1"/>
    <col min="14340" max="14340" width="47.28515625" style="42" customWidth="1"/>
    <col min="14341" max="14341" width="8.140625" style="42" customWidth="1"/>
    <col min="14342" max="14342" width="8.28515625" style="42" customWidth="1"/>
    <col min="14343" max="14343" width="5.42578125" style="42" customWidth="1"/>
    <col min="14344" max="14344" width="8.5703125" style="42" customWidth="1"/>
    <col min="14345" max="14345" width="13.7109375" style="42" customWidth="1"/>
    <col min="14346" max="14346" width="15.7109375" style="42" customWidth="1"/>
    <col min="14347" max="14347" width="14.7109375" style="42" customWidth="1"/>
    <col min="14348" max="14348" width="15" style="42" customWidth="1"/>
    <col min="14349" max="14350" width="14.28515625" style="42" customWidth="1"/>
    <col min="14351" max="14351" width="0" style="42" hidden="1" customWidth="1"/>
    <col min="14352" max="14352" width="18.85546875" style="42" customWidth="1"/>
    <col min="14353" max="14365" width="8" style="42" customWidth="1"/>
    <col min="14366" max="14369" width="9.28515625" style="42" customWidth="1"/>
    <col min="14370" max="14397" width="9.140625" style="42"/>
    <col min="14398" max="14398" width="64" style="42" customWidth="1"/>
    <col min="14399" max="14399" width="97.85546875" style="42" customWidth="1"/>
    <col min="14400" max="14593" width="9.140625" style="42"/>
    <col min="14594" max="14594" width="1.28515625" style="42" customWidth="1"/>
    <col min="14595" max="14595" width="44.85546875" style="42" customWidth="1"/>
    <col min="14596" max="14596" width="47.28515625" style="42" customWidth="1"/>
    <col min="14597" max="14597" width="8.140625" style="42" customWidth="1"/>
    <col min="14598" max="14598" width="8.28515625" style="42" customWidth="1"/>
    <col min="14599" max="14599" width="5.42578125" style="42" customWidth="1"/>
    <col min="14600" max="14600" width="8.5703125" style="42" customWidth="1"/>
    <col min="14601" max="14601" width="13.7109375" style="42" customWidth="1"/>
    <col min="14602" max="14602" width="15.7109375" style="42" customWidth="1"/>
    <col min="14603" max="14603" width="14.7109375" style="42" customWidth="1"/>
    <col min="14604" max="14604" width="15" style="42" customWidth="1"/>
    <col min="14605" max="14606" width="14.28515625" style="42" customWidth="1"/>
    <col min="14607" max="14607" width="0" style="42" hidden="1" customWidth="1"/>
    <col min="14608" max="14608" width="18.85546875" style="42" customWidth="1"/>
    <col min="14609" max="14621" width="8" style="42" customWidth="1"/>
    <col min="14622" max="14625" width="9.28515625" style="42" customWidth="1"/>
    <col min="14626" max="14653" width="9.140625" style="42"/>
    <col min="14654" max="14654" width="64" style="42" customWidth="1"/>
    <col min="14655" max="14655" width="97.85546875" style="42" customWidth="1"/>
    <col min="14656" max="14849" width="9.140625" style="42"/>
    <col min="14850" max="14850" width="1.28515625" style="42" customWidth="1"/>
    <col min="14851" max="14851" width="44.85546875" style="42" customWidth="1"/>
    <col min="14852" max="14852" width="47.28515625" style="42" customWidth="1"/>
    <col min="14853" max="14853" width="8.140625" style="42" customWidth="1"/>
    <col min="14854" max="14854" width="8.28515625" style="42" customWidth="1"/>
    <col min="14855" max="14855" width="5.42578125" style="42" customWidth="1"/>
    <col min="14856" max="14856" width="8.5703125" style="42" customWidth="1"/>
    <col min="14857" max="14857" width="13.7109375" style="42" customWidth="1"/>
    <col min="14858" max="14858" width="15.7109375" style="42" customWidth="1"/>
    <col min="14859" max="14859" width="14.7109375" style="42" customWidth="1"/>
    <col min="14860" max="14860" width="15" style="42" customWidth="1"/>
    <col min="14861" max="14862" width="14.28515625" style="42" customWidth="1"/>
    <col min="14863" max="14863" width="0" style="42" hidden="1" customWidth="1"/>
    <col min="14864" max="14864" width="18.85546875" style="42" customWidth="1"/>
    <col min="14865" max="14877" width="8" style="42" customWidth="1"/>
    <col min="14878" max="14881" width="9.28515625" style="42" customWidth="1"/>
    <col min="14882" max="14909" width="9.140625" style="42"/>
    <col min="14910" max="14910" width="64" style="42" customWidth="1"/>
    <col min="14911" max="14911" width="97.85546875" style="42" customWidth="1"/>
    <col min="14912" max="15105" width="9.140625" style="42"/>
    <col min="15106" max="15106" width="1.28515625" style="42" customWidth="1"/>
    <col min="15107" max="15107" width="44.85546875" style="42" customWidth="1"/>
    <col min="15108" max="15108" width="47.28515625" style="42" customWidth="1"/>
    <col min="15109" max="15109" width="8.140625" style="42" customWidth="1"/>
    <col min="15110" max="15110" width="8.28515625" style="42" customWidth="1"/>
    <col min="15111" max="15111" width="5.42578125" style="42" customWidth="1"/>
    <col min="15112" max="15112" width="8.5703125" style="42" customWidth="1"/>
    <col min="15113" max="15113" width="13.7109375" style="42" customWidth="1"/>
    <col min="15114" max="15114" width="15.7109375" style="42" customWidth="1"/>
    <col min="15115" max="15115" width="14.7109375" style="42" customWidth="1"/>
    <col min="15116" max="15116" width="15" style="42" customWidth="1"/>
    <col min="15117" max="15118" width="14.28515625" style="42" customWidth="1"/>
    <col min="15119" max="15119" width="0" style="42" hidden="1" customWidth="1"/>
    <col min="15120" max="15120" width="18.85546875" style="42" customWidth="1"/>
    <col min="15121" max="15133" width="8" style="42" customWidth="1"/>
    <col min="15134" max="15137" width="9.28515625" style="42" customWidth="1"/>
    <col min="15138" max="15165" width="9.140625" style="42"/>
    <col min="15166" max="15166" width="64" style="42" customWidth="1"/>
    <col min="15167" max="15167" width="97.85546875" style="42" customWidth="1"/>
    <col min="15168" max="15361" width="9.140625" style="42"/>
    <col min="15362" max="15362" width="1.28515625" style="42" customWidth="1"/>
    <col min="15363" max="15363" width="44.85546875" style="42" customWidth="1"/>
    <col min="15364" max="15364" width="47.28515625" style="42" customWidth="1"/>
    <col min="15365" max="15365" width="8.140625" style="42" customWidth="1"/>
    <col min="15366" max="15366" width="8.28515625" style="42" customWidth="1"/>
    <col min="15367" max="15367" width="5.42578125" style="42" customWidth="1"/>
    <col min="15368" max="15368" width="8.5703125" style="42" customWidth="1"/>
    <col min="15369" max="15369" width="13.7109375" style="42" customWidth="1"/>
    <col min="15370" max="15370" width="15.7109375" style="42" customWidth="1"/>
    <col min="15371" max="15371" width="14.7109375" style="42" customWidth="1"/>
    <col min="15372" max="15372" width="15" style="42" customWidth="1"/>
    <col min="15373" max="15374" width="14.28515625" style="42" customWidth="1"/>
    <col min="15375" max="15375" width="0" style="42" hidden="1" customWidth="1"/>
    <col min="15376" max="15376" width="18.85546875" style="42" customWidth="1"/>
    <col min="15377" max="15389" width="8" style="42" customWidth="1"/>
    <col min="15390" max="15393" width="9.28515625" style="42" customWidth="1"/>
    <col min="15394" max="15421" width="9.140625" style="42"/>
    <col min="15422" max="15422" width="64" style="42" customWidth="1"/>
    <col min="15423" max="15423" width="97.85546875" style="42" customWidth="1"/>
    <col min="15424" max="15617" width="9.140625" style="42"/>
    <col min="15618" max="15618" width="1.28515625" style="42" customWidth="1"/>
    <col min="15619" max="15619" width="44.85546875" style="42" customWidth="1"/>
    <col min="15620" max="15620" width="47.28515625" style="42" customWidth="1"/>
    <col min="15621" max="15621" width="8.140625" style="42" customWidth="1"/>
    <col min="15622" max="15622" width="8.28515625" style="42" customWidth="1"/>
    <col min="15623" max="15623" width="5.42578125" style="42" customWidth="1"/>
    <col min="15624" max="15624" width="8.5703125" style="42" customWidth="1"/>
    <col min="15625" max="15625" width="13.7109375" style="42" customWidth="1"/>
    <col min="15626" max="15626" width="15.7109375" style="42" customWidth="1"/>
    <col min="15627" max="15627" width="14.7109375" style="42" customWidth="1"/>
    <col min="15628" max="15628" width="15" style="42" customWidth="1"/>
    <col min="15629" max="15630" width="14.28515625" style="42" customWidth="1"/>
    <col min="15631" max="15631" width="0" style="42" hidden="1" customWidth="1"/>
    <col min="15632" max="15632" width="18.85546875" style="42" customWidth="1"/>
    <col min="15633" max="15645" width="8" style="42" customWidth="1"/>
    <col min="15646" max="15649" width="9.28515625" style="42" customWidth="1"/>
    <col min="15650" max="15677" width="9.140625" style="42"/>
    <col min="15678" max="15678" width="64" style="42" customWidth="1"/>
    <col min="15679" max="15679" width="97.85546875" style="42" customWidth="1"/>
    <col min="15680" max="15873" width="9.140625" style="42"/>
    <col min="15874" max="15874" width="1.28515625" style="42" customWidth="1"/>
    <col min="15875" max="15875" width="44.85546875" style="42" customWidth="1"/>
    <col min="15876" max="15876" width="47.28515625" style="42" customWidth="1"/>
    <col min="15877" max="15877" width="8.140625" style="42" customWidth="1"/>
    <col min="15878" max="15878" width="8.28515625" style="42" customWidth="1"/>
    <col min="15879" max="15879" width="5.42578125" style="42" customWidth="1"/>
    <col min="15880" max="15880" width="8.5703125" style="42" customWidth="1"/>
    <col min="15881" max="15881" width="13.7109375" style="42" customWidth="1"/>
    <col min="15882" max="15882" width="15.7109375" style="42" customWidth="1"/>
    <col min="15883" max="15883" width="14.7109375" style="42" customWidth="1"/>
    <col min="15884" max="15884" width="15" style="42" customWidth="1"/>
    <col min="15885" max="15886" width="14.28515625" style="42" customWidth="1"/>
    <col min="15887" max="15887" width="0" style="42" hidden="1" customWidth="1"/>
    <col min="15888" max="15888" width="18.85546875" style="42" customWidth="1"/>
    <col min="15889" max="15901" width="8" style="42" customWidth="1"/>
    <col min="15902" max="15905" width="9.28515625" style="42" customWidth="1"/>
    <col min="15906" max="15933" width="9.140625" style="42"/>
    <col min="15934" max="15934" width="64" style="42" customWidth="1"/>
    <col min="15935" max="15935" width="97.85546875" style="42" customWidth="1"/>
    <col min="15936" max="16129" width="9.140625" style="42"/>
    <col min="16130" max="16130" width="1.28515625" style="42" customWidth="1"/>
    <col min="16131" max="16131" width="44.85546875" style="42" customWidth="1"/>
    <col min="16132" max="16132" width="47.28515625" style="42" customWidth="1"/>
    <col min="16133" max="16133" width="8.140625" style="42" customWidth="1"/>
    <col min="16134" max="16134" width="8.28515625" style="42" customWidth="1"/>
    <col min="16135" max="16135" width="5.42578125" style="42" customWidth="1"/>
    <col min="16136" max="16136" width="8.5703125" style="42" customWidth="1"/>
    <col min="16137" max="16137" width="13.7109375" style="42" customWidth="1"/>
    <col min="16138" max="16138" width="15.7109375" style="42" customWidth="1"/>
    <col min="16139" max="16139" width="14.7109375" style="42" customWidth="1"/>
    <col min="16140" max="16140" width="15" style="42" customWidth="1"/>
    <col min="16141" max="16142" width="14.28515625" style="42" customWidth="1"/>
    <col min="16143" max="16143" width="0" style="42" hidden="1" customWidth="1"/>
    <col min="16144" max="16144" width="18.85546875" style="42" customWidth="1"/>
    <col min="16145" max="16157" width="8" style="42" customWidth="1"/>
    <col min="16158" max="16161" width="9.28515625" style="42" customWidth="1"/>
    <col min="16162" max="16189" width="9.140625" style="42"/>
    <col min="16190" max="16190" width="64" style="42" customWidth="1"/>
    <col min="16191" max="16191" width="97.85546875" style="42" customWidth="1"/>
    <col min="16192" max="16384" width="9.140625" style="42"/>
  </cols>
  <sheetData>
    <row r="1" spans="1:63" ht="4.5" customHeight="1" thickTop="1" thickBot="1" x14ac:dyDescent="0.3">
      <c r="A1" s="124"/>
      <c r="B1" s="233"/>
      <c r="C1" s="233"/>
      <c r="D1" s="233"/>
      <c r="E1" s="234"/>
      <c r="F1" s="234"/>
      <c r="G1" s="234"/>
      <c r="H1" s="235"/>
      <c r="I1" s="235"/>
      <c r="J1" s="235"/>
      <c r="K1" s="235"/>
      <c r="L1" s="235"/>
      <c r="M1" s="235"/>
      <c r="N1" s="235"/>
      <c r="O1" s="125"/>
      <c r="BJ1" s="43" t="s">
        <v>186</v>
      </c>
      <c r="BK1" s="44" t="s">
        <v>187</v>
      </c>
    </row>
    <row r="2" spans="1:63" ht="32.25" customHeight="1" x14ac:dyDescent="0.25">
      <c r="A2" s="126"/>
      <c r="B2" s="488" t="s">
        <v>314</v>
      </c>
      <c r="C2" s="488"/>
      <c r="D2" s="488"/>
      <c r="E2" s="488"/>
      <c r="F2" s="488"/>
      <c r="G2" s="488"/>
      <c r="H2" s="488"/>
      <c r="I2" s="488"/>
      <c r="J2" s="488"/>
      <c r="K2" s="488"/>
      <c r="L2" s="488"/>
      <c r="M2" s="488"/>
      <c r="N2" s="488"/>
      <c r="O2" s="127"/>
      <c r="BJ2" s="128"/>
      <c r="BK2" s="129"/>
    </row>
    <row r="3" spans="1:63" ht="9" customHeight="1" thickBot="1" x14ac:dyDescent="0.3">
      <c r="A3" s="216"/>
      <c r="B3" s="51"/>
      <c r="C3" s="51"/>
      <c r="D3" s="51"/>
      <c r="E3" s="130"/>
      <c r="F3" s="130"/>
      <c r="G3" s="130"/>
      <c r="H3" s="40"/>
      <c r="I3" s="40"/>
      <c r="J3" s="40"/>
      <c r="K3" s="40"/>
      <c r="L3" s="40"/>
      <c r="M3" s="40"/>
      <c r="N3" s="217"/>
      <c r="O3" s="127"/>
      <c r="BJ3" s="128"/>
      <c r="BK3" s="129"/>
    </row>
    <row r="4" spans="1:63" ht="8.25" customHeight="1" thickBot="1" x14ac:dyDescent="0.3">
      <c r="A4" s="216"/>
      <c r="B4" s="51"/>
      <c r="C4" s="51"/>
      <c r="D4" s="51"/>
      <c r="E4" s="130"/>
      <c r="F4" s="130"/>
      <c r="G4" s="130"/>
      <c r="H4" s="40"/>
      <c r="I4" s="40"/>
      <c r="J4" s="40"/>
      <c r="K4" s="40"/>
      <c r="L4" s="40"/>
      <c r="M4" s="40"/>
      <c r="N4" s="197"/>
      <c r="O4" s="127"/>
      <c r="BJ4" s="43" t="s">
        <v>186</v>
      </c>
      <c r="BK4" s="44" t="s">
        <v>187</v>
      </c>
    </row>
    <row r="5" spans="1:63" ht="25.5" customHeight="1" x14ac:dyDescent="0.25">
      <c r="A5" s="216"/>
      <c r="B5" s="131" t="s">
        <v>188</v>
      </c>
      <c r="C5" s="335" t="str">
        <f>'Elenco P.I.'!B2</f>
        <v>Comune di Golfo Aranci</v>
      </c>
      <c r="D5" s="51"/>
      <c r="E5" s="130"/>
      <c r="F5" s="130"/>
      <c r="G5" s="130"/>
      <c r="H5" s="130"/>
      <c r="I5" s="130"/>
      <c r="J5" s="130"/>
      <c r="K5" s="40"/>
      <c r="L5" s="40"/>
      <c r="M5" s="40"/>
      <c r="N5" s="197"/>
      <c r="O5" s="127"/>
      <c r="BJ5" s="47" t="s">
        <v>190</v>
      </c>
      <c r="BK5" s="48" t="s">
        <v>191</v>
      </c>
    </row>
    <row r="6" spans="1:63" ht="25.5" customHeight="1" x14ac:dyDescent="0.25">
      <c r="A6" s="216"/>
      <c r="B6" s="131" t="s">
        <v>192</v>
      </c>
      <c r="C6" s="335" t="str">
        <f>'Elenco P.I.'!B7</f>
        <v xml:space="preserve">Area:  </v>
      </c>
      <c r="D6" s="51"/>
      <c r="E6" s="130"/>
      <c r="F6" s="130"/>
      <c r="G6" s="130"/>
      <c r="H6" s="130"/>
      <c r="I6" s="130"/>
      <c r="J6" s="130"/>
      <c r="K6" s="40"/>
      <c r="L6" s="40"/>
      <c r="M6" s="45" t="s">
        <v>189</v>
      </c>
      <c r="N6" s="218">
        <v>2023</v>
      </c>
      <c r="O6" s="127"/>
      <c r="BJ6" s="49" t="s">
        <v>193</v>
      </c>
      <c r="BK6" s="50" t="s">
        <v>194</v>
      </c>
    </row>
    <row r="7" spans="1:63" ht="25.5" customHeight="1" thickBot="1" x14ac:dyDescent="0.3">
      <c r="A7" s="216"/>
      <c r="B7" s="131" t="s">
        <v>315</v>
      </c>
      <c r="C7" s="335" t="s">
        <v>557</v>
      </c>
      <c r="D7" s="51"/>
      <c r="E7" s="40"/>
      <c r="F7" s="40"/>
      <c r="G7" s="40"/>
      <c r="H7" s="40"/>
      <c r="I7" s="40"/>
      <c r="J7" s="40"/>
      <c r="K7" s="40"/>
      <c r="L7" s="40"/>
      <c r="M7" s="40"/>
      <c r="N7" s="197"/>
      <c r="O7" s="127"/>
      <c r="BJ7" s="49" t="s">
        <v>196</v>
      </c>
      <c r="BK7" s="50" t="s">
        <v>197</v>
      </c>
    </row>
    <row r="8" spans="1:63" ht="14.25" customHeight="1" thickBot="1" x14ac:dyDescent="0.3">
      <c r="A8" s="216"/>
      <c r="B8" s="131"/>
      <c r="C8" s="51"/>
      <c r="D8" s="51"/>
      <c r="E8" s="40"/>
      <c r="F8" s="40"/>
      <c r="G8" s="40"/>
      <c r="H8" s="40"/>
      <c r="I8" s="40"/>
      <c r="J8" s="40"/>
      <c r="K8" s="40"/>
      <c r="L8" s="40"/>
      <c r="M8" s="40"/>
      <c r="N8" s="219"/>
      <c r="O8" s="127"/>
      <c r="BJ8" s="43" t="s">
        <v>186</v>
      </c>
      <c r="BK8" s="44" t="s">
        <v>187</v>
      </c>
    </row>
    <row r="9" spans="1:63" s="132" customFormat="1" ht="56.25" customHeight="1" x14ac:dyDescent="0.2">
      <c r="A9" s="126"/>
      <c r="B9" s="495" t="s">
        <v>260</v>
      </c>
      <c r="C9" s="496"/>
      <c r="D9" s="497"/>
      <c r="E9" s="489" t="s">
        <v>261</v>
      </c>
      <c r="F9" s="489"/>
      <c r="G9" s="489"/>
      <c r="H9" s="489"/>
      <c r="I9" s="489"/>
      <c r="J9" s="489"/>
      <c r="K9" s="490"/>
      <c r="L9" s="490"/>
      <c r="M9" s="490"/>
      <c r="N9" s="490"/>
      <c r="O9" s="127"/>
    </row>
    <row r="10" spans="1:63" ht="6.75" customHeight="1" x14ac:dyDescent="0.25">
      <c r="A10" s="216"/>
      <c r="B10" s="51"/>
      <c r="C10" s="51"/>
      <c r="D10" s="51"/>
      <c r="E10" s="52"/>
      <c r="F10" s="130"/>
      <c r="G10" s="130"/>
      <c r="H10" s="130"/>
      <c r="I10" s="130"/>
      <c r="J10" s="130"/>
      <c r="K10" s="40"/>
      <c r="L10" s="40"/>
      <c r="M10" s="40"/>
      <c r="N10" s="217"/>
      <c r="O10" s="127"/>
      <c r="BJ10" s="49" t="s">
        <v>198</v>
      </c>
      <c r="BK10" s="50" t="s">
        <v>199</v>
      </c>
    </row>
    <row r="11" spans="1:63" ht="6" customHeight="1" x14ac:dyDescent="0.25">
      <c r="A11" s="216"/>
      <c r="B11" s="52"/>
      <c r="C11" s="52"/>
      <c r="D11" s="52"/>
      <c r="E11" s="52"/>
      <c r="F11" s="52"/>
      <c r="G11" s="52"/>
      <c r="H11" s="52"/>
      <c r="I11" s="52"/>
      <c r="J11" s="52"/>
      <c r="K11" s="52"/>
      <c r="L11" s="52"/>
      <c r="M11" s="52"/>
      <c r="N11" s="220"/>
      <c r="O11" s="127"/>
      <c r="BJ11" s="49"/>
      <c r="BK11" s="50"/>
    </row>
    <row r="12" spans="1:63" ht="22.5" customHeight="1" x14ac:dyDescent="0.25">
      <c r="A12" s="126"/>
      <c r="B12" s="491" t="s">
        <v>262</v>
      </c>
      <c r="C12" s="491"/>
      <c r="D12" s="492"/>
      <c r="E12" s="476" t="s">
        <v>263</v>
      </c>
      <c r="F12" s="476" t="s">
        <v>264</v>
      </c>
      <c r="G12" s="476" t="s">
        <v>265</v>
      </c>
      <c r="H12" s="477" t="s">
        <v>266</v>
      </c>
      <c r="I12" s="478" t="s">
        <v>267</v>
      </c>
      <c r="J12" s="478"/>
      <c r="K12" s="478"/>
      <c r="L12" s="478"/>
      <c r="M12" s="478"/>
      <c r="N12" s="460" t="s">
        <v>268</v>
      </c>
      <c r="O12" s="127"/>
      <c r="BJ12" s="49" t="s">
        <v>201</v>
      </c>
      <c r="BK12" s="50" t="s">
        <v>202</v>
      </c>
    </row>
    <row r="13" spans="1:63" ht="12" customHeight="1" x14ac:dyDescent="0.25">
      <c r="A13" s="126"/>
      <c r="B13" s="491"/>
      <c r="C13" s="491"/>
      <c r="D13" s="493"/>
      <c r="E13" s="476"/>
      <c r="F13" s="476"/>
      <c r="G13" s="476"/>
      <c r="H13" s="477"/>
      <c r="I13" s="133">
        <v>1</v>
      </c>
      <c r="J13" s="133">
        <v>2</v>
      </c>
      <c r="K13" s="133">
        <v>3</v>
      </c>
      <c r="L13" s="133">
        <v>4</v>
      </c>
      <c r="M13" s="133">
        <v>5</v>
      </c>
      <c r="N13" s="460"/>
      <c r="O13" s="127"/>
      <c r="BJ13" s="49" t="s">
        <v>203</v>
      </c>
      <c r="BK13" s="50" t="s">
        <v>204</v>
      </c>
    </row>
    <row r="14" spans="1:63" ht="18" customHeight="1" x14ac:dyDescent="0.25">
      <c r="A14" s="126"/>
      <c r="B14" s="491"/>
      <c r="C14" s="491"/>
      <c r="D14" s="494"/>
      <c r="E14" s="476"/>
      <c r="F14" s="476"/>
      <c r="G14" s="476"/>
      <c r="H14" s="477"/>
      <c r="I14" s="134" t="s">
        <v>231</v>
      </c>
      <c r="J14" s="134" t="s">
        <v>232</v>
      </c>
      <c r="K14" s="135" t="s">
        <v>233</v>
      </c>
      <c r="L14" s="135" t="s">
        <v>269</v>
      </c>
      <c r="M14" s="135" t="s">
        <v>270</v>
      </c>
      <c r="N14" s="460"/>
      <c r="O14" s="127"/>
      <c r="BJ14" s="49" t="s">
        <v>207</v>
      </c>
      <c r="BK14" s="50" t="s">
        <v>208</v>
      </c>
    </row>
    <row r="15" spans="1:63" ht="40.5" customHeight="1" x14ac:dyDescent="0.25">
      <c r="A15" s="126"/>
      <c r="B15" s="136" t="s">
        <v>212</v>
      </c>
      <c r="C15" s="136" t="s">
        <v>213</v>
      </c>
      <c r="D15" s="136" t="s">
        <v>418</v>
      </c>
      <c r="E15" s="476"/>
      <c r="F15" s="476"/>
      <c r="G15" s="476"/>
      <c r="H15" s="477"/>
      <c r="I15" s="226" t="s">
        <v>56</v>
      </c>
      <c r="J15" s="226" t="s">
        <v>57</v>
      </c>
      <c r="K15" s="226" t="s">
        <v>242</v>
      </c>
      <c r="L15" s="226" t="s">
        <v>243</v>
      </c>
      <c r="M15" s="226" t="s">
        <v>244</v>
      </c>
      <c r="N15" s="460"/>
      <c r="O15" s="127"/>
      <c r="BJ15" s="49" t="s">
        <v>215</v>
      </c>
      <c r="BK15" s="50" t="s">
        <v>216</v>
      </c>
    </row>
    <row r="16" spans="1:63" ht="83.25" customHeight="1" x14ac:dyDescent="0.25">
      <c r="A16" s="126"/>
      <c r="B16" s="137" t="s">
        <v>531</v>
      </c>
      <c r="C16" s="137" t="str">
        <f>'[2]Elenco P.O.'!C11</f>
        <v>Vedi scheda di programmazione</v>
      </c>
      <c r="D16" s="137">
        <f>'Elenco P.O.'!E11</f>
        <v>0</v>
      </c>
      <c r="E16" s="138">
        <f>'Elenco P.O.'!T11</f>
        <v>20</v>
      </c>
      <c r="F16" s="139">
        <f>(E16/E$27)*60</f>
        <v>16.666666666666668</v>
      </c>
      <c r="G16" s="138">
        <f>H16/100</f>
        <v>0</v>
      </c>
      <c r="H16" s="140"/>
      <c r="I16" s="221" t="str">
        <f t="shared" ref="I16:I25" si="0">IF($G16&lt;=0.2,IF($G16&gt;=0,"x",""),"")</f>
        <v>x</v>
      </c>
      <c r="J16" s="222" t="str">
        <f>IF(G16&lt;=0.5,IF(G16&gt;=0.21,"x",""),"")</f>
        <v/>
      </c>
      <c r="K16" s="141" t="str">
        <f>IF(G16&lt;=0.7,IF(G16&gt;=0.51,"x",""),"")</f>
        <v/>
      </c>
      <c r="L16" s="141" t="str">
        <f>IF(G16&lt;=0.9,IF(G16&gt;=0.71,"x",""),"")</f>
        <v/>
      </c>
      <c r="M16" s="141" t="str">
        <f>IF(G16&lt;=1,IF(G16&gt;0.9,"x",""),"")</f>
        <v/>
      </c>
      <c r="N16" s="142"/>
      <c r="O16" s="127"/>
      <c r="P16" s="311"/>
      <c r="Q16" s="57"/>
      <c r="R16" s="57"/>
      <c r="S16" s="56"/>
      <c r="T16" s="56"/>
      <c r="U16" s="56"/>
      <c r="V16" s="56"/>
      <c r="W16" s="56"/>
      <c r="X16" s="56"/>
      <c r="Y16" s="56"/>
      <c r="Z16" s="56"/>
      <c r="AA16" s="56"/>
      <c r="AB16" s="56"/>
      <c r="AC16" s="56"/>
      <c r="AD16" s="56"/>
      <c r="AE16" s="56"/>
      <c r="AF16" s="56"/>
      <c r="AG16" s="56"/>
      <c r="AH16" s="56"/>
      <c r="AI16" s="56"/>
      <c r="AJ16" s="56"/>
      <c r="AK16" s="56"/>
      <c r="AL16" s="56"/>
      <c r="AM16" s="56"/>
      <c r="AN16" s="56"/>
      <c r="AO16" s="58"/>
      <c r="BJ16" s="49" t="s">
        <v>217</v>
      </c>
      <c r="BK16" s="50" t="s">
        <v>218</v>
      </c>
    </row>
    <row r="17" spans="1:63" ht="85.5" customHeight="1" x14ac:dyDescent="0.25">
      <c r="A17" s="126"/>
      <c r="B17" s="137" t="s">
        <v>532</v>
      </c>
      <c r="C17" s="137" t="str">
        <f>'[2]Elenco P.O.'!C12</f>
        <v>Vedi scheda di programmazione</v>
      </c>
      <c r="D17" s="137">
        <f>'Elenco P.O.'!E12</f>
        <v>0</v>
      </c>
      <c r="E17" s="138">
        <f>'Elenco P.O.'!T12</f>
        <v>14</v>
      </c>
      <c r="F17" s="139">
        <f t="shared" ref="F17:F25" si="1">(E17/E$27)*60</f>
        <v>11.666666666666666</v>
      </c>
      <c r="G17" s="138">
        <f t="shared" ref="G17:G25" si="2">H17/100</f>
        <v>0</v>
      </c>
      <c r="H17" s="140"/>
      <c r="I17" s="141" t="str">
        <f t="shared" si="0"/>
        <v>x</v>
      </c>
      <c r="J17" s="141" t="str">
        <f t="shared" ref="J17:J25" si="3">IF(G17&lt;=0.5,IF(G17&gt;=0.21,"x",""),"")</f>
        <v/>
      </c>
      <c r="K17" s="141" t="str">
        <f t="shared" ref="K17:K25" si="4">IF(G17&lt;=0.7,IF(G17&gt;=0.51,"x",""),"")</f>
        <v/>
      </c>
      <c r="L17" s="141" t="str">
        <f t="shared" ref="L17:L25" si="5">IF(G17&lt;=0.9,IF(G17&gt;=0.71,"x",""),"")</f>
        <v/>
      </c>
      <c r="M17" s="141" t="str">
        <f t="shared" ref="M17:M25" si="6">IF(G17&lt;=1,IF(G17&gt;0.9,"x",""),"")</f>
        <v/>
      </c>
      <c r="N17" s="142"/>
      <c r="O17" s="127"/>
      <c r="P17" s="42" t="str">
        <f>IF(H16&gt;76&lt;100,1,"")</f>
        <v/>
      </c>
      <c r="BJ17" s="49" t="s">
        <v>273</v>
      </c>
      <c r="BK17" s="50" t="s">
        <v>274</v>
      </c>
    </row>
    <row r="18" spans="1:63" ht="96" customHeight="1" x14ac:dyDescent="0.25">
      <c r="A18" s="126"/>
      <c r="B18" s="137" t="s">
        <v>533</v>
      </c>
      <c r="C18" s="137" t="str">
        <f>'[2]Elenco P.O.'!C13</f>
        <v>Vedi scheda di programmazione</v>
      </c>
      <c r="D18" s="137">
        <f>'Elenco P.O.'!E13</f>
        <v>0</v>
      </c>
      <c r="E18" s="138">
        <f>'Elenco P.O.'!T13</f>
        <v>20</v>
      </c>
      <c r="F18" s="139">
        <f t="shared" si="1"/>
        <v>16.666666666666668</v>
      </c>
      <c r="G18" s="138">
        <f t="shared" si="2"/>
        <v>0</v>
      </c>
      <c r="H18" s="140"/>
      <c r="I18" s="141" t="str">
        <f t="shared" si="0"/>
        <v>x</v>
      </c>
      <c r="J18" s="141" t="str">
        <f t="shared" si="3"/>
        <v/>
      </c>
      <c r="K18" s="141" t="str">
        <f t="shared" si="4"/>
        <v/>
      </c>
      <c r="L18" s="141" t="str">
        <f t="shared" si="5"/>
        <v/>
      </c>
      <c r="M18" s="141" t="str">
        <f t="shared" si="6"/>
        <v/>
      </c>
      <c r="N18" s="142"/>
      <c r="O18" s="127"/>
      <c r="BJ18" s="49" t="s">
        <v>275</v>
      </c>
      <c r="BK18" s="50" t="s">
        <v>276</v>
      </c>
    </row>
    <row r="19" spans="1:63" ht="67.5" customHeight="1" x14ac:dyDescent="0.25">
      <c r="A19" s="126"/>
      <c r="B19" s="137" t="s">
        <v>534</v>
      </c>
      <c r="C19" s="137" t="str">
        <f>'[2]Elenco P.O.'!C14</f>
        <v>Vedi scheda di programmazione</v>
      </c>
      <c r="D19" s="137">
        <f>'Elenco P.O.'!E14</f>
        <v>0</v>
      </c>
      <c r="E19" s="138">
        <f>'Elenco P.O.'!T14</f>
        <v>18</v>
      </c>
      <c r="F19" s="139">
        <f t="shared" si="1"/>
        <v>15</v>
      </c>
      <c r="G19" s="138">
        <f t="shared" si="2"/>
        <v>0</v>
      </c>
      <c r="H19" s="140"/>
      <c r="I19" s="141" t="str">
        <f t="shared" si="0"/>
        <v>x</v>
      </c>
      <c r="J19" s="141" t="str">
        <f t="shared" si="3"/>
        <v/>
      </c>
      <c r="K19" s="141" t="str">
        <f t="shared" si="4"/>
        <v/>
      </c>
      <c r="L19" s="141" t="str">
        <f t="shared" si="5"/>
        <v/>
      </c>
      <c r="M19" s="141" t="str">
        <f t="shared" si="6"/>
        <v/>
      </c>
      <c r="N19" s="142"/>
      <c r="O19" s="127"/>
      <c r="P19" s="56"/>
      <c r="Q19" s="57"/>
      <c r="R19" s="57"/>
      <c r="S19" s="56"/>
      <c r="T19" s="56"/>
      <c r="U19" s="56"/>
      <c r="V19" s="56"/>
      <c r="W19" s="56"/>
      <c r="X19" s="56"/>
      <c r="Y19" s="56"/>
      <c r="Z19" s="56"/>
      <c r="AA19" s="56"/>
      <c r="AB19" s="56"/>
      <c r="AC19" s="56"/>
      <c r="AD19" s="56"/>
      <c r="AE19" s="56"/>
      <c r="AF19" s="56"/>
      <c r="AG19" s="56"/>
      <c r="AH19" s="56"/>
      <c r="AI19" s="56"/>
      <c r="AJ19" s="56"/>
      <c r="AK19" s="56"/>
      <c r="AL19" s="56"/>
      <c r="AM19" s="56"/>
      <c r="AN19" s="56"/>
      <c r="AO19" s="58"/>
      <c r="BJ19" s="49" t="s">
        <v>277</v>
      </c>
      <c r="BK19" s="50" t="s">
        <v>278</v>
      </c>
    </row>
    <row r="20" spans="1:63" ht="28.5" customHeight="1" x14ac:dyDescent="0.25">
      <c r="A20" s="126"/>
      <c r="B20" s="137"/>
      <c r="C20" s="137"/>
      <c r="D20" s="137"/>
      <c r="E20" s="138"/>
      <c r="F20" s="139">
        <f t="shared" si="1"/>
        <v>0</v>
      </c>
      <c r="G20" s="138">
        <f t="shared" si="2"/>
        <v>0</v>
      </c>
      <c r="H20" s="140"/>
      <c r="I20" s="141" t="str">
        <f t="shared" si="0"/>
        <v>x</v>
      </c>
      <c r="J20" s="141" t="str">
        <f t="shared" si="3"/>
        <v/>
      </c>
      <c r="K20" s="141" t="str">
        <f t="shared" si="4"/>
        <v/>
      </c>
      <c r="L20" s="141" t="str">
        <f t="shared" si="5"/>
        <v/>
      </c>
      <c r="M20" s="141" t="str">
        <f t="shared" si="6"/>
        <v/>
      </c>
      <c r="N20" s="142"/>
      <c r="O20" s="127"/>
      <c r="BJ20" s="49" t="s">
        <v>279</v>
      </c>
      <c r="BK20" s="50" t="s">
        <v>280</v>
      </c>
    </row>
    <row r="21" spans="1:63" ht="88.5" customHeight="1" thickBot="1" x14ac:dyDescent="0.3">
      <c r="A21" s="126"/>
      <c r="B21" s="137"/>
      <c r="C21" s="137"/>
      <c r="D21" s="137"/>
      <c r="E21" s="138"/>
      <c r="F21" s="139">
        <f t="shared" si="1"/>
        <v>0</v>
      </c>
      <c r="G21" s="138">
        <f t="shared" si="2"/>
        <v>0</v>
      </c>
      <c r="H21" s="140"/>
      <c r="I21" s="141" t="str">
        <f t="shared" si="0"/>
        <v>x</v>
      </c>
      <c r="J21" s="141" t="str">
        <f t="shared" si="3"/>
        <v/>
      </c>
      <c r="K21" s="141" t="str">
        <f t="shared" si="4"/>
        <v/>
      </c>
      <c r="L21" s="141" t="str">
        <f t="shared" si="5"/>
        <v/>
      </c>
      <c r="M21" s="141" t="str">
        <f t="shared" si="6"/>
        <v/>
      </c>
      <c r="N21" s="142"/>
      <c r="O21" s="127"/>
      <c r="P21" s="42" t="str">
        <f>IF(H19&gt;76&lt;100,1,"")</f>
        <v/>
      </c>
      <c r="BJ21" s="143" t="s">
        <v>281</v>
      </c>
      <c r="BK21" s="144" t="s">
        <v>282</v>
      </c>
    </row>
    <row r="22" spans="1:63" ht="24" hidden="1" customHeight="1" thickBot="1" x14ac:dyDescent="0.3">
      <c r="A22" s="126"/>
      <c r="B22" s="137">
        <f>'Elenco P.O.'!B17</f>
        <v>0</v>
      </c>
      <c r="C22" s="137">
        <f>'Elenco P.O.'!C17</f>
        <v>0</v>
      </c>
      <c r="D22" s="137"/>
      <c r="E22" s="138"/>
      <c r="F22" s="139">
        <f t="shared" si="1"/>
        <v>0</v>
      </c>
      <c r="G22" s="138">
        <f t="shared" si="2"/>
        <v>0</v>
      </c>
      <c r="H22" s="140"/>
      <c r="I22" s="141" t="str">
        <f t="shared" si="0"/>
        <v>x</v>
      </c>
      <c r="J22" s="141" t="str">
        <f t="shared" si="3"/>
        <v/>
      </c>
      <c r="K22" s="141" t="str">
        <f t="shared" si="4"/>
        <v/>
      </c>
      <c r="L22" s="141" t="str">
        <f t="shared" si="5"/>
        <v/>
      </c>
      <c r="M22" s="141" t="str">
        <f t="shared" si="6"/>
        <v/>
      </c>
      <c r="N22" s="142"/>
      <c r="O22" s="127"/>
      <c r="BJ22" s="143"/>
      <c r="BK22" s="144"/>
    </row>
    <row r="23" spans="1:63" ht="24" hidden="1" customHeight="1" thickBot="1" x14ac:dyDescent="0.3">
      <c r="A23" s="126"/>
      <c r="B23" s="137">
        <f>'Elenco P.O.'!B18</f>
        <v>0</v>
      </c>
      <c r="C23" s="137">
        <f>'Elenco P.O.'!C18</f>
        <v>0</v>
      </c>
      <c r="D23" s="137"/>
      <c r="E23" s="138"/>
      <c r="F23" s="139">
        <f t="shared" si="1"/>
        <v>0</v>
      </c>
      <c r="G23" s="138">
        <f t="shared" si="2"/>
        <v>0</v>
      </c>
      <c r="H23" s="140"/>
      <c r="I23" s="141" t="str">
        <f t="shared" si="0"/>
        <v>x</v>
      </c>
      <c r="J23" s="141" t="str">
        <f t="shared" si="3"/>
        <v/>
      </c>
      <c r="K23" s="141" t="str">
        <f t="shared" si="4"/>
        <v/>
      </c>
      <c r="L23" s="141" t="str">
        <f t="shared" si="5"/>
        <v/>
      </c>
      <c r="M23" s="141" t="str">
        <f t="shared" si="6"/>
        <v/>
      </c>
      <c r="N23" s="142"/>
      <c r="O23" s="127"/>
      <c r="BJ23" s="143"/>
      <c r="BK23" s="144"/>
    </row>
    <row r="24" spans="1:63" ht="24" hidden="1" customHeight="1" thickBot="1" x14ac:dyDescent="0.3">
      <c r="A24" s="126"/>
      <c r="B24" s="137">
        <f>'Elenco P.O.'!B19</f>
        <v>0</v>
      </c>
      <c r="C24" s="137">
        <f>'Elenco P.O.'!C19</f>
        <v>0</v>
      </c>
      <c r="D24" s="137"/>
      <c r="E24" s="138"/>
      <c r="F24" s="139">
        <f t="shared" si="1"/>
        <v>0</v>
      </c>
      <c r="G24" s="138">
        <f t="shared" si="2"/>
        <v>0</v>
      </c>
      <c r="H24" s="140"/>
      <c r="I24" s="141" t="str">
        <f t="shared" si="0"/>
        <v>x</v>
      </c>
      <c r="J24" s="141" t="str">
        <f t="shared" si="3"/>
        <v/>
      </c>
      <c r="K24" s="141" t="str">
        <f t="shared" si="4"/>
        <v/>
      </c>
      <c r="L24" s="141" t="str">
        <f t="shared" si="5"/>
        <v/>
      </c>
      <c r="M24" s="141" t="str">
        <f t="shared" si="6"/>
        <v/>
      </c>
      <c r="N24" s="142"/>
      <c r="O24" s="127"/>
      <c r="BJ24" s="143"/>
      <c r="BK24" s="144"/>
    </row>
    <row r="25" spans="1:63" ht="24" hidden="1" customHeight="1" thickBot="1" x14ac:dyDescent="0.3">
      <c r="A25" s="126"/>
      <c r="B25" s="137">
        <f>'Elenco P.O.'!B20</f>
        <v>0</v>
      </c>
      <c r="C25" s="137">
        <f>'Elenco P.O.'!C20</f>
        <v>0</v>
      </c>
      <c r="D25" s="137"/>
      <c r="E25" s="138"/>
      <c r="F25" s="139">
        <f t="shared" si="1"/>
        <v>0</v>
      </c>
      <c r="G25" s="138">
        <f t="shared" si="2"/>
        <v>0</v>
      </c>
      <c r="H25" s="140"/>
      <c r="I25" s="141" t="str">
        <f t="shared" si="0"/>
        <v>x</v>
      </c>
      <c r="J25" s="141" t="str">
        <f t="shared" si="3"/>
        <v/>
      </c>
      <c r="K25" s="141" t="str">
        <f t="shared" si="4"/>
        <v/>
      </c>
      <c r="L25" s="141" t="str">
        <f t="shared" si="5"/>
        <v/>
      </c>
      <c r="M25" s="141" t="str">
        <f t="shared" si="6"/>
        <v/>
      </c>
      <c r="N25" s="142"/>
      <c r="O25" s="127"/>
      <c r="BJ25" s="143"/>
      <c r="BK25" s="144"/>
    </row>
    <row r="26" spans="1:63" s="60" customFormat="1" ht="21.75" customHeight="1" thickBot="1" x14ac:dyDescent="0.3">
      <c r="A26" s="126"/>
      <c r="B26" s="363" t="s">
        <v>283</v>
      </c>
      <c r="C26" s="358"/>
      <c r="D26" s="359"/>
      <c r="E26" s="227" t="s">
        <v>284</v>
      </c>
      <c r="F26" s="479" t="s">
        <v>285</v>
      </c>
      <c r="G26" s="479"/>
      <c r="H26" s="479"/>
      <c r="I26" s="478" t="s">
        <v>286</v>
      </c>
      <c r="J26" s="478"/>
      <c r="K26" s="478"/>
      <c r="L26" s="478"/>
      <c r="M26" s="478"/>
      <c r="N26" s="226" t="s">
        <v>287</v>
      </c>
      <c r="O26" s="127"/>
      <c r="BJ26" s="143"/>
      <c r="BK26" s="144"/>
    </row>
    <row r="27" spans="1:63" s="60" customFormat="1" ht="21" customHeight="1" x14ac:dyDescent="0.25">
      <c r="A27" s="126"/>
      <c r="B27" s="364"/>
      <c r="C27" s="361"/>
      <c r="D27" s="362"/>
      <c r="E27" s="145">
        <f>SUM(E16:E25)</f>
        <v>72</v>
      </c>
      <c r="F27" s="479">
        <f>SUM(F16:F25)</f>
        <v>60</v>
      </c>
      <c r="G27" s="479"/>
      <c r="H27" s="479"/>
      <c r="I27" s="146"/>
      <c r="J27" s="228">
        <f>IF(J16="x",G16*F16)++IF(J17="x",G17*F17)+IF(J18="x",G18*F18)+IF(J19="x",G19*F19)+IF(J20="x",G20*F20)+IF(J21="x",G21*F21)+IF(J22="x",G22*F22)+IF(J23="x",G23*F23)+IF(J24="x",G24*F24)+IF(J25="x",G25*F25)</f>
        <v>0</v>
      </c>
      <c r="K27" s="228">
        <f>IF(K16="x",G16*F16)+IF(K17="x",G17*F17)+IF(K18="x",G18*F18)+IF(K19="x",G19*F19)+IF(K20="x",G20*F20)+IF(K21="x",G21*F21)+IF(K22="x",G22*F22)+IF(K23="x",G23*F23)+IF(K24="x",G24*F24)+IF(K25="x",G25*F25)</f>
        <v>0</v>
      </c>
      <c r="L27" s="228">
        <f>IF(L16="x",G16*F16)+IF(L17="x",G17*F17)+IF(L18="x",G18*F18)+IF(L19="x",G19*F19)+IF(L20="x",G20*F20)+IF(L21="x",G21*F21)+IF(L22="x",G22*F22)+IF(L23="x",G23*F23)+IF(L24="x",G24*F24)+IF(L25="x",G25*F25)</f>
        <v>0</v>
      </c>
      <c r="M27" s="228">
        <f>IF(M16="x",G16*F16)+IF(M17="x",G17*F17)+IF(M18="x",G18*F18)+IF(M19="x",G19*F19)+IF(M20="x",G20*F20)+IF(M21="x",G21*F21)+IF(M22="x",G22*F22)+IF(M23="x",G23*F23)+IF(M24="x",G24*F24)+IF(M25="x",G25*F25)</f>
        <v>0</v>
      </c>
      <c r="N27" s="147">
        <f>SUM(J27:M27)</f>
        <v>0</v>
      </c>
      <c r="O27" s="127"/>
      <c r="BJ27" s="148"/>
      <c r="BK27" s="149"/>
    </row>
    <row r="28" spans="1:63" s="60" customFormat="1" ht="6.75" customHeight="1" x14ac:dyDescent="0.25">
      <c r="A28" s="126"/>
      <c r="B28" s="480"/>
      <c r="C28" s="480"/>
      <c r="D28" s="480"/>
      <c r="E28" s="480"/>
      <c r="F28" s="480"/>
      <c r="G28" s="480"/>
      <c r="H28" s="480"/>
      <c r="I28" s="480"/>
      <c r="J28" s="480"/>
      <c r="K28" s="480"/>
      <c r="L28" s="480"/>
      <c r="M28" s="480"/>
      <c r="N28" s="480"/>
      <c r="O28" s="127"/>
      <c r="BJ28" s="148"/>
      <c r="BK28" s="149"/>
    </row>
    <row r="29" spans="1:63" s="60" customFormat="1" ht="15.75" customHeight="1" x14ac:dyDescent="0.25">
      <c r="A29" s="126"/>
      <c r="B29" s="482" t="s">
        <v>288</v>
      </c>
      <c r="C29" s="483"/>
      <c r="D29" s="484"/>
      <c r="E29" s="481" t="str">
        <f>E12</f>
        <v>Peso Assoluto Obiettivo</v>
      </c>
      <c r="F29" s="481" t="str">
        <f>F12</f>
        <v>Peso % Obiettivo</v>
      </c>
      <c r="G29" s="481" t="str">
        <f>G12</f>
        <v>Fornule</v>
      </c>
      <c r="H29" s="481" t="str">
        <f>H12</f>
        <v>Risultato (%)</v>
      </c>
      <c r="I29" s="133">
        <v>1</v>
      </c>
      <c r="J29" s="133">
        <v>2</v>
      </c>
      <c r="K29" s="133">
        <v>3</v>
      </c>
      <c r="L29" s="133">
        <v>4</v>
      </c>
      <c r="M29" s="133">
        <v>5</v>
      </c>
      <c r="N29" s="464" t="str">
        <f>N12</f>
        <v>NOTE</v>
      </c>
      <c r="O29" s="127"/>
      <c r="BJ29" s="148"/>
      <c r="BK29" s="149"/>
    </row>
    <row r="30" spans="1:63" s="60" customFormat="1" ht="27.75" customHeight="1" x14ac:dyDescent="0.25">
      <c r="A30" s="126"/>
      <c r="B30" s="485"/>
      <c r="C30" s="486"/>
      <c r="D30" s="487"/>
      <c r="E30" s="481"/>
      <c r="F30" s="481"/>
      <c r="G30" s="481"/>
      <c r="H30" s="481"/>
      <c r="I30" s="134" t="s">
        <v>231</v>
      </c>
      <c r="J30" s="134" t="s">
        <v>232</v>
      </c>
      <c r="K30" s="135" t="s">
        <v>233</v>
      </c>
      <c r="L30" s="135" t="s">
        <v>269</v>
      </c>
      <c r="M30" s="135" t="s">
        <v>270</v>
      </c>
      <c r="N30" s="464"/>
      <c r="O30" s="127"/>
      <c r="BJ30" s="148"/>
      <c r="BK30" s="149"/>
    </row>
    <row r="31" spans="1:63" s="60" customFormat="1" ht="33" customHeight="1" x14ac:dyDescent="0.25">
      <c r="A31" s="126"/>
      <c r="B31" s="136" t="s">
        <v>212</v>
      </c>
      <c r="C31" s="136" t="s">
        <v>213</v>
      </c>
      <c r="D31" s="136" t="s">
        <v>418</v>
      </c>
      <c r="E31" s="481"/>
      <c r="F31" s="481"/>
      <c r="G31" s="481"/>
      <c r="H31" s="481"/>
      <c r="I31" s="226" t="s">
        <v>56</v>
      </c>
      <c r="J31" s="226" t="s">
        <v>57</v>
      </c>
      <c r="K31" s="226" t="s">
        <v>242</v>
      </c>
      <c r="L31" s="226" t="s">
        <v>243</v>
      </c>
      <c r="M31" s="226" t="s">
        <v>244</v>
      </c>
      <c r="N31" s="464"/>
      <c r="O31" s="127"/>
      <c r="BJ31" s="148"/>
      <c r="BK31" s="149"/>
    </row>
    <row r="32" spans="1:63" s="60" customFormat="1" ht="119.25" customHeight="1" x14ac:dyDescent="0.25">
      <c r="A32" s="126"/>
      <c r="B32" s="137" t="str">
        <f>'Elenco P.I.'!B11</f>
        <v>Gara per riqualificazione area campi tennis</v>
      </c>
      <c r="C32" s="137" t="str">
        <f>'Elenco P.I.'!C11</f>
        <v>Riqualificazione area campi da tennis anche tramite project financing con pubblicazione bando di gara entro 30.09.2023</v>
      </c>
      <c r="D32" s="137" t="str">
        <f>'Elenco P.I.'!D11</f>
        <v xml:space="preserve">Indicatore Boleano: Formula =[Azione Attuata/Azione Programmata ]*100   -  Indicatore Temporale: Formula =[Tempo Realizzato _____/_____/2021 /Tempo Programmato _____/_____/2021]*100  </v>
      </c>
      <c r="E32" s="138">
        <f>'Elenco P.I.'!S11</f>
        <v>16</v>
      </c>
      <c r="F32" s="139">
        <f t="shared" ref="F32:F51" si="7">(E32/E$78)*40</f>
        <v>3.1372549019607843</v>
      </c>
      <c r="G32" s="138">
        <f t="shared" ref="G32:G51" si="8">H32/100</f>
        <v>0</v>
      </c>
      <c r="H32" s="140"/>
      <c r="I32" s="141" t="str">
        <f t="shared" ref="I32:I51" si="9">IF($G32&lt;=0.2,IF($G32&gt;=0,"x",""),"")</f>
        <v>x</v>
      </c>
      <c r="J32" s="141" t="str">
        <f t="shared" ref="J32:J38" si="10">IF(G32&lt;=0.5,IF(G32&gt;=0.21,"x",""),"")</f>
        <v/>
      </c>
      <c r="K32" s="141" t="str">
        <f t="shared" ref="K32:K38" si="11">IF(G32&lt;=0.7,IF(G32&gt;=0.51,"x",""),"")</f>
        <v/>
      </c>
      <c r="L32" s="141" t="str">
        <f t="shared" ref="L32:L38" si="12">IF(G32&lt;=0.9,IF(G32&gt;=0.71,"x",""),"")</f>
        <v/>
      </c>
      <c r="M32" s="141" t="str">
        <f t="shared" ref="M32:M38" si="13">IF(G32&lt;=1,IF(G32&gt;0.9,"x",""),"")</f>
        <v/>
      </c>
      <c r="N32" s="142"/>
      <c r="O32" s="127"/>
      <c r="BJ32" s="148"/>
      <c r="BK32" s="149"/>
    </row>
    <row r="33" spans="1:63" s="60" customFormat="1" ht="33.75" customHeight="1" x14ac:dyDescent="0.25">
      <c r="A33" s="126"/>
      <c r="B33" s="137" t="str">
        <f>'Elenco P.I.'!B12</f>
        <v>Abrogazione regolamenti desueti</v>
      </c>
      <c r="C33" s="137" t="str">
        <f>'Elenco P.I.'!C12</f>
        <v>Ricognizione regolamenti datati o non più applicati/applicabili poiché superati dal punto di vista normativo e predisposizione deliberazione abrogazione entro 31.12</v>
      </c>
      <c r="D33" s="137" t="str">
        <f>'Elenco P.I.'!D12</f>
        <v xml:space="preserve">Indicatore Boleano: Formula =[Azione Attuata/Azione Programmata ]*100   -  Indicatore Temporale: Formula =[Tempo Realizzato _____/_____/2021 /Tempo Programmato _____/_____/2021]*100  </v>
      </c>
      <c r="E33" s="138">
        <f>'Elenco P.I.'!S12</f>
        <v>16</v>
      </c>
      <c r="F33" s="139">
        <f t="shared" si="7"/>
        <v>3.1372549019607843</v>
      </c>
      <c r="G33" s="138">
        <f t="shared" si="8"/>
        <v>0</v>
      </c>
      <c r="H33" s="140"/>
      <c r="I33" s="141" t="str">
        <f t="shared" si="9"/>
        <v>x</v>
      </c>
      <c r="J33" s="141" t="str">
        <f t="shared" si="10"/>
        <v/>
      </c>
      <c r="K33" s="141" t="str">
        <f t="shared" si="11"/>
        <v/>
      </c>
      <c r="L33" s="141" t="str">
        <f t="shared" si="12"/>
        <v/>
      </c>
      <c r="M33" s="141" t="str">
        <f t="shared" si="13"/>
        <v/>
      </c>
      <c r="N33" s="142"/>
      <c r="O33" s="127"/>
      <c r="BJ33" s="148"/>
      <c r="BK33" s="149"/>
    </row>
    <row r="34" spans="1:63" s="60" customFormat="1" ht="81.75" customHeight="1" x14ac:dyDescent="0.25">
      <c r="A34" s="126"/>
      <c r="B34" s="137" t="str">
        <f>'Elenco P.I.'!B13</f>
        <v>Interventi pozzo sacro Milis</v>
      </c>
      <c r="C34" s="137" t="str">
        <f>'Elenco P.I.'!C13</f>
        <v>Bando gara entro il 15.04 e aggiudicazione entro il 30.06 al fine di riqualificare e rendere fruibile l'area</v>
      </c>
      <c r="D34" s="137" t="str">
        <f>'Elenco P.I.'!D13</f>
        <v xml:space="preserve">Indicatore Boleano: Formula =[Azione Attuata/Azione Programmata ]*100   -  Indicatore Temporale: Formula =[Tempo Realizzato _____/_____/2021 /Tempo Programmato _____/_____/2021]*100  </v>
      </c>
      <c r="E34" s="138">
        <f>'Elenco P.I.'!S13</f>
        <v>14</v>
      </c>
      <c r="F34" s="139">
        <f t="shared" si="7"/>
        <v>2.7450980392156863</v>
      </c>
      <c r="G34" s="138">
        <f t="shared" si="8"/>
        <v>0</v>
      </c>
      <c r="H34" s="140"/>
      <c r="I34" s="141" t="str">
        <f t="shared" si="9"/>
        <v>x</v>
      </c>
      <c r="J34" s="141" t="str">
        <f t="shared" si="10"/>
        <v/>
      </c>
      <c r="K34" s="141" t="str">
        <f t="shared" si="11"/>
        <v/>
      </c>
      <c r="L34" s="141" t="str">
        <f t="shared" si="12"/>
        <v/>
      </c>
      <c r="M34" s="141" t="str">
        <f t="shared" si="13"/>
        <v/>
      </c>
      <c r="N34" s="142"/>
      <c r="O34" s="127"/>
      <c r="BJ34" s="148"/>
      <c r="BK34" s="149"/>
    </row>
    <row r="35" spans="1:63" s="60" customFormat="1" ht="27.75" customHeight="1" x14ac:dyDescent="0.25">
      <c r="A35" s="126"/>
      <c r="B35" s="137" t="str">
        <f>'Elenco P.I.'!B14</f>
        <v>Condotta scolo acque meteoriche terza spiaggia</v>
      </c>
      <c r="C35" s="137" t="str">
        <f>'Elenco P.I.'!C14</f>
        <v>Indagini, mappatura, video-ispezione, pulizia, stasamento, eliminazione di impedimenti trasversali per migliorare il funzionamento della condotta di scolo delle acque meteoriche “Terza spiaggia EST"</v>
      </c>
      <c r="D35" s="137" t="str">
        <f>'Elenco P.I.'!D14</f>
        <v xml:space="preserve">Indicatore Boleano: Formula =[Azione Attuata/Azione Programmata ]*100   -  Indicatore Temporale: Formula =[Tempo Realizzato _____/_____/2021 /Tempo Programmato _____/_____/2021]*100  </v>
      </c>
      <c r="E35" s="138">
        <f>'Elenco P.I.'!S14</f>
        <v>16</v>
      </c>
      <c r="F35" s="139">
        <f t="shared" si="7"/>
        <v>3.1372549019607843</v>
      </c>
      <c r="G35" s="138">
        <f t="shared" si="8"/>
        <v>0</v>
      </c>
      <c r="H35" s="140"/>
      <c r="I35" s="141" t="str">
        <f t="shared" si="9"/>
        <v>x</v>
      </c>
      <c r="J35" s="141" t="str">
        <f t="shared" si="10"/>
        <v/>
      </c>
      <c r="K35" s="141" t="str">
        <f t="shared" si="11"/>
        <v/>
      </c>
      <c r="L35" s="141" t="str">
        <f t="shared" si="12"/>
        <v/>
      </c>
      <c r="M35" s="141" t="str">
        <f t="shared" si="13"/>
        <v/>
      </c>
      <c r="N35" s="142"/>
      <c r="O35" s="127"/>
      <c r="BJ35" s="148"/>
      <c r="BK35" s="149"/>
    </row>
    <row r="36" spans="1:63" s="60" customFormat="1" ht="27.75" customHeight="1" x14ac:dyDescent="0.25">
      <c r="A36" s="126"/>
      <c r="B36" s="137" t="str">
        <f>'Elenco P.I.'!B15</f>
        <v>Regolamento contributi ad associazioni</v>
      </c>
      <c r="C36" s="137" t="str">
        <f>'Elenco P.I.'!C15</f>
        <v>Predisposizione regolamento e proposta deliberazione al fine di rivedere disciplina per l'erogazione di benefici e sussidi in favore delle associazioni per l'organizzazione di eventi</v>
      </c>
      <c r="D36" s="137" t="str">
        <f>'Elenco P.I.'!D15</f>
        <v xml:space="preserve">Indicatore Boleano: Formula =[Azione Attuata/Azione Programmata ]*100   -  Indicatore Temporale: Formula =[Tempo Realizzato _____/_____/2021 /Tempo Programmato _____/_____/2021]*100  </v>
      </c>
      <c r="E36" s="138">
        <f>'Elenco P.I.'!S15</f>
        <v>16</v>
      </c>
      <c r="F36" s="139">
        <f t="shared" si="7"/>
        <v>3.1372549019607843</v>
      </c>
      <c r="G36" s="138">
        <f t="shared" si="8"/>
        <v>0</v>
      </c>
      <c r="H36" s="140"/>
      <c r="I36" s="141" t="str">
        <f t="shared" si="9"/>
        <v>x</v>
      </c>
      <c r="J36" s="141" t="str">
        <f t="shared" si="10"/>
        <v/>
      </c>
      <c r="K36" s="141" t="str">
        <f t="shared" si="11"/>
        <v/>
      </c>
      <c r="L36" s="141" t="str">
        <f t="shared" si="12"/>
        <v/>
      </c>
      <c r="M36" s="141" t="str">
        <f t="shared" si="13"/>
        <v/>
      </c>
      <c r="N36" s="142"/>
      <c r="O36" s="127"/>
      <c r="BJ36" s="148"/>
      <c r="BK36" s="149"/>
    </row>
    <row r="37" spans="1:63" s="60" customFormat="1" ht="27.75" customHeight="1" x14ac:dyDescent="0.25">
      <c r="A37" s="126"/>
      <c r="B37" s="137" t="str">
        <f>'Elenco P.I.'!B16</f>
        <v>banca dati contratti 2000-2015</v>
      </c>
      <c r="C37" s="137" t="str">
        <f>'Elenco P.I.'!C16</f>
        <v>Implementazione archivio digitale dei contratti con scansione annualità 2000-2015. In tal modo l'Ente svilupperà il proprio archivio digitale di contratti favorendo un percorso di dematerializzazione</v>
      </c>
      <c r="D37" s="137" t="str">
        <f>'Elenco P.I.'!D16</f>
        <v xml:space="preserve">Indicatore Boleano: Formula =[Azione Attuata/Azione Programmata ]*100   -  Indicatore Temporale: Formula =[Tempo Realizzato _____/_____/2021 /Tempo Programmato _____/_____/2021]*100  </v>
      </c>
      <c r="E37" s="138">
        <f>'Elenco P.I.'!S16</f>
        <v>8</v>
      </c>
      <c r="F37" s="139">
        <f t="shared" si="7"/>
        <v>1.5686274509803921</v>
      </c>
      <c r="G37" s="138">
        <f t="shared" si="8"/>
        <v>0</v>
      </c>
      <c r="H37" s="140"/>
      <c r="I37" s="141" t="str">
        <f t="shared" si="9"/>
        <v>x</v>
      </c>
      <c r="J37" s="141" t="str">
        <f t="shared" si="10"/>
        <v/>
      </c>
      <c r="K37" s="141" t="str">
        <f t="shared" si="11"/>
        <v/>
      </c>
      <c r="L37" s="141" t="str">
        <f t="shared" si="12"/>
        <v/>
      </c>
      <c r="M37" s="141" t="str">
        <f t="shared" si="13"/>
        <v/>
      </c>
      <c r="N37" s="142"/>
      <c r="O37" s="127"/>
      <c r="BJ37" s="148"/>
      <c r="BK37" s="149"/>
    </row>
    <row r="38" spans="1:63" s="60" customFormat="1" ht="27.75" customHeight="1" x14ac:dyDescent="0.25">
      <c r="A38" s="126"/>
      <c r="B38" s="137" t="str">
        <f>'Elenco P.I.'!B17</f>
        <v>Servizio idrico cimitero comunale</v>
      </c>
      <c r="C38" s="137" t="str">
        <f>'Elenco P.I.'!C17</f>
        <v>Creazione almeno un punto acqua all'interno del cimitero comunale</v>
      </c>
      <c r="D38" s="137" t="str">
        <f>'Elenco P.I.'!D17</f>
        <v xml:space="preserve">Indicatore Boleano: Formula =[Azione Attuata/Azione Programmata ]*100   -  Indicatore Temporale: Formula =[Tempo Realizzato _____/_____/2021 /Tempo Programmato _____/_____/2021]*100  </v>
      </c>
      <c r="E38" s="138">
        <f>'Elenco P.I.'!S17</f>
        <v>12</v>
      </c>
      <c r="F38" s="139">
        <f t="shared" si="7"/>
        <v>2.3529411764705883</v>
      </c>
      <c r="G38" s="138">
        <f t="shared" si="8"/>
        <v>0</v>
      </c>
      <c r="H38" s="140"/>
      <c r="I38" s="141" t="str">
        <f t="shared" si="9"/>
        <v>x</v>
      </c>
      <c r="J38" s="141" t="str">
        <f t="shared" si="10"/>
        <v/>
      </c>
      <c r="K38" s="141" t="str">
        <f t="shared" si="11"/>
        <v/>
      </c>
      <c r="L38" s="141" t="str">
        <f t="shared" si="12"/>
        <v/>
      </c>
      <c r="M38" s="141" t="str">
        <f t="shared" si="13"/>
        <v/>
      </c>
      <c r="N38" s="142"/>
      <c r="O38" s="127"/>
      <c r="BJ38" s="148"/>
      <c r="BK38" s="149"/>
    </row>
    <row r="39" spans="1:63" s="60" customFormat="1" ht="27.75" customHeight="1" x14ac:dyDescent="0.25">
      <c r="A39" s="126"/>
      <c r="B39" s="137" t="str">
        <f>'Elenco P.I.'!B18</f>
        <v xml:space="preserve">Interventi Piazza Cossiga  </v>
      </c>
      <c r="C39" s="137" t="str">
        <f>'Elenco P.I.'!C18</f>
        <v xml:space="preserve">Approvazione progetto demolizione opere </v>
      </c>
      <c r="D39" s="137" t="str">
        <f>'Elenco P.I.'!D18</f>
        <v xml:space="preserve">Indicatore Boleano: Formula =[Azione Attuata/Azione Programmata ]*100   -  Indicatore Temporale: Formula =[Tempo Realizzato _____/_____/2021 /Tempo Programmato _____/_____/2021]*100  </v>
      </c>
      <c r="E39" s="138">
        <f>'Elenco P.I.'!S18</f>
        <v>16</v>
      </c>
      <c r="F39" s="139">
        <f t="shared" si="7"/>
        <v>3.1372549019607843</v>
      </c>
      <c r="G39" s="138">
        <f t="shared" si="8"/>
        <v>0</v>
      </c>
      <c r="H39" s="140"/>
      <c r="I39" s="141" t="str">
        <f t="shared" si="9"/>
        <v>x</v>
      </c>
      <c r="J39" s="141" t="str">
        <f t="shared" ref="J39:J51" si="14">IF(G39&lt;=0.5,IF(G39&gt;=0.21,"x",""),"")</f>
        <v/>
      </c>
      <c r="K39" s="141" t="str">
        <f t="shared" ref="K39:K51" si="15">IF(G39&lt;=0.7,IF(G39&gt;=0.51,"x",""),"")</f>
        <v/>
      </c>
      <c r="L39" s="141" t="str">
        <f t="shared" ref="L39:L51" si="16">IF(G39&lt;=0.9,IF(G39&gt;=0.71,"x",""),"")</f>
        <v/>
      </c>
      <c r="M39" s="141" t="str">
        <f t="shared" ref="M39:M51" si="17">IF(G39&lt;=1,IF(G39&gt;0.9,"x",""),"")</f>
        <v/>
      </c>
      <c r="N39" s="142"/>
      <c r="O39" s="127"/>
      <c r="BJ39" s="148"/>
      <c r="BK39" s="149"/>
    </row>
    <row r="40" spans="1:63" s="60" customFormat="1" ht="27.75" customHeight="1" x14ac:dyDescent="0.25">
      <c r="A40" s="126"/>
      <c r="B40" s="137">
        <f>'Elenco P.I.'!B19</f>
        <v>0</v>
      </c>
      <c r="C40" s="137">
        <f>'Elenco P.I.'!C19</f>
        <v>0</v>
      </c>
      <c r="D40" s="137" t="str">
        <f>'Elenco P.I.'!D19</f>
        <v xml:space="preserve">Indicatore Boleano: Formula =[Azione Attuata/Azione Programmata ]*100   -  Indicatore Temporale: Formula =[Tempo Realizzato _____/_____/2021 /Tempo Programmato _____/_____/2021]*100  </v>
      </c>
      <c r="E40" s="138">
        <f>'Elenco P.I.'!S19</f>
        <v>0</v>
      </c>
      <c r="F40" s="139">
        <f t="shared" si="7"/>
        <v>0</v>
      </c>
      <c r="G40" s="138">
        <f t="shared" si="8"/>
        <v>0</v>
      </c>
      <c r="H40" s="140"/>
      <c r="I40" s="141" t="str">
        <f t="shared" si="9"/>
        <v>x</v>
      </c>
      <c r="J40" s="141" t="str">
        <f t="shared" si="14"/>
        <v/>
      </c>
      <c r="K40" s="141" t="str">
        <f t="shared" si="15"/>
        <v/>
      </c>
      <c r="L40" s="141" t="str">
        <f t="shared" si="16"/>
        <v/>
      </c>
      <c r="M40" s="141" t="str">
        <f t="shared" si="17"/>
        <v/>
      </c>
      <c r="N40" s="142"/>
      <c r="O40" s="127"/>
      <c r="BJ40" s="148"/>
      <c r="BK40" s="149"/>
    </row>
    <row r="41" spans="1:63" s="60" customFormat="1" ht="27.75" customHeight="1" x14ac:dyDescent="0.25">
      <c r="A41" s="126"/>
      <c r="B41" s="137">
        <f>'Elenco P.I.'!B20</f>
        <v>0</v>
      </c>
      <c r="C41" s="137">
        <f>'Elenco P.I.'!C20</f>
        <v>0</v>
      </c>
      <c r="D41" s="137" t="str">
        <f>'Elenco P.I.'!D20</f>
        <v>Indicatore Boleano: Formula =[Azione Attuata/Azione Programmata ]*100   -  Indicatore Temporale: Formula =[Tempo Realizzato _____/_____/2021 /Tempo Programmato _____/_____/2021]*113</v>
      </c>
      <c r="E41" s="138">
        <f>'Elenco P.I.'!S20</f>
        <v>0</v>
      </c>
      <c r="F41" s="139">
        <f t="shared" si="7"/>
        <v>0</v>
      </c>
      <c r="G41" s="138">
        <f t="shared" si="8"/>
        <v>0</v>
      </c>
      <c r="H41" s="140"/>
      <c r="I41" s="141" t="str">
        <f t="shared" si="9"/>
        <v>x</v>
      </c>
      <c r="J41" s="141" t="str">
        <f t="shared" si="14"/>
        <v/>
      </c>
      <c r="K41" s="141" t="str">
        <f t="shared" si="15"/>
        <v/>
      </c>
      <c r="L41" s="141" t="str">
        <f t="shared" si="16"/>
        <v/>
      </c>
      <c r="M41" s="141" t="str">
        <f t="shared" si="17"/>
        <v/>
      </c>
      <c r="N41" s="142"/>
      <c r="O41" s="127"/>
      <c r="BJ41" s="148"/>
      <c r="BK41" s="149"/>
    </row>
    <row r="42" spans="1:63" s="60" customFormat="1" ht="27.75" customHeight="1" x14ac:dyDescent="0.25">
      <c r="A42" s="126"/>
      <c r="B42" s="137">
        <f>'Elenco P.I.'!B21</f>
        <v>0</v>
      </c>
      <c r="C42" s="137">
        <f>'Elenco P.I.'!C21</f>
        <v>0</v>
      </c>
      <c r="D42" s="137" t="str">
        <f>'Elenco P.I.'!D21</f>
        <v>Indicatore Boleano: Formula =[Azione Attuata/Azione Programmata ]*100   -  Indicatore Temporale: Formula =[Tempo Realizzato _____/_____/2021 /Tempo Programmato _____/_____/2021]*114</v>
      </c>
      <c r="E42" s="138">
        <f>'Elenco P.I.'!S21</f>
        <v>0</v>
      </c>
      <c r="F42" s="139">
        <f t="shared" si="7"/>
        <v>0</v>
      </c>
      <c r="G42" s="138">
        <f t="shared" si="8"/>
        <v>0</v>
      </c>
      <c r="H42" s="140"/>
      <c r="I42" s="141" t="str">
        <f t="shared" si="9"/>
        <v>x</v>
      </c>
      <c r="J42" s="141" t="str">
        <f t="shared" si="14"/>
        <v/>
      </c>
      <c r="K42" s="141" t="str">
        <f t="shared" si="15"/>
        <v/>
      </c>
      <c r="L42" s="141" t="str">
        <f t="shared" si="16"/>
        <v/>
      </c>
      <c r="M42" s="141" t="str">
        <f t="shared" si="17"/>
        <v/>
      </c>
      <c r="N42" s="142"/>
      <c r="O42" s="127"/>
      <c r="BJ42" s="148"/>
      <c r="BK42" s="149"/>
    </row>
    <row r="43" spans="1:63" s="60" customFormat="1" ht="27.75" customHeight="1" x14ac:dyDescent="0.25">
      <c r="A43" s="126"/>
      <c r="B43" s="137">
        <f>'Elenco P.I.'!B22</f>
        <v>0</v>
      </c>
      <c r="C43" s="137">
        <f>'Elenco P.I.'!C22</f>
        <v>0</v>
      </c>
      <c r="D43" s="137" t="str">
        <f>'Elenco P.I.'!D22</f>
        <v>Indicatore Boleano: Formula =[Azione Attuata/Azione Programmata ]*100   -  Indicatore Temporale: Formula =[Tempo Realizzato _____/_____/2021 /Tempo Programmato _____/_____/2021]*115</v>
      </c>
      <c r="E43" s="138">
        <f>'Elenco P.I.'!S22</f>
        <v>0</v>
      </c>
      <c r="F43" s="139">
        <f t="shared" si="7"/>
        <v>0</v>
      </c>
      <c r="G43" s="138">
        <f t="shared" si="8"/>
        <v>0</v>
      </c>
      <c r="H43" s="140"/>
      <c r="I43" s="141" t="str">
        <f t="shared" si="9"/>
        <v>x</v>
      </c>
      <c r="J43" s="141" t="str">
        <f t="shared" si="14"/>
        <v/>
      </c>
      <c r="K43" s="141" t="str">
        <f t="shared" si="15"/>
        <v/>
      </c>
      <c r="L43" s="141" t="str">
        <f t="shared" si="16"/>
        <v/>
      </c>
      <c r="M43" s="141" t="str">
        <f t="shared" si="17"/>
        <v/>
      </c>
      <c r="N43" s="142"/>
      <c r="O43" s="127"/>
      <c r="BJ43" s="148"/>
      <c r="BK43" s="149"/>
    </row>
    <row r="44" spans="1:63" s="60" customFormat="1" ht="27.75" customHeight="1" x14ac:dyDescent="0.25">
      <c r="A44" s="126"/>
      <c r="B44" s="137">
        <f>'Elenco P.I.'!B23</f>
        <v>0</v>
      </c>
      <c r="C44" s="137">
        <f>'Elenco P.I.'!C23</f>
        <v>0</v>
      </c>
      <c r="D44" s="137" t="str">
        <f>'Elenco P.I.'!D23</f>
        <v xml:space="preserve">Indicatore Boleano: Formula =[Azione Attuata/Azione Programmata ]*100   -  Indicatore Temporale: Formula =[Tempo Realizzato _____/_____/2021 /Tempo Programmato _____/_____/2021]*100  </v>
      </c>
      <c r="E44" s="138">
        <f>'Elenco P.I.'!S23</f>
        <v>0</v>
      </c>
      <c r="F44" s="139">
        <f t="shared" si="7"/>
        <v>0</v>
      </c>
      <c r="G44" s="138">
        <f t="shared" si="8"/>
        <v>0</v>
      </c>
      <c r="H44" s="140"/>
      <c r="I44" s="141" t="str">
        <f t="shared" si="9"/>
        <v>x</v>
      </c>
      <c r="J44" s="141" t="str">
        <f t="shared" si="14"/>
        <v/>
      </c>
      <c r="K44" s="141" t="str">
        <f t="shared" si="15"/>
        <v/>
      </c>
      <c r="L44" s="141" t="str">
        <f t="shared" si="16"/>
        <v/>
      </c>
      <c r="M44" s="141" t="str">
        <f t="shared" si="17"/>
        <v/>
      </c>
      <c r="N44" s="142"/>
      <c r="O44" s="127"/>
      <c r="BJ44" s="148"/>
      <c r="BK44" s="149"/>
    </row>
    <row r="45" spans="1:63" s="60" customFormat="1" ht="27.75" customHeight="1" x14ac:dyDescent="0.25">
      <c r="A45" s="126"/>
      <c r="B45" s="137">
        <f>'Elenco P.I.'!B24</f>
        <v>0</v>
      </c>
      <c r="C45" s="137">
        <f>'Elenco P.I.'!C24</f>
        <v>0</v>
      </c>
      <c r="D45" s="137" t="str">
        <f>'Elenco P.I.'!D24</f>
        <v xml:space="preserve">Indicatore Boleano: Formula =[Azione Attuata/Azione Programmata ]*100   -  Indicatore Temporale: Formula =[Tempo Realizzato _____/_____/2021 /Tempo Programmato _____/_____/2021]*100  </v>
      </c>
      <c r="E45" s="138">
        <f>'Elenco P.I.'!S24</f>
        <v>0</v>
      </c>
      <c r="F45" s="139">
        <f t="shared" si="7"/>
        <v>0</v>
      </c>
      <c r="G45" s="138">
        <f t="shared" si="8"/>
        <v>0</v>
      </c>
      <c r="H45" s="140"/>
      <c r="I45" s="141" t="str">
        <f t="shared" si="9"/>
        <v>x</v>
      </c>
      <c r="J45" s="141" t="str">
        <f t="shared" si="14"/>
        <v/>
      </c>
      <c r="K45" s="141" t="str">
        <f t="shared" si="15"/>
        <v/>
      </c>
      <c r="L45" s="141" t="str">
        <f t="shared" si="16"/>
        <v/>
      </c>
      <c r="M45" s="141" t="str">
        <f t="shared" si="17"/>
        <v/>
      </c>
      <c r="N45" s="142"/>
      <c r="O45" s="127"/>
      <c r="BJ45" s="148"/>
      <c r="BK45" s="149"/>
    </row>
    <row r="46" spans="1:63" s="60" customFormat="1" ht="27.75" customHeight="1" x14ac:dyDescent="0.25">
      <c r="A46" s="126"/>
      <c r="B46" s="137">
        <f>'Elenco P.I.'!B25</f>
        <v>0</v>
      </c>
      <c r="C46" s="137">
        <f>'Elenco P.I.'!C25</f>
        <v>0</v>
      </c>
      <c r="D46" s="137" t="str">
        <f>'Elenco P.I.'!D25</f>
        <v xml:space="preserve">Indicatore Boleano: Formula =[Azione Attuata/Azione Programmata ]*100   -  Indicatore Temporale: Formula =[Tempo Realizzato _____/_____/2021 /Tempo Programmato _____/_____/2021]*100  </v>
      </c>
      <c r="E46" s="138">
        <f>'Elenco P.I.'!S25</f>
        <v>0</v>
      </c>
      <c r="F46" s="139">
        <f t="shared" si="7"/>
        <v>0</v>
      </c>
      <c r="G46" s="138">
        <f t="shared" si="8"/>
        <v>0</v>
      </c>
      <c r="H46" s="140"/>
      <c r="I46" s="141" t="str">
        <f t="shared" si="9"/>
        <v>x</v>
      </c>
      <c r="J46" s="141" t="str">
        <f t="shared" si="14"/>
        <v/>
      </c>
      <c r="K46" s="141" t="str">
        <f t="shared" si="15"/>
        <v/>
      </c>
      <c r="L46" s="141" t="str">
        <f t="shared" si="16"/>
        <v/>
      </c>
      <c r="M46" s="141" t="str">
        <f t="shared" si="17"/>
        <v/>
      </c>
      <c r="N46" s="142"/>
      <c r="O46" s="127"/>
      <c r="BJ46" s="148"/>
      <c r="BK46" s="149"/>
    </row>
    <row r="47" spans="1:63" s="60" customFormat="1" ht="27.75" customHeight="1" x14ac:dyDescent="0.25">
      <c r="A47" s="126"/>
      <c r="B47" s="137">
        <f>'Elenco P.I.'!B26</f>
        <v>0</v>
      </c>
      <c r="C47" s="137">
        <f>'Elenco P.I.'!C26</f>
        <v>0</v>
      </c>
      <c r="D47" s="137" t="str">
        <f>'Elenco P.I.'!D26</f>
        <v xml:space="preserve">Indicatore Boleano: Formula =[Azione Attuata/Azione Programmata ]*100   -  Indicatore Temporale: Formula =[Tempo Realizzato _____/_____/2021 /Tempo Programmato _____/_____/2021]*100  </v>
      </c>
      <c r="E47" s="138">
        <f>'Elenco P.I.'!S26</f>
        <v>0</v>
      </c>
      <c r="F47" s="139">
        <f t="shared" si="7"/>
        <v>0</v>
      </c>
      <c r="G47" s="138">
        <f t="shared" si="8"/>
        <v>0</v>
      </c>
      <c r="H47" s="140"/>
      <c r="I47" s="141" t="str">
        <f t="shared" si="9"/>
        <v>x</v>
      </c>
      <c r="J47" s="141" t="str">
        <f t="shared" si="14"/>
        <v/>
      </c>
      <c r="K47" s="141" t="str">
        <f t="shared" si="15"/>
        <v/>
      </c>
      <c r="L47" s="141" t="str">
        <f t="shared" si="16"/>
        <v/>
      </c>
      <c r="M47" s="141" t="str">
        <f t="shared" si="17"/>
        <v/>
      </c>
      <c r="N47" s="142"/>
      <c r="O47" s="127"/>
      <c r="BJ47" s="148"/>
      <c r="BK47" s="149"/>
    </row>
    <row r="48" spans="1:63" s="60" customFormat="1" ht="27.75" customHeight="1" x14ac:dyDescent="0.25">
      <c r="A48" s="126"/>
      <c r="B48" s="137"/>
      <c r="C48" s="137"/>
      <c r="D48" s="309"/>
      <c r="E48" s="138">
        <f>'Elenco P.I.'!S27</f>
        <v>0</v>
      </c>
      <c r="F48" s="139">
        <f t="shared" si="7"/>
        <v>0</v>
      </c>
      <c r="G48" s="138">
        <f t="shared" si="8"/>
        <v>0</v>
      </c>
      <c r="H48" s="140"/>
      <c r="I48" s="141" t="str">
        <f t="shared" si="9"/>
        <v>x</v>
      </c>
      <c r="J48" s="141" t="str">
        <f t="shared" si="14"/>
        <v/>
      </c>
      <c r="K48" s="141" t="str">
        <f t="shared" si="15"/>
        <v/>
      </c>
      <c r="L48" s="141" t="str">
        <f t="shared" si="16"/>
        <v/>
      </c>
      <c r="M48" s="141" t="str">
        <f t="shared" si="17"/>
        <v/>
      </c>
      <c r="N48" s="142"/>
      <c r="O48" s="127"/>
      <c r="BJ48" s="148"/>
      <c r="BK48" s="149"/>
    </row>
    <row r="49" spans="1:63" s="60" customFormat="1" ht="27.75" customHeight="1" x14ac:dyDescent="0.25">
      <c r="A49" s="126"/>
      <c r="B49" s="137"/>
      <c r="C49" s="137"/>
      <c r="D49" s="309"/>
      <c r="E49" s="138">
        <f>'Elenco P.I.'!S28</f>
        <v>0</v>
      </c>
      <c r="F49" s="139">
        <f t="shared" si="7"/>
        <v>0</v>
      </c>
      <c r="G49" s="138">
        <f t="shared" si="8"/>
        <v>0</v>
      </c>
      <c r="H49" s="140"/>
      <c r="I49" s="141" t="str">
        <f t="shared" si="9"/>
        <v>x</v>
      </c>
      <c r="J49" s="141" t="str">
        <f t="shared" si="14"/>
        <v/>
      </c>
      <c r="K49" s="141" t="str">
        <f t="shared" si="15"/>
        <v/>
      </c>
      <c r="L49" s="141" t="str">
        <f t="shared" si="16"/>
        <v/>
      </c>
      <c r="M49" s="141" t="str">
        <f t="shared" si="17"/>
        <v/>
      </c>
      <c r="N49" s="142"/>
      <c r="O49" s="127"/>
      <c r="BJ49" s="148"/>
      <c r="BK49" s="149"/>
    </row>
    <row r="50" spans="1:63" s="60" customFormat="1" ht="27.75" customHeight="1" x14ac:dyDescent="0.25">
      <c r="A50" s="126"/>
      <c r="B50" s="137"/>
      <c r="C50" s="137"/>
      <c r="D50" s="309"/>
      <c r="E50" s="138">
        <f>'Elenco P.I.'!S29</f>
        <v>0</v>
      </c>
      <c r="F50" s="139">
        <f t="shared" si="7"/>
        <v>0</v>
      </c>
      <c r="G50" s="138">
        <f t="shared" si="8"/>
        <v>0</v>
      </c>
      <c r="H50" s="140"/>
      <c r="I50" s="141" t="str">
        <f t="shared" si="9"/>
        <v>x</v>
      </c>
      <c r="J50" s="141" t="str">
        <f t="shared" si="14"/>
        <v/>
      </c>
      <c r="K50" s="141" t="str">
        <f t="shared" si="15"/>
        <v/>
      </c>
      <c r="L50" s="141" t="str">
        <f t="shared" si="16"/>
        <v/>
      </c>
      <c r="M50" s="141" t="str">
        <f t="shared" si="17"/>
        <v/>
      </c>
      <c r="N50" s="142"/>
      <c r="O50" s="127"/>
      <c r="BJ50" s="148"/>
      <c r="BK50" s="149"/>
    </row>
    <row r="51" spans="1:63" s="60" customFormat="1" ht="27.75" customHeight="1" x14ac:dyDescent="0.25">
      <c r="A51" s="126"/>
      <c r="B51" s="137"/>
      <c r="C51" s="137"/>
      <c r="D51" s="309"/>
      <c r="E51" s="138">
        <f>'Elenco P.I.'!S30</f>
        <v>0</v>
      </c>
      <c r="F51" s="139">
        <f t="shared" si="7"/>
        <v>0</v>
      </c>
      <c r="G51" s="138">
        <f t="shared" si="8"/>
        <v>0</v>
      </c>
      <c r="H51" s="140"/>
      <c r="I51" s="141" t="str">
        <f t="shared" si="9"/>
        <v>x</v>
      </c>
      <c r="J51" s="141" t="str">
        <f t="shared" si="14"/>
        <v/>
      </c>
      <c r="K51" s="141" t="str">
        <f t="shared" si="15"/>
        <v/>
      </c>
      <c r="L51" s="141" t="str">
        <f t="shared" si="16"/>
        <v/>
      </c>
      <c r="M51" s="141" t="str">
        <f t="shared" si="17"/>
        <v/>
      </c>
      <c r="N51" s="142"/>
      <c r="O51" s="127"/>
      <c r="BJ51" s="148"/>
      <c r="BK51" s="149"/>
    </row>
    <row r="52" spans="1:63" s="60" customFormat="1" ht="27.75" customHeight="1" thickBot="1" x14ac:dyDescent="0.3">
      <c r="A52" s="126"/>
      <c r="B52" s="363" t="s">
        <v>289</v>
      </c>
      <c r="C52" s="358"/>
      <c r="D52" s="359"/>
      <c r="E52" s="227" t="s">
        <v>284</v>
      </c>
      <c r="F52" s="479" t="s">
        <v>285</v>
      </c>
      <c r="G52" s="479"/>
      <c r="H52" s="479"/>
      <c r="I52" s="478" t="s">
        <v>286</v>
      </c>
      <c r="J52" s="478"/>
      <c r="K52" s="478"/>
      <c r="L52" s="478"/>
      <c r="M52" s="478"/>
      <c r="N52" s="226" t="s">
        <v>287</v>
      </c>
      <c r="O52" s="127"/>
      <c r="BJ52" s="143"/>
      <c r="BK52" s="144"/>
    </row>
    <row r="53" spans="1:63" s="60" customFormat="1" ht="21" customHeight="1" x14ac:dyDescent="0.25">
      <c r="A53" s="126"/>
      <c r="B53" s="364"/>
      <c r="C53" s="361"/>
      <c r="D53" s="362"/>
      <c r="E53" s="145">
        <f>SUM(E30:E52)</f>
        <v>114</v>
      </c>
      <c r="F53" s="479">
        <f>SUM(F32:F38)</f>
        <v>19.215686274509803</v>
      </c>
      <c r="G53" s="479"/>
      <c r="H53" s="479"/>
      <c r="I53" s="146"/>
      <c r="J53" s="150" t="e">
        <f>IF(J32="x",G32*F32)+IF(J33="x",G33*F33)+IF(J34="x",G34*F34)+IF(J35="x",G35*F35)+IF(J36="x",G36*F36)+IF(J37="x",G37*F37)+IF(J38="x",G38*F38)+IF(#REF!="x",#REF!*#REF!)+IF(#REF!="x",#REF!*#REF!)+IF(#REF!="x",#REF!*#REF!)+IF(#REF!="x",#REF!*#REF!)+IF(J39="x",G39*F39)+IF(J40="x",G40*F40)+IF(J41="x",G41*F41)+IF(J42="x",G42*F42)+IF(J43="x",G43*F43)+IF(J44="x",G44*F44)+IF(J45="x",G45*F45)+IF(J46="x",G46*F46)+IF(J47="x",G47*F47)+IF(J48="x",G48*F48)+IF(J49="x",G49*F49)+IF(J50="x",G50*F50)+IF(J51="x",G51*F51)</f>
        <v>#REF!</v>
      </c>
      <c r="K53" s="150" t="e">
        <f>IF(K32="x",H32*G32)+IF(K33="x",H33*G33)+IF(K34="x",H34*G34)+IF(K35="x",H35*G35)+IF(K36="x",H36*G36)+IF(K37="x",H37*G37)+IF(K38="x",H38*G38)+IF(#REF!="x",#REF!*#REF!)+IF(#REF!="x",#REF!*#REF!)+IF(#REF!="x",#REF!*#REF!)+IF(#REF!="x",#REF!*#REF!)+IF(K39="x",H39*G39)+IF(K40="x",H40*G40)+IF(K41="x",H41*G41)+IF(K42="x",H42*G42)+IF(K43="x",H43*G43)+IF(K44="x",H44*G44)+IF(K45="x",H45*G45)+IF(K46="x",H46*G46)+IF(K47="x",H47*G47)+IF(K48="x",H48*G48)+IF(K49="x",H49*G49)+IF(K50="x",H50*G50)+IF(K51="x",H51*G51)</f>
        <v>#REF!</v>
      </c>
      <c r="L53" s="150" t="e">
        <f>IF(L32="x",I32*H32)+IF(L33="x",I33*H33)+IF(L34="x",I34*H34)+IF(L35="x",I35*H35)+IF(L36="x",I36*H36)+IF(L37="x",I37*H37)+IF(L38="x",I38*H38)+IF(#REF!="x",#REF!*#REF!)+IF(#REF!="x",#REF!*#REF!)+IF(#REF!="x",#REF!*#REF!)+IF(#REF!="x",#REF!*#REF!)+IF(L39="x",I39*H39)+IF(L40="x",I40*H40)+IF(L41="x",I41*H41)+IF(L42="x",I42*H42)+IF(L43="x",I43*H43)+IF(L44="x",I44*H44)+IF(L45="x",I45*H45)+IF(L46="x",I46*H46)+IF(L47="x",I47*H47)+IF(L48="x",I48*H48)+IF(L49="x",I49*H49)+IF(L50="x",I50*H50)+IF(L51="x",I51*H51)</f>
        <v>#REF!</v>
      </c>
      <c r="M53" s="150" t="e">
        <f>IF(M32="x",J32*I32)+IF(M33="x",J33*I33)+IF(M34="x",J34*I34)+IF(M35="x",J35*I35)+IF(M36="x",J36*I36)+IF(M37="x",J37*I37)+IF(M38="x",J38*I38)+IF(#REF!="x",#REF!*#REF!)+IF(#REF!="x",#REF!*#REF!)+IF(#REF!="x",#REF!*#REF!)+IF(#REF!="x",#REF!*#REF!)+IF(M39="x",J39*I39)+IF(M40="x",J40*I40)+IF(M41="x",J41*I41)+IF(M42="x",J42*I42)+IF(M43="x",J43*I43)+IF(M44="x",J44*I44)+IF(M45="x",J45*I45)+IF(M46="x",J46*I46)+IF(M47="x",J47*I47)+IF(M48="x",J48*I48)+IF(M49="x",J49*I49)+IF(M50="x",J50*I50)+IF(M51="x",J51*I51)</f>
        <v>#REF!</v>
      </c>
      <c r="N53" s="151" t="e">
        <f>SUM(J53:M53)</f>
        <v>#REF!</v>
      </c>
      <c r="O53" s="127"/>
      <c r="BJ53" s="148"/>
      <c r="BK53" s="149"/>
    </row>
    <row r="54" spans="1:63" ht="16.5" customHeight="1" x14ac:dyDescent="0.25">
      <c r="A54" s="126"/>
      <c r="B54" s="467" t="s">
        <v>290</v>
      </c>
      <c r="C54" s="468"/>
      <c r="D54" s="469"/>
      <c r="E54" s="476" t="s">
        <v>291</v>
      </c>
      <c r="F54" s="476" t="s">
        <v>292</v>
      </c>
      <c r="G54" s="476" t="s">
        <v>293</v>
      </c>
      <c r="H54" s="477" t="s">
        <v>294</v>
      </c>
      <c r="I54" s="478" t="s">
        <v>295</v>
      </c>
      <c r="J54" s="478"/>
      <c r="K54" s="478"/>
      <c r="L54" s="478"/>
      <c r="M54" s="478"/>
      <c r="N54" s="152"/>
      <c r="O54" s="127"/>
      <c r="BJ54" s="148"/>
    </row>
    <row r="55" spans="1:63" ht="15" customHeight="1" x14ac:dyDescent="0.25">
      <c r="A55" s="126"/>
      <c r="B55" s="470"/>
      <c r="C55" s="471"/>
      <c r="D55" s="472"/>
      <c r="E55" s="476"/>
      <c r="F55" s="476"/>
      <c r="G55" s="476"/>
      <c r="H55" s="477"/>
      <c r="I55" s="133">
        <v>1</v>
      </c>
      <c r="J55" s="133">
        <v>2</v>
      </c>
      <c r="K55" s="133">
        <v>3</v>
      </c>
      <c r="L55" s="133">
        <v>4</v>
      </c>
      <c r="M55" s="133">
        <v>5</v>
      </c>
      <c r="N55" s="464" t="str">
        <f>N29</f>
        <v>NOTE</v>
      </c>
      <c r="O55" s="127"/>
      <c r="BJ55" s="49"/>
      <c r="BK55" s="50"/>
    </row>
    <row r="56" spans="1:63" ht="23.25" customHeight="1" x14ac:dyDescent="0.25">
      <c r="A56" s="126"/>
      <c r="B56" s="473"/>
      <c r="C56" s="474"/>
      <c r="D56" s="475"/>
      <c r="E56" s="476"/>
      <c r="F56" s="476"/>
      <c r="G56" s="476"/>
      <c r="H56" s="477"/>
      <c r="I56" s="134" t="s">
        <v>231</v>
      </c>
      <c r="J56" s="134" t="s">
        <v>232</v>
      </c>
      <c r="K56" s="135" t="s">
        <v>233</v>
      </c>
      <c r="L56" s="135" t="s">
        <v>269</v>
      </c>
      <c r="M56" s="135" t="s">
        <v>270</v>
      </c>
      <c r="N56" s="464"/>
      <c r="O56" s="127"/>
      <c r="BJ56" s="49"/>
      <c r="BK56" s="50"/>
    </row>
    <row r="57" spans="1:63" ht="28.5" customHeight="1" x14ac:dyDescent="0.25">
      <c r="A57" s="126"/>
      <c r="B57" s="153" t="s">
        <v>296</v>
      </c>
      <c r="C57" s="153" t="s">
        <v>297</v>
      </c>
      <c r="D57" s="153" t="s">
        <v>419</v>
      </c>
      <c r="E57" s="476"/>
      <c r="F57" s="476"/>
      <c r="G57" s="476"/>
      <c r="H57" s="477"/>
      <c r="I57" s="226" t="s">
        <v>298</v>
      </c>
      <c r="J57" s="226" t="s">
        <v>299</v>
      </c>
      <c r="K57" s="226" t="s">
        <v>300</v>
      </c>
      <c r="L57" s="226" t="s">
        <v>301</v>
      </c>
      <c r="M57" s="226" t="s">
        <v>302</v>
      </c>
      <c r="N57" s="464"/>
      <c r="O57" s="127"/>
    </row>
    <row r="58" spans="1:63" ht="117" customHeight="1" x14ac:dyDescent="0.25">
      <c r="A58" s="126"/>
      <c r="B58" s="15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58" s="15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58" s="154"/>
      <c r="E58" s="139">
        <v>10</v>
      </c>
      <c r="F58" s="155">
        <f>(E58/E$78)*40</f>
        <v>1.9607843137254901</v>
      </c>
      <c r="G58" s="156">
        <f t="shared" ref="G58:G76" si="18">H58/100</f>
        <v>0</v>
      </c>
      <c r="H58" s="157"/>
      <c r="I58" s="158" t="str">
        <f>IF($G58&lt;=0.1,IF($G58&gt;=0,"x",""),"")</f>
        <v>x</v>
      </c>
      <c r="J58" s="158" t="str">
        <f>IF(G58&lt;=0.25,IF(G58&gt;=0.11,"x",""),"")</f>
        <v/>
      </c>
      <c r="K58" s="158" t="str">
        <f>IF(G58&lt;=0.5,IF(G58&gt;0.25,"x",""),"")</f>
        <v/>
      </c>
      <c r="L58" s="158" t="str">
        <f>IF(G58&lt;=0.75,IF(G58&gt;=0.51,"x",""),"")</f>
        <v/>
      </c>
      <c r="M58" s="158" t="str">
        <f>IF(G58&lt;=1,IF(G58&gt;0.75,"x",""),"")</f>
        <v/>
      </c>
      <c r="N58" s="159"/>
      <c r="O58" s="127"/>
      <c r="BJ58" s="42"/>
      <c r="BK58" s="42"/>
    </row>
    <row r="59" spans="1:63" ht="204.75" customHeight="1" x14ac:dyDescent="0.25">
      <c r="A59" s="126"/>
      <c r="B59" s="154" t="str">
        <f>'Comp.'!A8</f>
        <v>Relazione, integrazione, comunicazione:Capacità di relazionarsi nel gruppo di lavoro e con i  colleghi, partecipazione alla vita organizzativa, collabora zione ed integrazione nei processi di servizio</v>
      </c>
      <c r="C59" s="15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59" s="154"/>
      <c r="E59" s="139">
        <v>10</v>
      </c>
      <c r="F59" s="155">
        <f t="shared" ref="F59:F76" si="19">(E59/E$78)*40</f>
        <v>1.9607843137254901</v>
      </c>
      <c r="G59" s="156">
        <f t="shared" si="18"/>
        <v>0</v>
      </c>
      <c r="H59" s="157"/>
      <c r="I59" s="158" t="str">
        <f>IF($G59&lt;=0.1,IF($G59&gt;=0,"x",""),"")</f>
        <v>x</v>
      </c>
      <c r="J59" s="158" t="str">
        <f>IF(G59&lt;=0.25,IF(G59&gt;=0.11,"x",""),"")</f>
        <v/>
      </c>
      <c r="K59" s="158" t="str">
        <f>IF(G59&lt;=0.5,IF(G59&gt;0.25,"x",""),"")</f>
        <v/>
      </c>
      <c r="L59" s="158" t="str">
        <f>IF(G59&lt;=0.75,IF(G59&gt;=0.51,"x",""),"")</f>
        <v/>
      </c>
      <c r="M59" s="158" t="str">
        <f>IF(G59&lt;=1,IF(G59&gt;0.75,"x",""),"")</f>
        <v/>
      </c>
      <c r="N59" s="159"/>
      <c r="O59" s="127"/>
      <c r="BJ59" s="42"/>
      <c r="BK59" s="42"/>
    </row>
    <row r="60" spans="1:63" ht="261" customHeight="1" x14ac:dyDescent="0.25">
      <c r="A60" s="126"/>
      <c r="B60" s="15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0" s="15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0" s="154"/>
      <c r="E60" s="139">
        <v>10</v>
      </c>
      <c r="F60" s="155">
        <f t="shared" si="19"/>
        <v>1.9607843137254901</v>
      </c>
      <c r="G60" s="156">
        <f t="shared" si="18"/>
        <v>0</v>
      </c>
      <c r="H60" s="157"/>
      <c r="I60" s="141" t="str">
        <f>IF($G60&lt;=0.2,IF($G60&gt;=0,"x",""),"")</f>
        <v>x</v>
      </c>
      <c r="J60" s="141" t="str">
        <f>IF(G60&lt;=0.5,IF(G60&gt;=0.21,"x",""),"")</f>
        <v/>
      </c>
      <c r="K60" s="141" t="str">
        <f>IF(G60&lt;=0.7,IF(G60&gt;=0.51,"x",""),"")</f>
        <v/>
      </c>
      <c r="L60" s="141" t="str">
        <f>IF(G60&lt;=0.9,IF(G60&gt;=0.71,"x",""),"")</f>
        <v/>
      </c>
      <c r="M60" s="141" t="str">
        <f>IF(G60&lt;=1,IF(G60&gt;0.9,"x",""),"")</f>
        <v/>
      </c>
      <c r="N60" s="159"/>
      <c r="O60" s="127"/>
      <c r="BJ60" s="42"/>
      <c r="BK60" s="42"/>
    </row>
    <row r="61" spans="1:63" ht="107.25" customHeight="1" x14ac:dyDescent="0.25">
      <c r="A61" s="126"/>
      <c r="B61" s="154" t="str">
        <f>'Comp.'!A10</f>
        <v>Integrazione con gli amministratori su obiettivi assegnati. Capacità di tradurre in azioni concrete i piani e i programmi della politica.</v>
      </c>
      <c r="C61" s="15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1" s="154"/>
      <c r="E61" s="139">
        <v>10</v>
      </c>
      <c r="F61" s="155">
        <f t="shared" si="19"/>
        <v>1.9607843137254901</v>
      </c>
      <c r="G61" s="156">
        <f t="shared" si="18"/>
        <v>0</v>
      </c>
      <c r="H61" s="157"/>
      <c r="I61" s="141" t="str">
        <f t="shared" ref="I61:I76" si="20">IF($G61&lt;=0.2,IF($G61&gt;=0,"x",""),"")</f>
        <v>x</v>
      </c>
      <c r="J61" s="141" t="str">
        <f t="shared" ref="J61:J76" si="21">IF(G61&lt;=0.5,IF(G61&gt;=0.21,"x",""),"")</f>
        <v/>
      </c>
      <c r="K61" s="141" t="str">
        <f>IF(G61&lt;=0.7,IF(G61&gt;0.51,"x",""),"")</f>
        <v/>
      </c>
      <c r="L61" s="141" t="str">
        <f t="shared" ref="L61:L76" si="22">IF(G61&lt;=0.9,IF(G61&gt;=0.71,"x",""),"")</f>
        <v/>
      </c>
      <c r="M61" s="141" t="str">
        <f t="shared" ref="M61:M76" si="23">IF(G61&lt;=1,IF(G61&gt;0.9,"x",""),"")</f>
        <v/>
      </c>
      <c r="N61" s="159"/>
      <c r="O61" s="127"/>
      <c r="BJ61" s="42"/>
      <c r="BK61" s="42"/>
    </row>
    <row r="62" spans="1:63" ht="162" customHeight="1" x14ac:dyDescent="0.25">
      <c r="A62" s="126"/>
      <c r="B62" s="154" t="str">
        <f>'Comp.'!A11</f>
        <v>Analisi e soluzione dei problemi. Capacità di individuare e comprendere gli aspetti essenziali dei problemi, proporre soluzioni e verificarne gli esiti.</v>
      </c>
      <c r="C62" s="15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2" s="154"/>
      <c r="E62" s="139">
        <v>10</v>
      </c>
      <c r="F62" s="155">
        <f t="shared" si="19"/>
        <v>1.9607843137254901</v>
      </c>
      <c r="G62" s="156">
        <f t="shared" si="18"/>
        <v>0</v>
      </c>
      <c r="H62" s="157"/>
      <c r="I62" s="141" t="str">
        <f t="shared" si="20"/>
        <v>x</v>
      </c>
      <c r="J62" s="141" t="str">
        <f t="shared" si="21"/>
        <v/>
      </c>
      <c r="K62" s="141" t="str">
        <f>IF(G62&lt;=0.7,IF(G62&gt;0.51,"x",""),"")</f>
        <v/>
      </c>
      <c r="L62" s="141" t="str">
        <f t="shared" si="22"/>
        <v/>
      </c>
      <c r="M62" s="141" t="str">
        <f t="shared" si="23"/>
        <v/>
      </c>
      <c r="N62" s="159"/>
      <c r="O62" s="127"/>
      <c r="BJ62" s="42"/>
      <c r="BK62" s="42"/>
    </row>
    <row r="63" spans="1:63" ht="220.5" customHeight="1" x14ac:dyDescent="0.25">
      <c r="A63" s="126"/>
      <c r="B63" s="154" t="str">
        <f>'Comp.'!A12</f>
        <v>Rapporti con l’utenza:Capacità di cogliere le esigenze dei clienti interni ed esterni orientando costantemente la propria attività al soddisfacimento delle loro esigenze, coerentemente con l’ organizzazione dei servizi.</v>
      </c>
      <c r="C63" s="15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3" s="154"/>
      <c r="E63" s="139">
        <v>10</v>
      </c>
      <c r="F63" s="155">
        <f t="shared" si="19"/>
        <v>1.9607843137254901</v>
      </c>
      <c r="G63" s="156">
        <f t="shared" si="18"/>
        <v>0</v>
      </c>
      <c r="H63" s="157"/>
      <c r="I63" s="141" t="str">
        <f t="shared" si="20"/>
        <v>x</v>
      </c>
      <c r="J63" s="141" t="str">
        <f t="shared" si="21"/>
        <v/>
      </c>
      <c r="K63" s="141" t="str">
        <f t="shared" ref="K63:K76" si="24">IF(G63&lt;=0.7,IF(G63&gt;=0.51,"x",""),"")</f>
        <v/>
      </c>
      <c r="L63" s="141" t="str">
        <f t="shared" si="22"/>
        <v/>
      </c>
      <c r="M63" s="141" t="str">
        <f t="shared" si="23"/>
        <v/>
      </c>
      <c r="N63" s="159"/>
      <c r="O63" s="127"/>
      <c r="BJ63" s="42"/>
      <c r="BK63" s="42"/>
    </row>
    <row r="64" spans="1:63" ht="146.25" customHeight="1" x14ac:dyDescent="0.25">
      <c r="A64" s="126"/>
      <c r="B64" s="15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4" s="15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4" s="154"/>
      <c r="E64" s="139">
        <v>10</v>
      </c>
      <c r="F64" s="155">
        <f t="shared" si="19"/>
        <v>1.9607843137254901</v>
      </c>
      <c r="G64" s="156">
        <f t="shared" si="18"/>
        <v>0</v>
      </c>
      <c r="H64" s="157"/>
      <c r="I64" s="141" t="str">
        <f t="shared" si="20"/>
        <v>x</v>
      </c>
      <c r="J64" s="141" t="str">
        <f t="shared" si="21"/>
        <v/>
      </c>
      <c r="K64" s="141" t="str">
        <f t="shared" si="24"/>
        <v/>
      </c>
      <c r="L64" s="141" t="str">
        <f t="shared" si="22"/>
        <v/>
      </c>
      <c r="M64" s="141" t="str">
        <f t="shared" si="23"/>
        <v/>
      </c>
      <c r="N64" s="159"/>
      <c r="O64" s="127"/>
      <c r="BJ64" s="42"/>
      <c r="BK64" s="42"/>
    </row>
    <row r="65" spans="1:63" ht="213" customHeight="1" x14ac:dyDescent="0.25">
      <c r="A65" s="126"/>
      <c r="B65" s="154" t="str">
        <f>'Comp.'!A14</f>
        <v xml:space="preserve">Iniziativa: Capacità di attivarsi in modo autonomo nell'ambito delle proprie responsabilità e dei propri compiti, senza attendere indicazioni dagli altri e senza subire gli eventi. </v>
      </c>
      <c r="C65" s="15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5" s="154"/>
      <c r="E65" s="139">
        <v>10</v>
      </c>
      <c r="F65" s="155">
        <f t="shared" si="19"/>
        <v>1.9607843137254901</v>
      </c>
      <c r="G65" s="156">
        <f t="shared" si="18"/>
        <v>0</v>
      </c>
      <c r="H65" s="157"/>
      <c r="I65" s="141" t="str">
        <f t="shared" si="20"/>
        <v>x</v>
      </c>
      <c r="J65" s="141" t="str">
        <f t="shared" si="21"/>
        <v/>
      </c>
      <c r="K65" s="141" t="str">
        <f t="shared" si="24"/>
        <v/>
      </c>
      <c r="L65" s="141" t="str">
        <f t="shared" si="22"/>
        <v/>
      </c>
      <c r="M65" s="141" t="str">
        <f t="shared" si="23"/>
        <v/>
      </c>
      <c r="N65" s="159"/>
      <c r="O65" s="127"/>
      <c r="BJ65" s="42"/>
      <c r="BK65" s="42"/>
    </row>
    <row r="66" spans="1:63" ht="38.25" hidden="1" customHeight="1" x14ac:dyDescent="0.25">
      <c r="A66" s="126"/>
      <c r="B66" s="154" t="e">
        <f>IF([3]Comportamenti!C13="x",[3]Comportamenti!A13,0)</f>
        <v>#REF!</v>
      </c>
      <c r="C66" s="160"/>
      <c r="D66" s="160"/>
      <c r="E66" s="139"/>
      <c r="F66" s="155">
        <f t="shared" si="19"/>
        <v>0</v>
      </c>
      <c r="G66" s="156">
        <f t="shared" si="18"/>
        <v>1</v>
      </c>
      <c r="H66" s="157">
        <v>100</v>
      </c>
      <c r="I66" s="141" t="str">
        <f t="shared" si="20"/>
        <v/>
      </c>
      <c r="J66" s="141" t="str">
        <f t="shared" si="21"/>
        <v/>
      </c>
      <c r="K66" s="141" t="str">
        <f t="shared" si="24"/>
        <v/>
      </c>
      <c r="L66" s="141" t="str">
        <f t="shared" si="22"/>
        <v/>
      </c>
      <c r="M66" s="141" t="str">
        <f t="shared" si="23"/>
        <v>x</v>
      </c>
      <c r="N66" s="159"/>
      <c r="O66" s="127"/>
      <c r="BJ66" s="42"/>
      <c r="BK66" s="42"/>
    </row>
    <row r="67" spans="1:63" ht="38.25" hidden="1" customHeight="1" x14ac:dyDescent="0.25">
      <c r="A67" s="126"/>
      <c r="B67" s="160"/>
      <c r="C67" s="160"/>
      <c r="D67" s="160"/>
      <c r="E67" s="139"/>
      <c r="F67" s="155">
        <f t="shared" si="19"/>
        <v>0</v>
      </c>
      <c r="G67" s="156">
        <f t="shared" si="18"/>
        <v>1</v>
      </c>
      <c r="H67" s="157">
        <v>100</v>
      </c>
      <c r="I67" s="141" t="str">
        <f t="shared" si="20"/>
        <v/>
      </c>
      <c r="J67" s="141" t="str">
        <f t="shared" si="21"/>
        <v/>
      </c>
      <c r="K67" s="141" t="str">
        <f t="shared" si="24"/>
        <v/>
      </c>
      <c r="L67" s="141" t="str">
        <f t="shared" si="22"/>
        <v/>
      </c>
      <c r="M67" s="141" t="str">
        <f t="shared" si="23"/>
        <v>x</v>
      </c>
      <c r="N67" s="159"/>
      <c r="O67" s="127"/>
      <c r="BJ67" s="42"/>
      <c r="BK67" s="42"/>
    </row>
    <row r="68" spans="1:63" ht="38.25" hidden="1" customHeight="1" x14ac:dyDescent="0.25">
      <c r="A68" s="126"/>
      <c r="B68" s="160"/>
      <c r="C68" s="160"/>
      <c r="D68" s="160"/>
      <c r="E68" s="139"/>
      <c r="F68" s="155">
        <f t="shared" si="19"/>
        <v>0</v>
      </c>
      <c r="G68" s="156">
        <f t="shared" si="18"/>
        <v>1</v>
      </c>
      <c r="H68" s="157">
        <v>100</v>
      </c>
      <c r="I68" s="141" t="str">
        <f t="shared" si="20"/>
        <v/>
      </c>
      <c r="J68" s="141" t="str">
        <f t="shared" si="21"/>
        <v/>
      </c>
      <c r="K68" s="141" t="str">
        <f t="shared" si="24"/>
        <v/>
      </c>
      <c r="L68" s="141" t="str">
        <f t="shared" si="22"/>
        <v/>
      </c>
      <c r="M68" s="141" t="str">
        <f t="shared" si="23"/>
        <v>x</v>
      </c>
      <c r="N68" s="159"/>
      <c r="O68" s="127"/>
      <c r="BJ68" s="42"/>
      <c r="BK68" s="42"/>
    </row>
    <row r="69" spans="1:63" ht="38.25" hidden="1" customHeight="1" x14ac:dyDescent="0.25">
      <c r="A69" s="126"/>
      <c r="B69" s="160"/>
      <c r="C69" s="160"/>
      <c r="D69" s="160"/>
      <c r="E69" s="139"/>
      <c r="F69" s="155">
        <f t="shared" si="19"/>
        <v>0</v>
      </c>
      <c r="G69" s="156">
        <f t="shared" si="18"/>
        <v>1</v>
      </c>
      <c r="H69" s="157">
        <v>100</v>
      </c>
      <c r="I69" s="141" t="str">
        <f t="shared" si="20"/>
        <v/>
      </c>
      <c r="J69" s="141" t="str">
        <f t="shared" si="21"/>
        <v/>
      </c>
      <c r="K69" s="141" t="str">
        <f t="shared" si="24"/>
        <v/>
      </c>
      <c r="L69" s="141" t="str">
        <f t="shared" si="22"/>
        <v/>
      </c>
      <c r="M69" s="141" t="str">
        <f t="shared" si="23"/>
        <v>x</v>
      </c>
      <c r="N69" s="159"/>
      <c r="O69" s="127"/>
      <c r="BJ69" s="42"/>
      <c r="BK69" s="42"/>
    </row>
    <row r="70" spans="1:63" ht="38.25" hidden="1" customHeight="1" x14ac:dyDescent="0.25">
      <c r="A70" s="126"/>
      <c r="B70" s="160"/>
      <c r="C70" s="160"/>
      <c r="D70" s="160"/>
      <c r="E70" s="139"/>
      <c r="F70" s="155">
        <f t="shared" si="19"/>
        <v>0</v>
      </c>
      <c r="G70" s="156">
        <f t="shared" si="18"/>
        <v>1</v>
      </c>
      <c r="H70" s="157">
        <v>100</v>
      </c>
      <c r="I70" s="141" t="str">
        <f t="shared" si="20"/>
        <v/>
      </c>
      <c r="J70" s="141" t="str">
        <f t="shared" si="21"/>
        <v/>
      </c>
      <c r="K70" s="141" t="str">
        <f t="shared" si="24"/>
        <v/>
      </c>
      <c r="L70" s="141" t="str">
        <f t="shared" si="22"/>
        <v/>
      </c>
      <c r="M70" s="141" t="str">
        <f t="shared" si="23"/>
        <v>x</v>
      </c>
      <c r="N70" s="159"/>
      <c r="O70" s="127"/>
      <c r="BJ70" s="42"/>
      <c r="BK70" s="42"/>
    </row>
    <row r="71" spans="1:63" ht="38.25" hidden="1" customHeight="1" x14ac:dyDescent="0.25">
      <c r="A71" s="126"/>
      <c r="B71" s="160"/>
      <c r="C71" s="160"/>
      <c r="D71" s="160"/>
      <c r="E71" s="139"/>
      <c r="F71" s="155">
        <f t="shared" si="19"/>
        <v>0</v>
      </c>
      <c r="G71" s="156">
        <f t="shared" si="18"/>
        <v>1</v>
      </c>
      <c r="H71" s="157">
        <v>100</v>
      </c>
      <c r="I71" s="141" t="str">
        <f t="shared" si="20"/>
        <v/>
      </c>
      <c r="J71" s="141" t="str">
        <f t="shared" si="21"/>
        <v/>
      </c>
      <c r="K71" s="141" t="str">
        <f t="shared" si="24"/>
        <v/>
      </c>
      <c r="L71" s="141" t="str">
        <f t="shared" si="22"/>
        <v/>
      </c>
      <c r="M71" s="141" t="str">
        <f t="shared" si="23"/>
        <v>x</v>
      </c>
      <c r="N71" s="159"/>
      <c r="O71" s="127"/>
      <c r="BJ71" s="42"/>
      <c r="BK71" s="42"/>
    </row>
    <row r="72" spans="1:63" ht="38.25" hidden="1" customHeight="1" x14ac:dyDescent="0.25">
      <c r="A72" s="126"/>
      <c r="B72" s="160"/>
      <c r="C72" s="160"/>
      <c r="D72" s="160"/>
      <c r="E72" s="139"/>
      <c r="F72" s="155">
        <f t="shared" si="19"/>
        <v>0</v>
      </c>
      <c r="G72" s="156">
        <f t="shared" si="18"/>
        <v>1</v>
      </c>
      <c r="H72" s="157">
        <v>100</v>
      </c>
      <c r="I72" s="141" t="str">
        <f t="shared" si="20"/>
        <v/>
      </c>
      <c r="J72" s="141" t="str">
        <f t="shared" si="21"/>
        <v/>
      </c>
      <c r="K72" s="141" t="str">
        <f t="shared" si="24"/>
        <v/>
      </c>
      <c r="L72" s="141" t="str">
        <f t="shared" si="22"/>
        <v/>
      </c>
      <c r="M72" s="141" t="str">
        <f t="shared" si="23"/>
        <v>x</v>
      </c>
      <c r="N72" s="159"/>
      <c r="O72" s="127"/>
      <c r="BJ72" s="42"/>
      <c r="BK72" s="42"/>
    </row>
    <row r="73" spans="1:63" ht="38.25" hidden="1" customHeight="1" x14ac:dyDescent="0.25">
      <c r="A73" s="126"/>
      <c r="B73" s="160"/>
      <c r="C73" s="160"/>
      <c r="D73" s="160"/>
      <c r="E73" s="139"/>
      <c r="F73" s="155">
        <f t="shared" si="19"/>
        <v>0</v>
      </c>
      <c r="G73" s="156">
        <f t="shared" si="18"/>
        <v>1</v>
      </c>
      <c r="H73" s="157">
        <v>100</v>
      </c>
      <c r="I73" s="141" t="str">
        <f t="shared" si="20"/>
        <v/>
      </c>
      <c r="J73" s="141" t="str">
        <f t="shared" si="21"/>
        <v/>
      </c>
      <c r="K73" s="141" t="str">
        <f t="shared" si="24"/>
        <v/>
      </c>
      <c r="L73" s="141" t="str">
        <f t="shared" si="22"/>
        <v/>
      </c>
      <c r="M73" s="141" t="str">
        <f t="shared" si="23"/>
        <v>x</v>
      </c>
      <c r="N73" s="159"/>
      <c r="O73" s="127"/>
      <c r="BJ73" s="42"/>
      <c r="BK73" s="42"/>
    </row>
    <row r="74" spans="1:63" ht="38.25" hidden="1" customHeight="1" x14ac:dyDescent="0.25">
      <c r="A74" s="126"/>
      <c r="B74" s="160"/>
      <c r="C74" s="160"/>
      <c r="D74" s="160"/>
      <c r="E74" s="139"/>
      <c r="F74" s="155">
        <f t="shared" si="19"/>
        <v>0</v>
      </c>
      <c r="G74" s="156">
        <f>H74/100</f>
        <v>1</v>
      </c>
      <c r="H74" s="157">
        <v>100</v>
      </c>
      <c r="I74" s="141" t="str">
        <f t="shared" si="20"/>
        <v/>
      </c>
      <c r="J74" s="141" t="str">
        <f t="shared" si="21"/>
        <v/>
      </c>
      <c r="K74" s="141" t="str">
        <f t="shared" si="24"/>
        <v/>
      </c>
      <c r="L74" s="141" t="str">
        <f t="shared" si="22"/>
        <v/>
      </c>
      <c r="M74" s="141" t="str">
        <f t="shared" si="23"/>
        <v>x</v>
      </c>
      <c r="N74" s="159"/>
      <c r="O74" s="127"/>
    </row>
    <row r="75" spans="1:63" ht="38.25" hidden="1" customHeight="1" x14ac:dyDescent="0.25">
      <c r="A75" s="126"/>
      <c r="B75" s="160"/>
      <c r="C75" s="160"/>
      <c r="D75" s="160"/>
      <c r="E75" s="139"/>
      <c r="F75" s="155">
        <f t="shared" si="19"/>
        <v>0</v>
      </c>
      <c r="G75" s="156">
        <f>H75/100</f>
        <v>1</v>
      </c>
      <c r="H75" s="157">
        <v>100</v>
      </c>
      <c r="I75" s="141" t="str">
        <f t="shared" si="20"/>
        <v/>
      </c>
      <c r="J75" s="141" t="str">
        <f t="shared" si="21"/>
        <v/>
      </c>
      <c r="K75" s="141" t="str">
        <f t="shared" si="24"/>
        <v/>
      </c>
      <c r="L75" s="141" t="str">
        <f t="shared" si="22"/>
        <v/>
      </c>
      <c r="M75" s="141" t="str">
        <f t="shared" si="23"/>
        <v>x</v>
      </c>
      <c r="N75" s="159"/>
      <c r="O75" s="127"/>
    </row>
    <row r="76" spans="1:63" ht="57" customHeight="1" x14ac:dyDescent="0.25">
      <c r="A76" s="126"/>
      <c r="B76" s="154" t="s">
        <v>303</v>
      </c>
      <c r="C76" s="154" t="s">
        <v>304</v>
      </c>
      <c r="D76" s="154"/>
      <c r="E76" s="139">
        <v>10</v>
      </c>
      <c r="F76" s="155">
        <f t="shared" si="19"/>
        <v>1.9607843137254901</v>
      </c>
      <c r="G76" s="156">
        <f t="shared" si="18"/>
        <v>0</v>
      </c>
      <c r="H76" s="157"/>
      <c r="I76" s="141" t="str">
        <f t="shared" si="20"/>
        <v>x</v>
      </c>
      <c r="J76" s="141" t="str">
        <f t="shared" si="21"/>
        <v/>
      </c>
      <c r="K76" s="141" t="str">
        <f t="shared" si="24"/>
        <v/>
      </c>
      <c r="L76" s="141" t="str">
        <f t="shared" si="22"/>
        <v/>
      </c>
      <c r="M76" s="141" t="str">
        <f t="shared" si="23"/>
        <v/>
      </c>
      <c r="N76" s="159"/>
      <c r="O76" s="127"/>
    </row>
    <row r="77" spans="1:63" s="60" customFormat="1" ht="33" customHeight="1" x14ac:dyDescent="0.25">
      <c r="A77" s="126"/>
      <c r="B77" s="465" t="s">
        <v>305</v>
      </c>
      <c r="C77" s="465"/>
      <c r="D77" s="229"/>
      <c r="E77" s="161">
        <f>SUM(E58:E76)</f>
        <v>90</v>
      </c>
      <c r="F77" s="466" t="s">
        <v>306</v>
      </c>
      <c r="G77" s="466"/>
      <c r="H77" s="466"/>
      <c r="I77" s="465" t="s">
        <v>286</v>
      </c>
      <c r="J77" s="465"/>
      <c r="K77" s="465"/>
      <c r="L77" s="465"/>
      <c r="M77" s="465"/>
      <c r="N77" s="229" t="s">
        <v>287</v>
      </c>
      <c r="O77" s="127"/>
      <c r="BJ77" s="148"/>
      <c r="BK77" s="149"/>
    </row>
    <row r="78" spans="1:63" s="60" customFormat="1" ht="22.5" customHeight="1" x14ac:dyDescent="0.25">
      <c r="A78" s="126"/>
      <c r="B78" s="465" t="s">
        <v>307</v>
      </c>
      <c r="C78" s="465"/>
      <c r="D78" s="229"/>
      <c r="E78" s="161">
        <f>E77+E53</f>
        <v>204</v>
      </c>
      <c r="F78" s="466">
        <f>F76+F65+F64+F63+F62+F61+F60+F59+F58+F53</f>
        <v>36.862745098039213</v>
      </c>
      <c r="G78" s="466"/>
      <c r="H78" s="466"/>
      <c r="I78" s="162"/>
      <c r="J78" s="163">
        <f>IF(J58="x",G58*F58)+IF(J59="x",G59*F59)+IF(J60="x",G60*F60)+IF(J61="x",G61*F61)+IF(J62="x",G62*F62)+IF(J63="x",G63*F63)+IF(J64="x",G64*F64)+IF(J65="x",G65*F65)+IF(J66="x",G66*F66)+IF(J67="x",G67*F67)+IF(J68="x",G68*F68)+IF(J69="x",G69*F69)+IF(J70="x",G70*F70)+IF(J71="x",G71*F71)+IF(J72="x",G72*F72)+IF(J73="x",G73*F73)+IF(J74="x",G74*F74)+IF(J75="x",G75*F75)+IF(J76="x",G76*F76)</f>
        <v>0</v>
      </c>
      <c r="K78" s="163">
        <f>IF(K58="x",G58*F58)+IF(K59="x",G59*F59)+IF(K60="x",G60*F60)+IF(K61="x",G61*F61)+IF(K62="x",G62*F62)+IF(K63="x",G63*F63)+IF(K64="x",G64*F64)+IF(K65="x",G65*F65)+IF(K66="x",G66*F66)+IF(K67="x",G67*F67)+IF(K68="x",G68*F68)+IF(K69="x",G69*F69)+IF(K70="x",G70*F70)+IF(K71="x",G71*F71)+IF(K72="x",G72*F72)+IF(K73="x",G73*F73)+IF(K74="x",G74*F74)+IF(K75="x",G75*F75)+IF(K76="x",G76*F76)</f>
        <v>0</v>
      </c>
      <c r="L78" s="163">
        <f>IF(L58="x",G58*F58)+IF(L59="x",G59*F59)+IF(L60="x",G60*F60)+IF(L61="x",G61*F61)+IF(L62="x",G62*F62)+IF(L63="x",G63*F63)+IF(L64="x",G64*F64)+IF(L65="x",G65*F65)+IF(L66="x",G66*F66)+IF(L67="x",G67*F67)+IF(L68="x",G68*F68)+IF(L69="x",G69*F69)+IF(L70="x",G70*F70)+IF(L71="x",G71*F71)+IF(L72="x",G72*F72)+IF(L73="x",G73*F73)+IF(L74="x",G74*F74)+IF(L75="x",G75*F75)+IF(L76="x",G76*F76)</f>
        <v>0</v>
      </c>
      <c r="M78" s="163">
        <f>IF(M58="x",G58*F58)+IF(M59="x",G59*F59)+IF(M60="x",G60*F60)+IF(M61="x",G61*F61)+IF(M62="x",G62*F62)+IF(M63="x",G63*F63)+IF(M64="x",G64*F64)+IF(M65="x",G65*F65)+IF(M66="x",G66*F66)+IF(M67="x",G67*F67)+IF(M68="x",G68*F68)+IF(M69="x",G69*F69)+IF(M70="x",G70*F70)+IF(M71="x",G71*F71)+IF(M72="x",G72*F72)+IF(M73="x",G73*F73)+IF(M74="x",G74*F74)+IF(M75="x",G75*F75)+IF(M76="x",G76*F76)</f>
        <v>0</v>
      </c>
      <c r="N78" s="164">
        <f>SUM(I78:M78)</f>
        <v>0</v>
      </c>
      <c r="O78" s="127"/>
      <c r="BJ78" s="149"/>
      <c r="BK78" s="149"/>
    </row>
    <row r="79" spans="1:63" ht="8.25" customHeight="1" x14ac:dyDescent="0.25">
      <c r="A79" s="126"/>
      <c r="B79" s="53"/>
      <c r="C79" s="53"/>
      <c r="D79" s="53"/>
      <c r="E79" s="53"/>
      <c r="F79" s="53"/>
      <c r="G79" s="53"/>
      <c r="H79" s="53"/>
      <c r="I79" s="53"/>
      <c r="J79" s="53"/>
      <c r="K79" s="53"/>
      <c r="L79" s="53"/>
      <c r="M79" s="53"/>
      <c r="N79" s="53"/>
      <c r="O79" s="127"/>
    </row>
    <row r="80" spans="1:63" ht="18" customHeight="1" thickBot="1" x14ac:dyDescent="0.3">
      <c r="A80" s="126"/>
      <c r="B80" s="53"/>
      <c r="C80" s="53"/>
      <c r="D80" s="53"/>
      <c r="E80" s="53"/>
      <c r="F80" s="53"/>
      <c r="G80" s="53"/>
      <c r="H80" s="53"/>
      <c r="I80" s="53"/>
      <c r="J80" s="53"/>
      <c r="K80" s="53"/>
      <c r="L80" s="53"/>
      <c r="M80" s="53"/>
      <c r="N80" s="53"/>
      <c r="O80" s="127"/>
    </row>
    <row r="81" spans="1:15" ht="15.75" customHeight="1" thickTop="1" thickBot="1" x14ac:dyDescent="0.3">
      <c r="A81" s="126"/>
      <c r="B81" s="353" t="s">
        <v>308</v>
      </c>
      <c r="C81" s="353"/>
      <c r="D81" s="230"/>
      <c r="E81" s="230"/>
      <c r="F81" s="165"/>
      <c r="G81" s="230"/>
      <c r="H81" s="230"/>
      <c r="I81" s="166">
        <f>N27</f>
        <v>0</v>
      </c>
      <c r="J81" s="167"/>
      <c r="K81" s="168">
        <f>I81/60</f>
        <v>0</v>
      </c>
      <c r="L81" s="225"/>
      <c r="M81" s="53"/>
      <c r="N81" s="53"/>
      <c r="O81" s="127"/>
    </row>
    <row r="82" spans="1:15" ht="15.75" customHeight="1" thickTop="1" x14ac:dyDescent="0.25">
      <c r="A82" s="126"/>
      <c r="B82" s="53"/>
      <c r="C82" s="53"/>
      <c r="D82" s="53"/>
      <c r="E82" s="53"/>
      <c r="F82" s="53"/>
      <c r="G82" s="45"/>
      <c r="H82" s="45"/>
      <c r="I82" s="53"/>
      <c r="J82" s="167"/>
      <c r="K82" s="167"/>
      <c r="L82" s="53"/>
      <c r="M82" s="53"/>
      <c r="N82" s="53"/>
      <c r="O82" s="127"/>
    </row>
    <row r="83" spans="1:15" ht="4.5" customHeight="1" x14ac:dyDescent="0.25">
      <c r="A83" s="459"/>
      <c r="B83" s="460"/>
      <c r="C83" s="460"/>
      <c r="D83" s="460"/>
      <c r="E83" s="460"/>
      <c r="F83" s="460"/>
      <c r="G83" s="460"/>
      <c r="H83" s="460"/>
      <c r="I83" s="460"/>
      <c r="J83" s="460"/>
      <c r="K83" s="460"/>
      <c r="L83" s="460"/>
      <c r="M83" s="460"/>
      <c r="N83" s="460"/>
      <c r="O83" s="461"/>
    </row>
    <row r="84" spans="1:15" ht="19.5" customHeight="1" thickBot="1" x14ac:dyDescent="0.3">
      <c r="A84" s="126"/>
      <c r="B84" s="53"/>
      <c r="C84" s="53"/>
      <c r="D84" s="53"/>
      <c r="E84" s="53"/>
      <c r="F84" s="53"/>
      <c r="G84" s="45"/>
      <c r="H84" s="45"/>
      <c r="I84" s="53"/>
      <c r="J84" s="167"/>
      <c r="K84" s="167"/>
      <c r="L84" s="53"/>
      <c r="M84" s="53"/>
      <c r="N84" s="53"/>
      <c r="O84" s="127"/>
    </row>
    <row r="85" spans="1:15" ht="15.75" customHeight="1" thickTop="1" thickBot="1" x14ac:dyDescent="0.3">
      <c r="A85" s="126"/>
      <c r="B85" s="169"/>
      <c r="C85" s="462" t="s">
        <v>309</v>
      </c>
      <c r="D85" s="462"/>
      <c r="E85" s="462"/>
      <c r="F85" s="462"/>
      <c r="G85" s="462"/>
      <c r="H85" s="463"/>
      <c r="I85" s="166">
        <f>I81</f>
        <v>0</v>
      </c>
      <c r="J85" s="53"/>
      <c r="K85" s="53"/>
      <c r="L85" s="53"/>
      <c r="M85" s="53"/>
      <c r="N85" s="53"/>
      <c r="O85" s="127"/>
    </row>
    <row r="86" spans="1:15" ht="7.5" customHeight="1" thickTop="1" x14ac:dyDescent="0.25">
      <c r="A86" s="126"/>
      <c r="B86" s="169"/>
      <c r="C86" s="169"/>
      <c r="D86" s="169"/>
      <c r="E86" s="230"/>
      <c r="F86" s="230"/>
      <c r="G86" s="230"/>
      <c r="H86" s="230"/>
      <c r="I86" s="53"/>
      <c r="J86" s="53"/>
      <c r="K86" s="53"/>
      <c r="L86" s="53"/>
      <c r="M86" s="53"/>
      <c r="N86" s="53"/>
      <c r="O86" s="127"/>
    </row>
    <row r="87" spans="1:15" ht="3.75" customHeight="1" thickBot="1" x14ac:dyDescent="0.3">
      <c r="A87" s="126"/>
      <c r="B87" s="169"/>
      <c r="C87" s="169"/>
      <c r="D87" s="169"/>
      <c r="E87" s="53"/>
      <c r="F87" s="53"/>
      <c r="G87" s="45"/>
      <c r="H87" s="45"/>
      <c r="I87" s="53"/>
      <c r="J87" s="45"/>
      <c r="K87" s="53"/>
      <c r="L87" s="53"/>
      <c r="M87" s="53"/>
      <c r="N87" s="53"/>
      <c r="O87" s="127"/>
    </row>
    <row r="88" spans="1:15" ht="16.5" customHeight="1" thickTop="1" thickBot="1" x14ac:dyDescent="0.3">
      <c r="A88" s="126"/>
      <c r="B88" s="53" t="s">
        <v>310</v>
      </c>
      <c r="C88" s="462" t="s">
        <v>311</v>
      </c>
      <c r="D88" s="462"/>
      <c r="E88" s="462"/>
      <c r="F88" s="462"/>
      <c r="G88" s="462"/>
      <c r="H88" s="463"/>
      <c r="I88" s="166" t="e">
        <f>N53</f>
        <v>#REF!</v>
      </c>
      <c r="J88" s="45"/>
      <c r="K88" s="168" t="e">
        <f>(I81+I88+I90)/100</f>
        <v>#REF!</v>
      </c>
      <c r="L88" s="225" t="s">
        <v>312</v>
      </c>
      <c r="M88" s="168"/>
      <c r="N88" s="53"/>
      <c r="O88" s="127"/>
    </row>
    <row r="89" spans="1:15" ht="9.75" customHeight="1" thickTop="1" thickBot="1" x14ac:dyDescent="0.3">
      <c r="A89" s="126"/>
      <c r="B89" s="169"/>
      <c r="C89" s="169"/>
      <c r="D89" s="169"/>
      <c r="E89" s="53"/>
      <c r="F89" s="53"/>
      <c r="G89" s="45"/>
      <c r="H89" s="45"/>
      <c r="I89" s="53"/>
      <c r="J89" s="167"/>
      <c r="K89" s="167"/>
      <c r="L89" s="53"/>
      <c r="M89" s="53"/>
      <c r="N89" s="53"/>
      <c r="O89" s="127"/>
    </row>
    <row r="90" spans="1:15" ht="15.75" customHeight="1" thickTop="1" thickBot="1" x14ac:dyDescent="0.3">
      <c r="A90" s="126"/>
      <c r="B90" s="169"/>
      <c r="C90" s="462" t="s">
        <v>313</v>
      </c>
      <c r="D90" s="462"/>
      <c r="E90" s="462"/>
      <c r="F90" s="462"/>
      <c r="G90" s="462"/>
      <c r="H90" s="463"/>
      <c r="I90" s="166">
        <f>N78</f>
        <v>0</v>
      </c>
      <c r="J90" s="167"/>
      <c r="K90" s="167"/>
      <c r="L90" s="167"/>
      <c r="M90" s="167"/>
      <c r="N90" s="167"/>
      <c r="O90" s="127"/>
    </row>
    <row r="91" spans="1:15" ht="15.75" customHeight="1" thickTop="1" thickBot="1" x14ac:dyDescent="0.3">
      <c r="A91" s="170"/>
      <c r="B91" s="171"/>
      <c r="C91" s="171"/>
      <c r="D91" s="171"/>
      <c r="E91" s="172"/>
      <c r="F91" s="172"/>
      <c r="G91" s="172"/>
      <c r="H91" s="172"/>
      <c r="I91" s="172"/>
      <c r="J91" s="173"/>
      <c r="K91" s="173"/>
      <c r="L91" s="172"/>
      <c r="M91" s="172"/>
      <c r="N91" s="172"/>
      <c r="O91" s="174"/>
    </row>
    <row r="92" spans="1:15" ht="16.5" thickTop="1" x14ac:dyDescent="0.25">
      <c r="H92" s="175"/>
      <c r="L92" s="176"/>
    </row>
  </sheetData>
  <mergeCells count="44">
    <mergeCell ref="B2:N2"/>
    <mergeCell ref="E9:J9"/>
    <mergeCell ref="K9:N9"/>
    <mergeCell ref="B12:C14"/>
    <mergeCell ref="E12:E15"/>
    <mergeCell ref="F12:F15"/>
    <mergeCell ref="G12:G15"/>
    <mergeCell ref="H12:H15"/>
    <mergeCell ref="I12:M12"/>
    <mergeCell ref="N12:N15"/>
    <mergeCell ref="D12:D14"/>
    <mergeCell ref="B9:D9"/>
    <mergeCell ref="F26:H26"/>
    <mergeCell ref="I26:M26"/>
    <mergeCell ref="F27:H27"/>
    <mergeCell ref="B26:D27"/>
    <mergeCell ref="B52:D53"/>
    <mergeCell ref="B28:N28"/>
    <mergeCell ref="E29:E31"/>
    <mergeCell ref="F29:F31"/>
    <mergeCell ref="G29:G31"/>
    <mergeCell ref="H29:H31"/>
    <mergeCell ref="N29:N31"/>
    <mergeCell ref="B29:D30"/>
    <mergeCell ref="F52:H52"/>
    <mergeCell ref="I52:M52"/>
    <mergeCell ref="F53:H53"/>
    <mergeCell ref="N55:N57"/>
    <mergeCell ref="B77:C77"/>
    <mergeCell ref="F77:H77"/>
    <mergeCell ref="I77:M77"/>
    <mergeCell ref="B78:C78"/>
    <mergeCell ref="F78:H78"/>
    <mergeCell ref="B54:D56"/>
    <mergeCell ref="E54:E57"/>
    <mergeCell ref="F54:F57"/>
    <mergeCell ref="G54:G57"/>
    <mergeCell ref="H54:H57"/>
    <mergeCell ref="I54:M54"/>
    <mergeCell ref="B81:C81"/>
    <mergeCell ref="A83:O83"/>
    <mergeCell ref="C85:H85"/>
    <mergeCell ref="C88:H88"/>
    <mergeCell ref="C90:H90"/>
  </mergeCells>
  <conditionalFormatting sqref="I58:I59 I16:I25 I32:I51">
    <cfRule type="cellIs" dxfId="291" priority="25" stopIfTrue="1" operator="equal">
      <formula>"X"</formula>
    </cfRule>
  </conditionalFormatting>
  <conditionalFormatting sqref="L58:L59 L16:L25 L32:L51">
    <cfRule type="cellIs" dxfId="290" priority="26" stopIfTrue="1" operator="equal">
      <formula>"X"</formula>
    </cfRule>
  </conditionalFormatting>
  <conditionalFormatting sqref="J58:J59 J16:J25 J32:J51">
    <cfRule type="cellIs" dxfId="289" priority="27" stopIfTrue="1" operator="equal">
      <formula>"X"</formula>
    </cfRule>
  </conditionalFormatting>
  <conditionalFormatting sqref="K58:K59 K16:K25 K32:K51">
    <cfRule type="cellIs" dxfId="288" priority="28" stopIfTrue="1" operator="equal">
      <formula>"X"</formula>
    </cfRule>
  </conditionalFormatting>
  <conditionalFormatting sqref="M58:M59 M16:N25 M32:N51">
    <cfRule type="cellIs" dxfId="287" priority="29" stopIfTrue="1" operator="equal">
      <formula>"X"</formula>
    </cfRule>
  </conditionalFormatting>
  <conditionalFormatting sqref="I61:I62">
    <cfRule type="cellIs" dxfId="286" priority="21" stopIfTrue="1" operator="equal">
      <formula>"X"</formula>
    </cfRule>
  </conditionalFormatting>
  <conditionalFormatting sqref="L61:L62">
    <cfRule type="cellIs" dxfId="285" priority="22" stopIfTrue="1" operator="equal">
      <formula>"X"</formula>
    </cfRule>
  </conditionalFormatting>
  <conditionalFormatting sqref="J61:J62">
    <cfRule type="cellIs" dxfId="284" priority="23" stopIfTrue="1" operator="equal">
      <formula>"X"</formula>
    </cfRule>
  </conditionalFormatting>
  <conditionalFormatting sqref="K61:K62">
    <cfRule type="cellIs" dxfId="283" priority="24" stopIfTrue="1" operator="equal">
      <formula>"X"</formula>
    </cfRule>
  </conditionalFormatting>
  <conditionalFormatting sqref="I60">
    <cfRule type="cellIs" dxfId="282" priority="16" stopIfTrue="1" operator="equal">
      <formula>"X"</formula>
    </cfRule>
  </conditionalFormatting>
  <conditionalFormatting sqref="L60">
    <cfRule type="cellIs" dxfId="281" priority="17" stopIfTrue="1" operator="equal">
      <formula>"X"</formula>
    </cfRule>
  </conditionalFormatting>
  <conditionalFormatting sqref="J60">
    <cfRule type="cellIs" dxfId="280" priority="18" stopIfTrue="1" operator="equal">
      <formula>"X"</formula>
    </cfRule>
  </conditionalFormatting>
  <conditionalFormatting sqref="K60">
    <cfRule type="cellIs" dxfId="279" priority="19" stopIfTrue="1" operator="equal">
      <formula>"X"</formula>
    </cfRule>
  </conditionalFormatting>
  <conditionalFormatting sqref="M60:M76">
    <cfRule type="cellIs" dxfId="278" priority="20" stopIfTrue="1" operator="equal">
      <formula>"X"</formula>
    </cfRule>
  </conditionalFormatting>
  <conditionalFormatting sqref="I63:I76">
    <cfRule type="cellIs" dxfId="277" priority="12" stopIfTrue="1" operator="equal">
      <formula>"X"</formula>
    </cfRule>
  </conditionalFormatting>
  <conditionalFormatting sqref="L63:L76">
    <cfRule type="cellIs" dxfId="276" priority="13" stopIfTrue="1" operator="equal">
      <formula>"X"</formula>
    </cfRule>
  </conditionalFormatting>
  <conditionalFormatting sqref="J63:J76">
    <cfRule type="cellIs" dxfId="275" priority="14" stopIfTrue="1" operator="equal">
      <formula>"X"</formula>
    </cfRule>
  </conditionalFormatting>
  <conditionalFormatting sqref="K63:K76">
    <cfRule type="cellIs" dxfId="274"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7"/>
  <sheetViews>
    <sheetView topLeftCell="A19" zoomScaleNormal="100" workbookViewId="0">
      <selection activeCell="C26" sqref="C26"/>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2" t="str">
        <f>'Elenco P.I.'!B2</f>
        <v>Comune di Golfo Aranci</v>
      </c>
      <c r="B1" s="503"/>
      <c r="C1" s="503"/>
      <c r="D1" s="503"/>
      <c r="E1" s="503"/>
      <c r="F1" s="503"/>
      <c r="G1" s="503"/>
      <c r="H1" s="503"/>
      <c r="I1" s="503"/>
      <c r="J1" s="503"/>
      <c r="K1" s="504"/>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558</v>
      </c>
      <c r="H3" s="72"/>
      <c r="I3" s="68"/>
      <c r="J3" s="73">
        <v>2023</v>
      </c>
      <c r="K3" s="70"/>
    </row>
    <row r="4" spans="1:11" s="65" customFormat="1" ht="19.5" customHeight="1" x14ac:dyDescent="0.25">
      <c r="A4" s="66" t="s">
        <v>228</v>
      </c>
      <c r="B4" s="74" t="s">
        <v>536</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5" t="s">
        <v>229</v>
      </c>
      <c r="B6" s="505"/>
      <c r="C6" s="505"/>
      <c r="D6" s="505"/>
      <c r="E6" s="505"/>
      <c r="F6" s="505"/>
      <c r="G6" s="507" t="s">
        <v>230</v>
      </c>
      <c r="H6" s="507"/>
      <c r="I6" s="507"/>
      <c r="J6" s="507"/>
      <c r="K6" s="507"/>
    </row>
    <row r="7" spans="1:11" ht="15.75" customHeight="1" x14ac:dyDescent="0.25">
      <c r="A7" s="506"/>
      <c r="B7" s="506"/>
      <c r="C7" s="506"/>
      <c r="D7" s="506"/>
      <c r="E7" s="506"/>
      <c r="F7" s="506"/>
      <c r="G7" s="231">
        <v>1</v>
      </c>
      <c r="H7" s="231">
        <v>2</v>
      </c>
      <c r="I7" s="231">
        <v>3</v>
      </c>
      <c r="J7" s="231">
        <v>4</v>
      </c>
      <c r="K7" s="231">
        <v>5</v>
      </c>
    </row>
    <row r="8" spans="1:11" ht="15.75" customHeight="1" x14ac:dyDescent="0.25">
      <c r="A8" s="506"/>
      <c r="B8" s="506"/>
      <c r="C8" s="506"/>
      <c r="D8" s="506"/>
      <c r="E8" s="506"/>
      <c r="F8" s="506"/>
      <c r="G8" s="82" t="s">
        <v>231</v>
      </c>
      <c r="H8" s="82" t="s">
        <v>232</v>
      </c>
      <c r="I8" s="83" t="s">
        <v>233</v>
      </c>
      <c r="J8" s="83" t="s">
        <v>234</v>
      </c>
      <c r="K8" s="83" t="s">
        <v>235</v>
      </c>
    </row>
    <row r="9" spans="1:11" ht="4.5" customHeight="1" x14ac:dyDescent="0.25">
      <c r="A9" s="508"/>
      <c r="B9" s="508"/>
      <c r="C9" s="508"/>
      <c r="D9" s="508"/>
      <c r="E9" s="508"/>
      <c r="F9" s="508"/>
      <c r="G9" s="508"/>
      <c r="H9" s="508"/>
      <c r="I9" s="508"/>
      <c r="J9" s="508"/>
      <c r="K9" s="508"/>
    </row>
    <row r="10" spans="1:11" ht="32.25" customHeight="1" x14ac:dyDescent="0.25">
      <c r="A10" s="84" t="s">
        <v>236</v>
      </c>
      <c r="B10" s="84" t="s">
        <v>237</v>
      </c>
      <c r="C10" s="85" t="s">
        <v>291</v>
      </c>
      <c r="D10" s="85" t="s">
        <v>522</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7">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7">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7">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7">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7">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7">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7">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7">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7">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7">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8"/>
      <c r="B22" s="509"/>
      <c r="C22" s="509"/>
      <c r="D22" s="232"/>
      <c r="E22" s="232"/>
      <c r="F22" s="508"/>
      <c r="G22" s="509"/>
      <c r="H22" s="509"/>
      <c r="I22" s="508"/>
      <c r="J22" s="509"/>
      <c r="K22" s="509"/>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62.25" customHeight="1" x14ac:dyDescent="0.25">
      <c r="A24" s="93" t="str">
        <f>'Resp. 1'!B32</f>
        <v>Gara per riqualificazione area campi tennis</v>
      </c>
      <c r="B24" s="92"/>
      <c r="C24" s="100"/>
      <c r="D24" s="100">
        <f t="shared" ref="D24:D43" si="7">(C24/C$52)*40</f>
        <v>0</v>
      </c>
      <c r="E24" s="89">
        <f>F24/100</f>
        <v>0</v>
      </c>
      <c r="F24" s="90"/>
      <c r="G24" s="91" t="str">
        <f t="shared" ref="G24:G46" si="8">IF(F24&lt;=20,"X","")</f>
        <v>X</v>
      </c>
      <c r="H24" s="91" t="str">
        <f t="shared" ref="H24:H46" si="9">IF(AND(F24&gt;20,F24&lt;=50),"X","")</f>
        <v/>
      </c>
      <c r="I24" s="91" t="str">
        <f t="shared" ref="I24:I46" si="10">IF(AND(F24&gt;50,F24&lt;=70),"X","")</f>
        <v/>
      </c>
      <c r="J24" s="91" t="str">
        <f t="shared" ref="J24:J46" si="11">IF(AND(F24&gt;70,F24&lt;=90),"X","")</f>
        <v/>
      </c>
      <c r="K24" s="91"/>
    </row>
    <row r="25" spans="1:11" s="6" customFormat="1" ht="58.5" customHeight="1" x14ac:dyDescent="0.25">
      <c r="A25" s="93" t="str">
        <f>'Resp. 1'!B33</f>
        <v>Abrogazione regolamenti desueti</v>
      </c>
      <c r="B25" s="93"/>
      <c r="C25" s="100">
        <v>16</v>
      </c>
      <c r="D25" s="100">
        <f t="shared" si="7"/>
        <v>17.777777777777779</v>
      </c>
      <c r="E25" s="89">
        <f t="shared" ref="E25:E30" si="12">F25/100</f>
        <v>0</v>
      </c>
      <c r="F25" s="90"/>
      <c r="G25" s="91" t="str">
        <f t="shared" si="8"/>
        <v>X</v>
      </c>
      <c r="H25" s="91" t="str">
        <f t="shared" si="9"/>
        <v/>
      </c>
      <c r="I25" s="91" t="str">
        <f t="shared" si="10"/>
        <v/>
      </c>
      <c r="J25" s="91" t="str">
        <f t="shared" si="11"/>
        <v/>
      </c>
      <c r="K25" s="91" t="str">
        <f t="shared" ref="K25:K43" si="13">IF(AND(F25&gt;90,F25&lt;=100),"X","")</f>
        <v/>
      </c>
    </row>
    <row r="26" spans="1:11" s="6" customFormat="1" ht="72" customHeight="1" x14ac:dyDescent="0.25">
      <c r="A26" s="93" t="str">
        <f>'Resp. 1'!B34</f>
        <v>Interventi pozzo sacro Milis</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Condotta scolo acque meteoriche terza spiaggia</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Regolamento contributi ad associazioni</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banca dati contratti 2000-2015</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Servizio idrico cimitero comunale</v>
      </c>
      <c r="B30" s="93"/>
      <c r="C30" s="101"/>
      <c r="D30" s="100">
        <f t="shared" si="7"/>
        <v>0</v>
      </c>
      <c r="E30" s="89">
        <f t="shared" si="12"/>
        <v>0</v>
      </c>
      <c r="F30" s="90"/>
      <c r="G30" s="91" t="str">
        <f t="shared" si="8"/>
        <v>X</v>
      </c>
      <c r="H30" s="91" t="str">
        <f t="shared" si="9"/>
        <v/>
      </c>
      <c r="I30" s="91" t="str">
        <f t="shared" si="10"/>
        <v/>
      </c>
      <c r="J30" s="91" t="str">
        <f t="shared" si="11"/>
        <v/>
      </c>
      <c r="K30" s="91" t="str">
        <f t="shared" si="13"/>
        <v/>
      </c>
    </row>
    <row r="31" spans="1:11" s="6" customFormat="1" ht="27" customHeight="1" x14ac:dyDescent="0.25">
      <c r="A31" s="93" t="str">
        <f>'Resp. 1'!B39</f>
        <v xml:space="preserve">Interventi Piazza Cossiga  </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ht="42" customHeight="1" x14ac:dyDescent="0.25">
      <c r="A44" s="231" t="s">
        <v>247</v>
      </c>
      <c r="B44" s="231" t="s">
        <v>248</v>
      </c>
      <c r="C44" s="85" t="s">
        <v>238</v>
      </c>
      <c r="D44" s="100" t="s">
        <v>522</v>
      </c>
      <c r="E44" s="85" t="s">
        <v>239</v>
      </c>
      <c r="F44" s="85" t="s">
        <v>240</v>
      </c>
      <c r="G44" s="85" t="s">
        <v>249</v>
      </c>
      <c r="H44" s="85" t="s">
        <v>250</v>
      </c>
      <c r="I44" s="85" t="s">
        <v>251</v>
      </c>
      <c r="J44" s="85" t="s">
        <v>252</v>
      </c>
      <c r="K44" s="85" t="s">
        <v>253</v>
      </c>
    </row>
    <row r="45" spans="1:11" s="6" customFormat="1" ht="49.5" customHeight="1" x14ac:dyDescent="0.25">
      <c r="A45" s="93" t="s">
        <v>316</v>
      </c>
      <c r="B45" s="93" t="s">
        <v>317</v>
      </c>
      <c r="C45" s="101">
        <v>20</v>
      </c>
      <c r="D45" s="100">
        <f t="shared" ref="D45:D51" si="14">(C45/C$52)*40</f>
        <v>22.222222222222221</v>
      </c>
      <c r="E45" s="89">
        <f>F45/100</f>
        <v>1</v>
      </c>
      <c r="F45" s="90">
        <v>100</v>
      </c>
      <c r="G45" s="91" t="str">
        <f t="shared" si="8"/>
        <v/>
      </c>
      <c r="H45" s="91" t="str">
        <f t="shared" si="9"/>
        <v/>
      </c>
      <c r="I45" s="91" t="str">
        <f t="shared" si="10"/>
        <v/>
      </c>
      <c r="J45" s="91" t="str">
        <f t="shared" si="11"/>
        <v/>
      </c>
      <c r="K45" s="91" t="str">
        <f t="shared" ref="K45:K51" si="15">IF(AND(F45&gt;90,F45&lt;=100),"X","")</f>
        <v>X</v>
      </c>
    </row>
    <row r="46" spans="1:11" s="6" customFormat="1" ht="18.75" customHeight="1" x14ac:dyDescent="0.25">
      <c r="A46" s="93"/>
      <c r="B46" s="93"/>
      <c r="C46" s="101"/>
      <c r="D46" s="100">
        <f t="shared" si="14"/>
        <v>0</v>
      </c>
      <c r="E46" s="89">
        <f t="shared" ref="E46:E51" si="16">F46/100</f>
        <v>0</v>
      </c>
      <c r="F46" s="90"/>
      <c r="G46" s="91" t="str">
        <f t="shared" si="8"/>
        <v>X</v>
      </c>
      <c r="H46" s="91" t="str">
        <f t="shared" si="9"/>
        <v/>
      </c>
      <c r="I46" s="91" t="str">
        <f t="shared" si="10"/>
        <v/>
      </c>
      <c r="J46" s="91" t="str">
        <f t="shared" si="11"/>
        <v/>
      </c>
      <c r="K46" s="91" t="str">
        <f t="shared" si="15"/>
        <v/>
      </c>
    </row>
    <row r="47" spans="1:11" s="6" customFormat="1" ht="18.75" customHeight="1" x14ac:dyDescent="0.25">
      <c r="A47" s="93"/>
      <c r="B47" s="93"/>
      <c r="C47" s="101"/>
      <c r="D47" s="100">
        <f t="shared" si="14"/>
        <v>0</v>
      </c>
      <c r="E47" s="89">
        <f t="shared" si="16"/>
        <v>0</v>
      </c>
      <c r="F47" s="90"/>
      <c r="G47" s="91" t="str">
        <f>IF(F47&lt;=20,"X","")</f>
        <v>X</v>
      </c>
      <c r="H47" s="91" t="str">
        <f>IF(AND(F47&gt;20,F47&lt;=50),"X","")</f>
        <v/>
      </c>
      <c r="I47" s="91" t="str">
        <f>IF(AND(F47&gt;50,F47&lt;=70),"X","")</f>
        <v/>
      </c>
      <c r="J47" s="91" t="str">
        <f>IF(AND(F47&gt;70,F47&lt;=90),"X","")</f>
        <v/>
      </c>
      <c r="K47" s="91" t="str">
        <f t="shared" si="15"/>
        <v/>
      </c>
    </row>
    <row r="48" spans="1:11" s="6" customFormat="1" ht="18.75" customHeight="1" x14ac:dyDescent="0.25">
      <c r="A48" s="93"/>
      <c r="B48" s="93"/>
      <c r="C48" s="101"/>
      <c r="D48" s="100">
        <f t="shared" si="14"/>
        <v>0</v>
      </c>
      <c r="E48" s="89">
        <f t="shared" si="16"/>
        <v>0</v>
      </c>
      <c r="F48" s="90"/>
      <c r="G48" s="91" t="str">
        <f>IF(F48&lt;=20,"X","")</f>
        <v>X</v>
      </c>
      <c r="H48" s="91" t="str">
        <f>IF(AND(F48&gt;20,F48&lt;=50),"X","")</f>
        <v/>
      </c>
      <c r="I48" s="91" t="str">
        <f>IF(AND(F48&gt;50,F48&lt;=70),"X","")</f>
        <v/>
      </c>
      <c r="J48" s="91" t="str">
        <f>IF(AND(F48&gt;70,F48&lt;=90),"X","")</f>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ht="25.5" x14ac:dyDescent="0.25">
      <c r="A52" s="94" t="s">
        <v>254</v>
      </c>
      <c r="B52" s="95" t="str">
        <f>IF(C52=40,"Pesatura Adeguata","Pesatura Inadeguata")</f>
        <v>Pesatura Inadeguata</v>
      </c>
      <c r="C52" s="101">
        <f>SUM(C24:C47)</f>
        <v>36</v>
      </c>
      <c r="D52" s="101"/>
      <c r="E52" s="231"/>
      <c r="F52" s="97"/>
      <c r="G52" s="102"/>
      <c r="H52" s="103" t="e">
        <f>IF(H24="x",D24*E24)+IF(H25="x",D25*E25)+IF(H26="x",D26*E26)+IF(H27="x",D27*E27)+IF(H28="x",D28*E28)+IF(H29="x",D29*E29)+IF(H30="x",D30*E30)+IF(#REF!="x",#REF!*#REF!)+IF(#REF!="x",#REF!*#REF!)+IF(#REF!="x",#REF!*#REF!)+IF(#REF!="x",#REF!*#REF!)+IF(H31="x",D31*E31)+IF(H32="x",D32*E32)+IF(H33="x",D33*E33)+IF(H34="x",D34*E34)+IF(H35="x",D35*E35)+IF(H36="x",D36*E36)+IF(H37="x",D37*E37)+IF(H38="x",D38*E38)+IF(H39="x",D39*E39)+IF(H40="x",D40*E40)+IF(H41="x",D41*E41)+IF(H42="x",D42*E42)+IF(H43="x",D43*E43)+IF(H44="x",D44*E44)+IF(H45="x",D45*E45)+IF(H46="x",D46*E46)+IF(H47="x",D47*E47)+IF(H48="x",D48*E48)+IF(H49="x",D49*E49)+IF(H50="x",D50*E50)+IF(H51="x",D51*E51)</f>
        <v>#REF!</v>
      </c>
      <c r="I52" s="103" t="e">
        <f>IF(I24="x",D24*E24)+IF(I25="x",D25*E25)+IF(I26="x",D26*E26)+IF(I27="x",D27*E27)+IF(I28="x",D28*E28)+IF(I29="x",D29*E29)+IF(I30="x",D30*E30)+IF(#REF!="x",#REF!*#REF!)+IF(#REF!="x",#REF!*#REF!)+IF(#REF!="x",#REF!*#REF!)+IF(#REF!="x",#REF!*#REF!)+IF(I31="x",D31*E31)+IF(I32="x",D32*E32)+IF(I33="x",D33*E33)+IF(I34="x",D34*E34)+IF(I35="x",D35*E35)+IF(I36="x",D36*E36)+IF(I37="x",D37*E37)+IF(I38="x",D38*E38)+IF(I39="x",D39*E39)+IF(I40="x",D40*E40)+IF(I41="x",D41*E41)+IF(I42="x",D42*E42)+IF(I43="x",D43*E43)+IF(I44="x",D44*E44)+IF(I45="x",D45*E45)+IF(I46="x",D46*E46)+IF(I47="x",D47*E47)+IF(I48="x",D48*E48)+IF(I49="x",D49*E49)+IF(I50="x",D50*E50)+IF(I51="x",D51*E51)</f>
        <v>#REF!</v>
      </c>
      <c r="J52" s="103" t="e">
        <f>IF(J24="x",D24*E24)+IF(J25="x",D25*E25)+IF(J26="x",D26*E26)+IF(J27="x",D27*E27)+IF(J28="x",D28*E28)+IF(J29="x",D29*E29)+IF(J30="x",D30*E30)+IF(#REF!="x",#REF!*#REF!)+IF(#REF!="x",#REF!*#REF!)+IF(#REF!="x",#REF!*#REF!)+IF(#REF!="x",#REF!*#REF!)+IF(J31="x",D31*E31)+IF(J32="x",D32*E32)+IF(J33="x",D33*E33)+IF(J34="x",D34*E34)+IF(J35="x",D35*E35)+IF(J36="x",D36*E36)+IF(J37="x",D37*E37)+IF(J38="x",D38*E38)+IF(J39="x",D39*E39)+IF(J40="x",D40*E40)+IF(J41="x",D41*E41)+IF(J42="x",D42*E42)+IF(J43="x",D43*E43)+IF(J44="x",D44*E44)+IF(J45="x",D45*E45)+IF(J46="x",D46*E46)+IF(J47="x",D47*E47)+IF(J48="x",D48*E48)+IF(J49="x",D49*E49)+IF(J50="x",D50*E50)+IF(J51="x",D51*E51)</f>
        <v>#REF!</v>
      </c>
      <c r="K52" s="103" t="e">
        <f>IF(K24="x",D24*E24)+IF(K25="x",D25*E25)+IF(K26="x",D26*E26)+IF(K27="x",D27*E27)+IF(K28="x",D28*E28)+IF(K29="x",D29*E29)+IF(K30="x",D30*E30)+IF(#REF!="x",#REF!*#REF!)+IF(#REF!="x",#REF!*#REF!)+IF(#REF!="x",#REF!*#REF!)+IF(#REF!="x",#REF!*#REF!)+IF(K31="x",D31*E31)+IF(K32="x",D32*E32)+IF(K33="x",D33*E33)+IF(K34="x",D34*E34)+IF(K35="x",D35*E35)+IF(K36="x",D36*E36)+IF(K37="x",D37*E37)+IF(K38="x",D38*E38)+IF(K39="x",D39*E39)+IF(K40="x",D40*E40)+IF(K41="x",D41*E41)+IF(K42="x",D42*E42)+IF(K43="x",D43*E43)+IF(K44="x",D44*E44)+IF(K45="x",D45*E45)+IF(K46="x",D46*E46)+IF(K47="x",D47*E47)+IF(K48="x",D48*E48)+IF(K49="x",D49*E49)+IF(K50="x",D50*E50)+IF(K51="x",D51*E51)</f>
        <v>#REF!</v>
      </c>
    </row>
    <row r="53" spans="1:11" ht="18" customHeight="1" x14ac:dyDescent="0.25">
      <c r="A53" s="104"/>
      <c r="B53" s="105"/>
      <c r="C53" s="106"/>
      <c r="D53" s="106"/>
      <c r="E53" s="106" t="s">
        <v>255</v>
      </c>
      <c r="F53" s="107"/>
      <c r="G53" s="108"/>
      <c r="H53" s="108"/>
      <c r="I53" s="108"/>
      <c r="J53" s="108"/>
      <c r="K53" s="109"/>
    </row>
    <row r="54" spans="1:11" ht="16.5" customHeight="1" x14ac:dyDescent="0.25">
      <c r="A54" s="498" t="s">
        <v>256</v>
      </c>
      <c r="B54" s="499"/>
      <c r="C54" s="96">
        <f>SUM(H21:K21)</f>
        <v>0</v>
      </c>
      <c r="D54" s="336"/>
      <c r="E54" s="110">
        <f>C54/60</f>
        <v>0</v>
      </c>
      <c r="F54" s="111"/>
      <c r="G54" s="112"/>
      <c r="H54" s="112"/>
      <c r="I54" s="112"/>
      <c r="J54" s="112"/>
      <c r="K54" s="113"/>
    </row>
    <row r="55" spans="1:11" ht="17.25" customHeight="1" x14ac:dyDescent="0.25">
      <c r="A55" s="114" t="s">
        <v>200</v>
      </c>
      <c r="B55" s="115"/>
      <c r="C55" s="116"/>
      <c r="D55" s="116"/>
      <c r="E55" s="116"/>
      <c r="F55" s="500" t="s">
        <v>257</v>
      </c>
      <c r="G55" s="500"/>
      <c r="H55" s="501"/>
      <c r="I55" s="117" t="e">
        <f>C54+C56</f>
        <v>#REF!</v>
      </c>
      <c r="J55" s="116" t="s">
        <v>258</v>
      </c>
      <c r="K55" s="118"/>
    </row>
    <row r="56" spans="1:11" ht="16.5" customHeight="1" x14ac:dyDescent="0.25">
      <c r="A56" s="498" t="s">
        <v>259</v>
      </c>
      <c r="B56" s="499"/>
      <c r="C56" s="96" t="e">
        <f>SUM(G52:K52)</f>
        <v>#REF!</v>
      </c>
      <c r="D56" s="336"/>
      <c r="E56" s="110" t="s">
        <v>255</v>
      </c>
      <c r="F56" s="111"/>
      <c r="G56" s="112"/>
      <c r="H56" s="112"/>
      <c r="I56" s="112"/>
      <c r="J56" s="112"/>
      <c r="K56" s="113"/>
    </row>
    <row r="57" spans="1:11" ht="26.25" customHeight="1" x14ac:dyDescent="0.25">
      <c r="A57" s="119"/>
      <c r="B57" s="120"/>
      <c r="C57" s="120"/>
      <c r="D57" s="120"/>
      <c r="E57" s="120"/>
      <c r="F57" s="121"/>
      <c r="G57" s="122"/>
      <c r="H57" s="122"/>
      <c r="I57" s="122"/>
      <c r="J57" s="122"/>
      <c r="K57" s="123"/>
    </row>
  </sheetData>
  <mergeCells count="10">
    <mergeCell ref="A54:B54"/>
    <mergeCell ref="F55:H55"/>
    <mergeCell ref="A56:B56"/>
    <mergeCell ref="A1:K1"/>
    <mergeCell ref="A6:F8"/>
    <mergeCell ref="G6:K6"/>
    <mergeCell ref="A9:K9"/>
    <mergeCell ref="A22:C22"/>
    <mergeCell ref="F22:H22"/>
    <mergeCell ref="I22:K22"/>
  </mergeCells>
  <conditionalFormatting sqref="B21 B52:B53">
    <cfRule type="cellIs" dxfId="273" priority="31" stopIfTrue="1" operator="equal">
      <formula>"Pesatura Inadeguata"</formula>
    </cfRule>
  </conditionalFormatting>
  <conditionalFormatting sqref="G11 G24:G43">
    <cfRule type="cellIs" dxfId="272" priority="30" stopIfTrue="1" operator="equal">
      <formula>"x"</formula>
    </cfRule>
  </conditionalFormatting>
  <conditionalFormatting sqref="H11 H24:H43">
    <cfRule type="cellIs" dxfId="271" priority="27" stopIfTrue="1" operator="equal">
      <formula>"x"</formula>
    </cfRule>
    <cfRule type="cellIs" dxfId="270" priority="29" stopIfTrue="1" operator="equal">
      <formula>"x"</formula>
    </cfRule>
  </conditionalFormatting>
  <conditionalFormatting sqref="I11 I24:I43">
    <cfRule type="cellIs" dxfId="269" priority="28" stopIfTrue="1" operator="equal">
      <formula>"x"</formula>
    </cfRule>
  </conditionalFormatting>
  <conditionalFormatting sqref="J11 J24:J43">
    <cfRule type="cellIs" dxfId="268" priority="26" stopIfTrue="1" operator="equal">
      <formula>"x"</formula>
    </cfRule>
  </conditionalFormatting>
  <conditionalFormatting sqref="K11 K24:K43">
    <cfRule type="cellIs" dxfId="267" priority="25" stopIfTrue="1" operator="equal">
      <formula>"x"</formula>
    </cfRule>
  </conditionalFormatting>
  <conditionalFormatting sqref="G12">
    <cfRule type="cellIs" dxfId="266" priority="24" stopIfTrue="1" operator="equal">
      <formula>"x"</formula>
    </cfRule>
  </conditionalFormatting>
  <conditionalFormatting sqref="H12">
    <cfRule type="cellIs" dxfId="265" priority="21" stopIfTrue="1" operator="equal">
      <formula>"x"</formula>
    </cfRule>
    <cfRule type="cellIs" dxfId="264" priority="23" stopIfTrue="1" operator="equal">
      <formula>"x"</formula>
    </cfRule>
  </conditionalFormatting>
  <conditionalFormatting sqref="I12">
    <cfRule type="cellIs" dxfId="263" priority="22" stopIfTrue="1" operator="equal">
      <formula>"x"</formula>
    </cfRule>
  </conditionalFormatting>
  <conditionalFormatting sqref="J12">
    <cfRule type="cellIs" dxfId="262" priority="20" stopIfTrue="1" operator="equal">
      <formula>"x"</formula>
    </cfRule>
  </conditionalFormatting>
  <conditionalFormatting sqref="K12">
    <cfRule type="cellIs" dxfId="261" priority="19" stopIfTrue="1" operator="equal">
      <formula>"x"</formula>
    </cfRule>
  </conditionalFormatting>
  <conditionalFormatting sqref="G45:G51">
    <cfRule type="cellIs" dxfId="260" priority="12" stopIfTrue="1" operator="equal">
      <formula>"x"</formula>
    </cfRule>
  </conditionalFormatting>
  <conditionalFormatting sqref="H45:H51">
    <cfRule type="cellIs" dxfId="259" priority="9" stopIfTrue="1" operator="equal">
      <formula>"x"</formula>
    </cfRule>
    <cfRule type="cellIs" dxfId="258" priority="11" stopIfTrue="1" operator="equal">
      <formula>"x"</formula>
    </cfRule>
  </conditionalFormatting>
  <conditionalFormatting sqref="I45:I51">
    <cfRule type="cellIs" dxfId="257" priority="10" stopIfTrue="1" operator="equal">
      <formula>"x"</formula>
    </cfRule>
  </conditionalFormatting>
  <conditionalFormatting sqref="J45:J51">
    <cfRule type="cellIs" dxfId="256" priority="8" stopIfTrue="1" operator="equal">
      <formula>"x"</formula>
    </cfRule>
  </conditionalFormatting>
  <conditionalFormatting sqref="K45:K51">
    <cfRule type="cellIs" dxfId="255" priority="7" stopIfTrue="1" operator="equal">
      <formula>"x"</formula>
    </cfRule>
  </conditionalFormatting>
  <conditionalFormatting sqref="G13:G20">
    <cfRule type="cellIs" dxfId="254" priority="6" stopIfTrue="1" operator="equal">
      <formula>"x"</formula>
    </cfRule>
  </conditionalFormatting>
  <conditionalFormatting sqref="H13:H20">
    <cfRule type="cellIs" dxfId="253" priority="3" stopIfTrue="1" operator="equal">
      <formula>"x"</formula>
    </cfRule>
    <cfRule type="cellIs" dxfId="252" priority="5" stopIfTrue="1" operator="equal">
      <formula>"x"</formula>
    </cfRule>
  </conditionalFormatting>
  <conditionalFormatting sqref="I13:I20">
    <cfRule type="cellIs" dxfId="251" priority="4" stopIfTrue="1" operator="equal">
      <formula>"x"</formula>
    </cfRule>
  </conditionalFormatting>
  <conditionalFormatting sqref="J13:J20">
    <cfRule type="cellIs" dxfId="250" priority="2" stopIfTrue="1" operator="equal">
      <formula>"x"</formula>
    </cfRule>
  </conditionalFormatting>
  <conditionalFormatting sqref="K13:K20">
    <cfRule type="cellIs" dxfId="249" priority="1" stopIfTrue="1" operator="equal">
      <formula>"x"</formula>
    </cfRule>
  </conditionalFormatting>
  <dataValidations count="2">
    <dataValidation type="list" allowBlank="1" showInputMessage="1" showErrorMessage="1" sqref="WVK983084:WVK983091 IY44:IY51 SU44:SU51 ACQ44:ACQ51 AMM44:AMM51 AWI44:AWI51 BGE44:BGE51 BQA44:BQA51 BZW44:BZW51 CJS44:CJS51 CTO44:CTO51 DDK44:DDK51 DNG44:DNG51 DXC44:DXC51 EGY44:EGY51 EQU44:EQU51 FAQ44:FAQ51 FKM44:FKM51 FUI44:FUI51 GEE44:GEE51 GOA44:GOA51 GXW44:GXW51 HHS44:HHS51 HRO44:HRO51 IBK44:IBK51 ILG44:ILG51 IVC44:IVC51 JEY44:JEY51 JOU44:JOU51 JYQ44:JYQ51 KIM44:KIM51 KSI44:KSI51 LCE44:LCE51 LMA44:LMA51 LVW44:LVW51 MFS44:MFS51 MPO44:MPO51 MZK44:MZK51 NJG44:NJG51 NTC44:NTC51 OCY44:OCY51 OMU44:OMU51 OWQ44:OWQ51 PGM44:PGM51 PQI44:PQI51 QAE44:QAE51 QKA44:QKA51 QTW44:QTW51 RDS44:RDS51 RNO44:RNO51 RXK44:RXK51 SHG44:SHG51 SRC44:SRC51 TAY44:TAY51 TKU44:TKU51 TUQ44:TUQ51 UEM44:UEM51 UOI44:UOI51 UYE44:UYE51 VIA44:VIA51 VRW44:VRW51 WBS44:WBS51 WLO44:WLO51 WVK44:WVK51 B65580:B65587 IY65580:IY65587 SU65580:SU65587 ACQ65580:ACQ65587 AMM65580:AMM65587 AWI65580:AWI65587 BGE65580:BGE65587 BQA65580:BQA65587 BZW65580:BZW65587 CJS65580:CJS65587 CTO65580:CTO65587 DDK65580:DDK65587 DNG65580:DNG65587 DXC65580:DXC65587 EGY65580:EGY65587 EQU65580:EQU65587 FAQ65580:FAQ65587 FKM65580:FKM65587 FUI65580:FUI65587 GEE65580:GEE65587 GOA65580:GOA65587 GXW65580:GXW65587 HHS65580:HHS65587 HRO65580:HRO65587 IBK65580:IBK65587 ILG65580:ILG65587 IVC65580:IVC65587 JEY65580:JEY65587 JOU65580:JOU65587 JYQ65580:JYQ65587 KIM65580:KIM65587 KSI65580:KSI65587 LCE65580:LCE65587 LMA65580:LMA65587 LVW65580:LVW65587 MFS65580:MFS65587 MPO65580:MPO65587 MZK65580:MZK65587 NJG65580:NJG65587 NTC65580:NTC65587 OCY65580:OCY65587 OMU65580:OMU65587 OWQ65580:OWQ65587 PGM65580:PGM65587 PQI65580:PQI65587 QAE65580:QAE65587 QKA65580:QKA65587 QTW65580:QTW65587 RDS65580:RDS65587 RNO65580:RNO65587 RXK65580:RXK65587 SHG65580:SHG65587 SRC65580:SRC65587 TAY65580:TAY65587 TKU65580:TKU65587 TUQ65580:TUQ65587 UEM65580:UEM65587 UOI65580:UOI65587 UYE65580:UYE65587 VIA65580:VIA65587 VRW65580:VRW65587 WBS65580:WBS65587 WLO65580:WLO65587 WVK65580:WVK65587 B131116:B131123 IY131116:IY131123 SU131116:SU131123 ACQ131116:ACQ131123 AMM131116:AMM131123 AWI131116:AWI131123 BGE131116:BGE131123 BQA131116:BQA131123 BZW131116:BZW131123 CJS131116:CJS131123 CTO131116:CTO131123 DDK131116:DDK131123 DNG131116:DNG131123 DXC131116:DXC131123 EGY131116:EGY131123 EQU131116:EQU131123 FAQ131116:FAQ131123 FKM131116:FKM131123 FUI131116:FUI131123 GEE131116:GEE131123 GOA131116:GOA131123 GXW131116:GXW131123 HHS131116:HHS131123 HRO131116:HRO131123 IBK131116:IBK131123 ILG131116:ILG131123 IVC131116:IVC131123 JEY131116:JEY131123 JOU131116:JOU131123 JYQ131116:JYQ131123 KIM131116:KIM131123 KSI131116:KSI131123 LCE131116:LCE131123 LMA131116:LMA131123 LVW131116:LVW131123 MFS131116:MFS131123 MPO131116:MPO131123 MZK131116:MZK131123 NJG131116:NJG131123 NTC131116:NTC131123 OCY131116:OCY131123 OMU131116:OMU131123 OWQ131116:OWQ131123 PGM131116:PGM131123 PQI131116:PQI131123 QAE131116:QAE131123 QKA131116:QKA131123 QTW131116:QTW131123 RDS131116:RDS131123 RNO131116:RNO131123 RXK131116:RXK131123 SHG131116:SHG131123 SRC131116:SRC131123 TAY131116:TAY131123 TKU131116:TKU131123 TUQ131116:TUQ131123 UEM131116:UEM131123 UOI131116:UOI131123 UYE131116:UYE131123 VIA131116:VIA131123 VRW131116:VRW131123 WBS131116:WBS131123 WLO131116:WLO131123 WVK131116:WVK131123 B196652:B196659 IY196652:IY196659 SU196652:SU196659 ACQ196652:ACQ196659 AMM196652:AMM196659 AWI196652:AWI196659 BGE196652:BGE196659 BQA196652:BQA196659 BZW196652:BZW196659 CJS196652:CJS196659 CTO196652:CTO196659 DDK196652:DDK196659 DNG196652:DNG196659 DXC196652:DXC196659 EGY196652:EGY196659 EQU196652:EQU196659 FAQ196652:FAQ196659 FKM196652:FKM196659 FUI196652:FUI196659 GEE196652:GEE196659 GOA196652:GOA196659 GXW196652:GXW196659 HHS196652:HHS196659 HRO196652:HRO196659 IBK196652:IBK196659 ILG196652:ILG196659 IVC196652:IVC196659 JEY196652:JEY196659 JOU196652:JOU196659 JYQ196652:JYQ196659 KIM196652:KIM196659 KSI196652:KSI196659 LCE196652:LCE196659 LMA196652:LMA196659 LVW196652:LVW196659 MFS196652:MFS196659 MPO196652:MPO196659 MZK196652:MZK196659 NJG196652:NJG196659 NTC196652:NTC196659 OCY196652:OCY196659 OMU196652:OMU196659 OWQ196652:OWQ196659 PGM196652:PGM196659 PQI196652:PQI196659 QAE196652:QAE196659 QKA196652:QKA196659 QTW196652:QTW196659 RDS196652:RDS196659 RNO196652:RNO196659 RXK196652:RXK196659 SHG196652:SHG196659 SRC196652:SRC196659 TAY196652:TAY196659 TKU196652:TKU196659 TUQ196652:TUQ196659 UEM196652:UEM196659 UOI196652:UOI196659 UYE196652:UYE196659 VIA196652:VIA196659 VRW196652:VRW196659 WBS196652:WBS196659 WLO196652:WLO196659 WVK196652:WVK196659 B262188:B262195 IY262188:IY262195 SU262188:SU262195 ACQ262188:ACQ262195 AMM262188:AMM262195 AWI262188:AWI262195 BGE262188:BGE262195 BQA262188:BQA262195 BZW262188:BZW262195 CJS262188:CJS262195 CTO262188:CTO262195 DDK262188:DDK262195 DNG262188:DNG262195 DXC262188:DXC262195 EGY262188:EGY262195 EQU262188:EQU262195 FAQ262188:FAQ262195 FKM262188:FKM262195 FUI262188:FUI262195 GEE262188:GEE262195 GOA262188:GOA262195 GXW262188:GXW262195 HHS262188:HHS262195 HRO262188:HRO262195 IBK262188:IBK262195 ILG262188:ILG262195 IVC262188:IVC262195 JEY262188:JEY262195 JOU262188:JOU262195 JYQ262188:JYQ262195 KIM262188:KIM262195 KSI262188:KSI262195 LCE262188:LCE262195 LMA262188:LMA262195 LVW262188:LVW262195 MFS262188:MFS262195 MPO262188:MPO262195 MZK262188:MZK262195 NJG262188:NJG262195 NTC262188:NTC262195 OCY262188:OCY262195 OMU262188:OMU262195 OWQ262188:OWQ262195 PGM262188:PGM262195 PQI262188:PQI262195 QAE262188:QAE262195 QKA262188:QKA262195 QTW262188:QTW262195 RDS262188:RDS262195 RNO262188:RNO262195 RXK262188:RXK262195 SHG262188:SHG262195 SRC262188:SRC262195 TAY262188:TAY262195 TKU262188:TKU262195 TUQ262188:TUQ262195 UEM262188:UEM262195 UOI262188:UOI262195 UYE262188:UYE262195 VIA262188:VIA262195 VRW262188:VRW262195 WBS262188:WBS262195 WLO262188:WLO262195 WVK262188:WVK262195 B327724:B327731 IY327724:IY327731 SU327724:SU327731 ACQ327724:ACQ327731 AMM327724:AMM327731 AWI327724:AWI327731 BGE327724:BGE327731 BQA327724:BQA327731 BZW327724:BZW327731 CJS327724:CJS327731 CTO327724:CTO327731 DDK327724:DDK327731 DNG327724:DNG327731 DXC327724:DXC327731 EGY327724:EGY327731 EQU327724:EQU327731 FAQ327724:FAQ327731 FKM327724:FKM327731 FUI327724:FUI327731 GEE327724:GEE327731 GOA327724:GOA327731 GXW327724:GXW327731 HHS327724:HHS327731 HRO327724:HRO327731 IBK327724:IBK327731 ILG327724:ILG327731 IVC327724:IVC327731 JEY327724:JEY327731 JOU327724:JOU327731 JYQ327724:JYQ327731 KIM327724:KIM327731 KSI327724:KSI327731 LCE327724:LCE327731 LMA327724:LMA327731 LVW327724:LVW327731 MFS327724:MFS327731 MPO327724:MPO327731 MZK327724:MZK327731 NJG327724:NJG327731 NTC327724:NTC327731 OCY327724:OCY327731 OMU327724:OMU327731 OWQ327724:OWQ327731 PGM327724:PGM327731 PQI327724:PQI327731 QAE327724:QAE327731 QKA327724:QKA327731 QTW327724:QTW327731 RDS327724:RDS327731 RNO327724:RNO327731 RXK327724:RXK327731 SHG327724:SHG327731 SRC327724:SRC327731 TAY327724:TAY327731 TKU327724:TKU327731 TUQ327724:TUQ327731 UEM327724:UEM327731 UOI327724:UOI327731 UYE327724:UYE327731 VIA327724:VIA327731 VRW327724:VRW327731 WBS327724:WBS327731 WLO327724:WLO327731 WVK327724:WVK327731 B393260:B393267 IY393260:IY393267 SU393260:SU393267 ACQ393260:ACQ393267 AMM393260:AMM393267 AWI393260:AWI393267 BGE393260:BGE393267 BQA393260:BQA393267 BZW393260:BZW393267 CJS393260:CJS393267 CTO393260:CTO393267 DDK393260:DDK393267 DNG393260:DNG393267 DXC393260:DXC393267 EGY393260:EGY393267 EQU393260:EQU393267 FAQ393260:FAQ393267 FKM393260:FKM393267 FUI393260:FUI393267 GEE393260:GEE393267 GOA393260:GOA393267 GXW393260:GXW393267 HHS393260:HHS393267 HRO393260:HRO393267 IBK393260:IBK393267 ILG393260:ILG393267 IVC393260:IVC393267 JEY393260:JEY393267 JOU393260:JOU393267 JYQ393260:JYQ393267 KIM393260:KIM393267 KSI393260:KSI393267 LCE393260:LCE393267 LMA393260:LMA393267 LVW393260:LVW393267 MFS393260:MFS393267 MPO393260:MPO393267 MZK393260:MZK393267 NJG393260:NJG393267 NTC393260:NTC393267 OCY393260:OCY393267 OMU393260:OMU393267 OWQ393260:OWQ393267 PGM393260:PGM393267 PQI393260:PQI393267 QAE393260:QAE393267 QKA393260:QKA393267 QTW393260:QTW393267 RDS393260:RDS393267 RNO393260:RNO393267 RXK393260:RXK393267 SHG393260:SHG393267 SRC393260:SRC393267 TAY393260:TAY393267 TKU393260:TKU393267 TUQ393260:TUQ393267 UEM393260:UEM393267 UOI393260:UOI393267 UYE393260:UYE393267 VIA393260:VIA393267 VRW393260:VRW393267 WBS393260:WBS393267 WLO393260:WLO393267 WVK393260:WVK393267 B458796:B458803 IY458796:IY458803 SU458796:SU458803 ACQ458796:ACQ458803 AMM458796:AMM458803 AWI458796:AWI458803 BGE458796:BGE458803 BQA458796:BQA458803 BZW458796:BZW458803 CJS458796:CJS458803 CTO458796:CTO458803 DDK458796:DDK458803 DNG458796:DNG458803 DXC458796:DXC458803 EGY458796:EGY458803 EQU458796:EQU458803 FAQ458796:FAQ458803 FKM458796:FKM458803 FUI458796:FUI458803 GEE458796:GEE458803 GOA458796:GOA458803 GXW458796:GXW458803 HHS458796:HHS458803 HRO458796:HRO458803 IBK458796:IBK458803 ILG458796:ILG458803 IVC458796:IVC458803 JEY458796:JEY458803 JOU458796:JOU458803 JYQ458796:JYQ458803 KIM458796:KIM458803 KSI458796:KSI458803 LCE458796:LCE458803 LMA458796:LMA458803 LVW458796:LVW458803 MFS458796:MFS458803 MPO458796:MPO458803 MZK458796:MZK458803 NJG458796:NJG458803 NTC458796:NTC458803 OCY458796:OCY458803 OMU458796:OMU458803 OWQ458796:OWQ458803 PGM458796:PGM458803 PQI458796:PQI458803 QAE458796:QAE458803 QKA458796:QKA458803 QTW458796:QTW458803 RDS458796:RDS458803 RNO458796:RNO458803 RXK458796:RXK458803 SHG458796:SHG458803 SRC458796:SRC458803 TAY458796:TAY458803 TKU458796:TKU458803 TUQ458796:TUQ458803 UEM458796:UEM458803 UOI458796:UOI458803 UYE458796:UYE458803 VIA458796:VIA458803 VRW458796:VRW458803 WBS458796:WBS458803 WLO458796:WLO458803 WVK458796:WVK458803 B524332:B524339 IY524332:IY524339 SU524332:SU524339 ACQ524332:ACQ524339 AMM524332:AMM524339 AWI524332:AWI524339 BGE524332:BGE524339 BQA524332:BQA524339 BZW524332:BZW524339 CJS524332:CJS524339 CTO524332:CTO524339 DDK524332:DDK524339 DNG524332:DNG524339 DXC524332:DXC524339 EGY524332:EGY524339 EQU524332:EQU524339 FAQ524332:FAQ524339 FKM524332:FKM524339 FUI524332:FUI524339 GEE524332:GEE524339 GOA524332:GOA524339 GXW524332:GXW524339 HHS524332:HHS524339 HRO524332:HRO524339 IBK524332:IBK524339 ILG524332:ILG524339 IVC524332:IVC524339 JEY524332:JEY524339 JOU524332:JOU524339 JYQ524332:JYQ524339 KIM524332:KIM524339 KSI524332:KSI524339 LCE524332:LCE524339 LMA524332:LMA524339 LVW524332:LVW524339 MFS524332:MFS524339 MPO524332:MPO524339 MZK524332:MZK524339 NJG524332:NJG524339 NTC524332:NTC524339 OCY524332:OCY524339 OMU524332:OMU524339 OWQ524332:OWQ524339 PGM524332:PGM524339 PQI524332:PQI524339 QAE524332:QAE524339 QKA524332:QKA524339 QTW524332:QTW524339 RDS524332:RDS524339 RNO524332:RNO524339 RXK524332:RXK524339 SHG524332:SHG524339 SRC524332:SRC524339 TAY524332:TAY524339 TKU524332:TKU524339 TUQ524332:TUQ524339 UEM524332:UEM524339 UOI524332:UOI524339 UYE524332:UYE524339 VIA524332:VIA524339 VRW524332:VRW524339 WBS524332:WBS524339 WLO524332:WLO524339 WVK524332:WVK524339 B589868:B589875 IY589868:IY589875 SU589868:SU589875 ACQ589868:ACQ589875 AMM589868:AMM589875 AWI589868:AWI589875 BGE589868:BGE589875 BQA589868:BQA589875 BZW589868:BZW589875 CJS589868:CJS589875 CTO589868:CTO589875 DDK589868:DDK589875 DNG589868:DNG589875 DXC589868:DXC589875 EGY589868:EGY589875 EQU589868:EQU589875 FAQ589868:FAQ589875 FKM589868:FKM589875 FUI589868:FUI589875 GEE589868:GEE589875 GOA589868:GOA589875 GXW589868:GXW589875 HHS589868:HHS589875 HRO589868:HRO589875 IBK589868:IBK589875 ILG589868:ILG589875 IVC589868:IVC589875 JEY589868:JEY589875 JOU589868:JOU589875 JYQ589868:JYQ589875 KIM589868:KIM589875 KSI589868:KSI589875 LCE589868:LCE589875 LMA589868:LMA589875 LVW589868:LVW589875 MFS589868:MFS589875 MPO589868:MPO589875 MZK589868:MZK589875 NJG589868:NJG589875 NTC589868:NTC589875 OCY589868:OCY589875 OMU589868:OMU589875 OWQ589868:OWQ589875 PGM589868:PGM589875 PQI589868:PQI589875 QAE589868:QAE589875 QKA589868:QKA589875 QTW589868:QTW589875 RDS589868:RDS589875 RNO589868:RNO589875 RXK589868:RXK589875 SHG589868:SHG589875 SRC589868:SRC589875 TAY589868:TAY589875 TKU589868:TKU589875 TUQ589868:TUQ589875 UEM589868:UEM589875 UOI589868:UOI589875 UYE589868:UYE589875 VIA589868:VIA589875 VRW589868:VRW589875 WBS589868:WBS589875 WLO589868:WLO589875 WVK589868:WVK589875 B655404:B655411 IY655404:IY655411 SU655404:SU655411 ACQ655404:ACQ655411 AMM655404:AMM655411 AWI655404:AWI655411 BGE655404:BGE655411 BQA655404:BQA655411 BZW655404:BZW655411 CJS655404:CJS655411 CTO655404:CTO655411 DDK655404:DDK655411 DNG655404:DNG655411 DXC655404:DXC655411 EGY655404:EGY655411 EQU655404:EQU655411 FAQ655404:FAQ655411 FKM655404:FKM655411 FUI655404:FUI655411 GEE655404:GEE655411 GOA655404:GOA655411 GXW655404:GXW655411 HHS655404:HHS655411 HRO655404:HRO655411 IBK655404:IBK655411 ILG655404:ILG655411 IVC655404:IVC655411 JEY655404:JEY655411 JOU655404:JOU655411 JYQ655404:JYQ655411 KIM655404:KIM655411 KSI655404:KSI655411 LCE655404:LCE655411 LMA655404:LMA655411 LVW655404:LVW655411 MFS655404:MFS655411 MPO655404:MPO655411 MZK655404:MZK655411 NJG655404:NJG655411 NTC655404:NTC655411 OCY655404:OCY655411 OMU655404:OMU655411 OWQ655404:OWQ655411 PGM655404:PGM655411 PQI655404:PQI655411 QAE655404:QAE655411 QKA655404:QKA655411 QTW655404:QTW655411 RDS655404:RDS655411 RNO655404:RNO655411 RXK655404:RXK655411 SHG655404:SHG655411 SRC655404:SRC655411 TAY655404:TAY655411 TKU655404:TKU655411 TUQ655404:TUQ655411 UEM655404:UEM655411 UOI655404:UOI655411 UYE655404:UYE655411 VIA655404:VIA655411 VRW655404:VRW655411 WBS655404:WBS655411 WLO655404:WLO655411 WVK655404:WVK655411 B720940:B720947 IY720940:IY720947 SU720940:SU720947 ACQ720940:ACQ720947 AMM720940:AMM720947 AWI720940:AWI720947 BGE720940:BGE720947 BQA720940:BQA720947 BZW720940:BZW720947 CJS720940:CJS720947 CTO720940:CTO720947 DDK720940:DDK720947 DNG720940:DNG720947 DXC720940:DXC720947 EGY720940:EGY720947 EQU720940:EQU720947 FAQ720940:FAQ720947 FKM720940:FKM720947 FUI720940:FUI720947 GEE720940:GEE720947 GOA720940:GOA720947 GXW720940:GXW720947 HHS720940:HHS720947 HRO720940:HRO720947 IBK720940:IBK720947 ILG720940:ILG720947 IVC720940:IVC720947 JEY720940:JEY720947 JOU720940:JOU720947 JYQ720940:JYQ720947 KIM720940:KIM720947 KSI720940:KSI720947 LCE720940:LCE720947 LMA720940:LMA720947 LVW720940:LVW720947 MFS720940:MFS720947 MPO720940:MPO720947 MZK720940:MZK720947 NJG720940:NJG720947 NTC720940:NTC720947 OCY720940:OCY720947 OMU720940:OMU720947 OWQ720940:OWQ720947 PGM720940:PGM720947 PQI720940:PQI720947 QAE720940:QAE720947 QKA720940:QKA720947 QTW720940:QTW720947 RDS720940:RDS720947 RNO720940:RNO720947 RXK720940:RXK720947 SHG720940:SHG720947 SRC720940:SRC720947 TAY720940:TAY720947 TKU720940:TKU720947 TUQ720940:TUQ720947 UEM720940:UEM720947 UOI720940:UOI720947 UYE720940:UYE720947 VIA720940:VIA720947 VRW720940:VRW720947 WBS720940:WBS720947 WLO720940:WLO720947 WVK720940:WVK720947 B786476:B786483 IY786476:IY786483 SU786476:SU786483 ACQ786476:ACQ786483 AMM786476:AMM786483 AWI786476:AWI786483 BGE786476:BGE786483 BQA786476:BQA786483 BZW786476:BZW786483 CJS786476:CJS786483 CTO786476:CTO786483 DDK786476:DDK786483 DNG786476:DNG786483 DXC786476:DXC786483 EGY786476:EGY786483 EQU786476:EQU786483 FAQ786476:FAQ786483 FKM786476:FKM786483 FUI786476:FUI786483 GEE786476:GEE786483 GOA786476:GOA786483 GXW786476:GXW786483 HHS786476:HHS786483 HRO786476:HRO786483 IBK786476:IBK786483 ILG786476:ILG786483 IVC786476:IVC786483 JEY786476:JEY786483 JOU786476:JOU786483 JYQ786476:JYQ786483 KIM786476:KIM786483 KSI786476:KSI786483 LCE786476:LCE786483 LMA786476:LMA786483 LVW786476:LVW786483 MFS786476:MFS786483 MPO786476:MPO786483 MZK786476:MZK786483 NJG786476:NJG786483 NTC786476:NTC786483 OCY786476:OCY786483 OMU786476:OMU786483 OWQ786476:OWQ786483 PGM786476:PGM786483 PQI786476:PQI786483 QAE786476:QAE786483 QKA786476:QKA786483 QTW786476:QTW786483 RDS786476:RDS786483 RNO786476:RNO786483 RXK786476:RXK786483 SHG786476:SHG786483 SRC786476:SRC786483 TAY786476:TAY786483 TKU786476:TKU786483 TUQ786476:TUQ786483 UEM786476:UEM786483 UOI786476:UOI786483 UYE786476:UYE786483 VIA786476:VIA786483 VRW786476:VRW786483 WBS786476:WBS786483 WLO786476:WLO786483 WVK786476:WVK786483 B852012:B852019 IY852012:IY852019 SU852012:SU852019 ACQ852012:ACQ852019 AMM852012:AMM852019 AWI852012:AWI852019 BGE852012:BGE852019 BQA852012:BQA852019 BZW852012:BZW852019 CJS852012:CJS852019 CTO852012:CTO852019 DDK852012:DDK852019 DNG852012:DNG852019 DXC852012:DXC852019 EGY852012:EGY852019 EQU852012:EQU852019 FAQ852012:FAQ852019 FKM852012:FKM852019 FUI852012:FUI852019 GEE852012:GEE852019 GOA852012:GOA852019 GXW852012:GXW852019 HHS852012:HHS852019 HRO852012:HRO852019 IBK852012:IBK852019 ILG852012:ILG852019 IVC852012:IVC852019 JEY852012:JEY852019 JOU852012:JOU852019 JYQ852012:JYQ852019 KIM852012:KIM852019 KSI852012:KSI852019 LCE852012:LCE852019 LMA852012:LMA852019 LVW852012:LVW852019 MFS852012:MFS852019 MPO852012:MPO852019 MZK852012:MZK852019 NJG852012:NJG852019 NTC852012:NTC852019 OCY852012:OCY852019 OMU852012:OMU852019 OWQ852012:OWQ852019 PGM852012:PGM852019 PQI852012:PQI852019 QAE852012:QAE852019 QKA852012:QKA852019 QTW852012:QTW852019 RDS852012:RDS852019 RNO852012:RNO852019 RXK852012:RXK852019 SHG852012:SHG852019 SRC852012:SRC852019 TAY852012:TAY852019 TKU852012:TKU852019 TUQ852012:TUQ852019 UEM852012:UEM852019 UOI852012:UOI852019 UYE852012:UYE852019 VIA852012:VIA852019 VRW852012:VRW852019 WBS852012:WBS852019 WLO852012:WLO852019 WVK852012:WVK852019 B917548:B917555 IY917548:IY917555 SU917548:SU917555 ACQ917548:ACQ917555 AMM917548:AMM917555 AWI917548:AWI917555 BGE917548:BGE917555 BQA917548:BQA917555 BZW917548:BZW917555 CJS917548:CJS917555 CTO917548:CTO917555 DDK917548:DDK917555 DNG917548:DNG917555 DXC917548:DXC917555 EGY917548:EGY917555 EQU917548:EQU917555 FAQ917548:FAQ917555 FKM917548:FKM917555 FUI917548:FUI917555 GEE917548:GEE917555 GOA917548:GOA917555 GXW917548:GXW917555 HHS917548:HHS917555 HRO917548:HRO917555 IBK917548:IBK917555 ILG917548:ILG917555 IVC917548:IVC917555 JEY917548:JEY917555 JOU917548:JOU917555 JYQ917548:JYQ917555 KIM917548:KIM917555 KSI917548:KSI917555 LCE917548:LCE917555 LMA917548:LMA917555 LVW917548:LVW917555 MFS917548:MFS917555 MPO917548:MPO917555 MZK917548:MZK917555 NJG917548:NJG917555 NTC917548:NTC917555 OCY917548:OCY917555 OMU917548:OMU917555 OWQ917548:OWQ917555 PGM917548:PGM917555 PQI917548:PQI917555 QAE917548:QAE917555 QKA917548:QKA917555 QTW917548:QTW917555 RDS917548:RDS917555 RNO917548:RNO917555 RXK917548:RXK917555 SHG917548:SHG917555 SRC917548:SRC917555 TAY917548:TAY917555 TKU917548:TKU917555 TUQ917548:TUQ917555 UEM917548:UEM917555 UOI917548:UOI917555 UYE917548:UYE917555 VIA917548:VIA917555 VRW917548:VRW917555 WBS917548:WBS917555 WLO917548:WLO917555 WVK917548:WVK917555 B983084:B983091 IY983084:IY983091 SU983084:SU983091 ACQ983084:ACQ983091 AMM983084:AMM983091 AWI983084:AWI983091 BGE983084:BGE983091 BQA983084:BQA983091 BZW983084:BZW983091 CJS983084:CJS983091 CTO983084:CTO983091 DDK983084:DDK983091 DNG983084:DNG983091 DXC983084:DXC983091 EGY983084:EGY983091 EQU983084:EQU983091 FAQ983084:FAQ983091 FKM983084:FKM983091 FUI983084:FUI983091 GEE983084:GEE983091 GOA983084:GOA983091 GXW983084:GXW983091 HHS983084:HHS983091 HRO983084:HRO983091 IBK983084:IBK983091 ILG983084:ILG983091 IVC983084:IVC983091 JEY983084:JEY983091 JOU983084:JOU983091 JYQ983084:JYQ983091 KIM983084:KIM983091 KSI983084:KSI983091 LCE983084:LCE983091 LMA983084:LMA983091 LVW983084:LVW983091 MFS983084:MFS983091 MPO983084:MPO983091 MZK983084:MZK983091 NJG983084:NJG983091 NTC983084:NTC983091 OCY983084:OCY983091 OMU983084:OMU983091 OWQ983084:OWQ983091 PGM983084:PGM983091 PQI983084:PQI983091 QAE983084:QAE983091 QKA983084:QKA983091 QTW983084:QTW983091 RDS983084:RDS983091 RNO983084:RNO983091 RXK983084:RXK983091 SHG983084:SHG983091 SRC983084:SRC983091 TAY983084:TAY983091 TKU983084:TKU983091 TUQ983084:TUQ983091 UEM983084:UEM983091 UOI983084:UOI983091 UYE983084:UYE983091 VIA983084:VIA983091 VRW983084:VRW983091 WBS983084:WBS983091 WLO983084:WLO983091 B44" xr:uid="{00000000-0002-0000-0600-000000000000}">
      <formula1>Valore</formula1>
    </dataValidation>
    <dataValidation type="list" allowBlank="1" showInputMessage="1" showErrorMessage="1" sqref="WVJ983084:WVJ983091 IX44:IX51 ST44:ST51 ACP44:ACP51 AML44:AML51 AWH44:AWH51 BGD44:BGD51 BPZ44:BPZ51 BZV44:BZV51 CJR44:CJR51 CTN44:CTN51 DDJ44:DDJ51 DNF44:DNF51 DXB44:DXB51 EGX44:EGX51 EQT44:EQT51 FAP44:FAP51 FKL44:FKL51 FUH44:FUH51 GED44:GED51 GNZ44:GNZ51 GXV44:GXV51 HHR44:HHR51 HRN44:HRN51 IBJ44:IBJ51 ILF44:ILF51 IVB44:IVB51 JEX44:JEX51 JOT44:JOT51 JYP44:JYP51 KIL44:KIL51 KSH44:KSH51 LCD44:LCD51 LLZ44:LLZ51 LVV44:LVV51 MFR44:MFR51 MPN44:MPN51 MZJ44:MZJ51 NJF44:NJF51 NTB44:NTB51 OCX44:OCX51 OMT44:OMT51 OWP44:OWP51 PGL44:PGL51 PQH44:PQH51 QAD44:QAD51 QJZ44:QJZ51 QTV44:QTV51 RDR44:RDR51 RNN44:RNN51 RXJ44:RXJ51 SHF44:SHF51 SRB44:SRB51 TAX44:TAX51 TKT44:TKT51 TUP44:TUP51 UEL44:UEL51 UOH44:UOH51 UYD44:UYD51 VHZ44:VHZ51 VRV44:VRV51 WBR44:WBR51 WLN44:WLN51 WVJ44:WVJ51 A65580:A65587 IX65580:IX65587 ST65580:ST65587 ACP65580:ACP65587 AML65580:AML65587 AWH65580:AWH65587 BGD65580:BGD65587 BPZ65580:BPZ65587 BZV65580:BZV65587 CJR65580:CJR65587 CTN65580:CTN65587 DDJ65580:DDJ65587 DNF65580:DNF65587 DXB65580:DXB65587 EGX65580:EGX65587 EQT65580:EQT65587 FAP65580:FAP65587 FKL65580:FKL65587 FUH65580:FUH65587 GED65580:GED65587 GNZ65580:GNZ65587 GXV65580:GXV65587 HHR65580:HHR65587 HRN65580:HRN65587 IBJ65580:IBJ65587 ILF65580:ILF65587 IVB65580:IVB65587 JEX65580:JEX65587 JOT65580:JOT65587 JYP65580:JYP65587 KIL65580:KIL65587 KSH65580:KSH65587 LCD65580:LCD65587 LLZ65580:LLZ65587 LVV65580:LVV65587 MFR65580:MFR65587 MPN65580:MPN65587 MZJ65580:MZJ65587 NJF65580:NJF65587 NTB65580:NTB65587 OCX65580:OCX65587 OMT65580:OMT65587 OWP65580:OWP65587 PGL65580:PGL65587 PQH65580:PQH65587 QAD65580:QAD65587 QJZ65580:QJZ65587 QTV65580:QTV65587 RDR65580:RDR65587 RNN65580:RNN65587 RXJ65580:RXJ65587 SHF65580:SHF65587 SRB65580:SRB65587 TAX65580:TAX65587 TKT65580:TKT65587 TUP65580:TUP65587 UEL65580:UEL65587 UOH65580:UOH65587 UYD65580:UYD65587 VHZ65580:VHZ65587 VRV65580:VRV65587 WBR65580:WBR65587 WLN65580:WLN65587 WVJ65580:WVJ65587 A131116:A131123 IX131116:IX131123 ST131116:ST131123 ACP131116:ACP131123 AML131116:AML131123 AWH131116:AWH131123 BGD131116:BGD131123 BPZ131116:BPZ131123 BZV131116:BZV131123 CJR131116:CJR131123 CTN131116:CTN131123 DDJ131116:DDJ131123 DNF131116:DNF131123 DXB131116:DXB131123 EGX131116:EGX131123 EQT131116:EQT131123 FAP131116:FAP131123 FKL131116:FKL131123 FUH131116:FUH131123 GED131116:GED131123 GNZ131116:GNZ131123 GXV131116:GXV131123 HHR131116:HHR131123 HRN131116:HRN131123 IBJ131116:IBJ131123 ILF131116:ILF131123 IVB131116:IVB131123 JEX131116:JEX131123 JOT131116:JOT131123 JYP131116:JYP131123 KIL131116:KIL131123 KSH131116:KSH131123 LCD131116:LCD131123 LLZ131116:LLZ131123 LVV131116:LVV131123 MFR131116:MFR131123 MPN131116:MPN131123 MZJ131116:MZJ131123 NJF131116:NJF131123 NTB131116:NTB131123 OCX131116:OCX131123 OMT131116:OMT131123 OWP131116:OWP131123 PGL131116:PGL131123 PQH131116:PQH131123 QAD131116:QAD131123 QJZ131116:QJZ131123 QTV131116:QTV131123 RDR131116:RDR131123 RNN131116:RNN131123 RXJ131116:RXJ131123 SHF131116:SHF131123 SRB131116:SRB131123 TAX131116:TAX131123 TKT131116:TKT131123 TUP131116:TUP131123 UEL131116:UEL131123 UOH131116:UOH131123 UYD131116:UYD131123 VHZ131116:VHZ131123 VRV131116:VRV131123 WBR131116:WBR131123 WLN131116:WLN131123 WVJ131116:WVJ131123 A196652:A196659 IX196652:IX196659 ST196652:ST196659 ACP196652:ACP196659 AML196652:AML196659 AWH196652:AWH196659 BGD196652:BGD196659 BPZ196652:BPZ196659 BZV196652:BZV196659 CJR196652:CJR196659 CTN196652:CTN196659 DDJ196652:DDJ196659 DNF196652:DNF196659 DXB196652:DXB196659 EGX196652:EGX196659 EQT196652:EQT196659 FAP196652:FAP196659 FKL196652:FKL196659 FUH196652:FUH196659 GED196652:GED196659 GNZ196652:GNZ196659 GXV196652:GXV196659 HHR196652:HHR196659 HRN196652:HRN196659 IBJ196652:IBJ196659 ILF196652:ILF196659 IVB196652:IVB196659 JEX196652:JEX196659 JOT196652:JOT196659 JYP196652:JYP196659 KIL196652:KIL196659 KSH196652:KSH196659 LCD196652:LCD196659 LLZ196652:LLZ196659 LVV196652:LVV196659 MFR196652:MFR196659 MPN196652:MPN196659 MZJ196652:MZJ196659 NJF196652:NJF196659 NTB196652:NTB196659 OCX196652:OCX196659 OMT196652:OMT196659 OWP196652:OWP196659 PGL196652:PGL196659 PQH196652:PQH196659 QAD196652:QAD196659 QJZ196652:QJZ196659 QTV196652:QTV196659 RDR196652:RDR196659 RNN196652:RNN196659 RXJ196652:RXJ196659 SHF196652:SHF196659 SRB196652:SRB196659 TAX196652:TAX196659 TKT196652:TKT196659 TUP196652:TUP196659 UEL196652:UEL196659 UOH196652:UOH196659 UYD196652:UYD196659 VHZ196652:VHZ196659 VRV196652:VRV196659 WBR196652:WBR196659 WLN196652:WLN196659 WVJ196652:WVJ196659 A262188:A262195 IX262188:IX262195 ST262188:ST262195 ACP262188:ACP262195 AML262188:AML262195 AWH262188:AWH262195 BGD262188:BGD262195 BPZ262188:BPZ262195 BZV262188:BZV262195 CJR262188:CJR262195 CTN262188:CTN262195 DDJ262188:DDJ262195 DNF262188:DNF262195 DXB262188:DXB262195 EGX262188:EGX262195 EQT262188:EQT262195 FAP262188:FAP262195 FKL262188:FKL262195 FUH262188:FUH262195 GED262188:GED262195 GNZ262188:GNZ262195 GXV262188:GXV262195 HHR262188:HHR262195 HRN262188:HRN262195 IBJ262188:IBJ262195 ILF262188:ILF262195 IVB262188:IVB262195 JEX262188:JEX262195 JOT262188:JOT262195 JYP262188:JYP262195 KIL262188:KIL262195 KSH262188:KSH262195 LCD262188:LCD262195 LLZ262188:LLZ262195 LVV262188:LVV262195 MFR262188:MFR262195 MPN262188:MPN262195 MZJ262188:MZJ262195 NJF262188:NJF262195 NTB262188:NTB262195 OCX262188:OCX262195 OMT262188:OMT262195 OWP262188:OWP262195 PGL262188:PGL262195 PQH262188:PQH262195 QAD262188:QAD262195 QJZ262188:QJZ262195 QTV262188:QTV262195 RDR262188:RDR262195 RNN262188:RNN262195 RXJ262188:RXJ262195 SHF262188:SHF262195 SRB262188:SRB262195 TAX262188:TAX262195 TKT262188:TKT262195 TUP262188:TUP262195 UEL262188:UEL262195 UOH262188:UOH262195 UYD262188:UYD262195 VHZ262188:VHZ262195 VRV262188:VRV262195 WBR262188:WBR262195 WLN262188:WLN262195 WVJ262188:WVJ262195 A327724:A327731 IX327724:IX327731 ST327724:ST327731 ACP327724:ACP327731 AML327724:AML327731 AWH327724:AWH327731 BGD327724:BGD327731 BPZ327724:BPZ327731 BZV327724:BZV327731 CJR327724:CJR327731 CTN327724:CTN327731 DDJ327724:DDJ327731 DNF327724:DNF327731 DXB327724:DXB327731 EGX327724:EGX327731 EQT327724:EQT327731 FAP327724:FAP327731 FKL327724:FKL327731 FUH327724:FUH327731 GED327724:GED327731 GNZ327724:GNZ327731 GXV327724:GXV327731 HHR327724:HHR327731 HRN327724:HRN327731 IBJ327724:IBJ327731 ILF327724:ILF327731 IVB327724:IVB327731 JEX327724:JEX327731 JOT327724:JOT327731 JYP327724:JYP327731 KIL327724:KIL327731 KSH327724:KSH327731 LCD327724:LCD327731 LLZ327724:LLZ327731 LVV327724:LVV327731 MFR327724:MFR327731 MPN327724:MPN327731 MZJ327724:MZJ327731 NJF327724:NJF327731 NTB327724:NTB327731 OCX327724:OCX327731 OMT327724:OMT327731 OWP327724:OWP327731 PGL327724:PGL327731 PQH327724:PQH327731 QAD327724:QAD327731 QJZ327724:QJZ327731 QTV327724:QTV327731 RDR327724:RDR327731 RNN327724:RNN327731 RXJ327724:RXJ327731 SHF327724:SHF327731 SRB327724:SRB327731 TAX327724:TAX327731 TKT327724:TKT327731 TUP327724:TUP327731 UEL327724:UEL327731 UOH327724:UOH327731 UYD327724:UYD327731 VHZ327724:VHZ327731 VRV327724:VRV327731 WBR327724:WBR327731 WLN327724:WLN327731 WVJ327724:WVJ327731 A393260:A393267 IX393260:IX393267 ST393260:ST393267 ACP393260:ACP393267 AML393260:AML393267 AWH393260:AWH393267 BGD393260:BGD393267 BPZ393260:BPZ393267 BZV393260:BZV393267 CJR393260:CJR393267 CTN393260:CTN393267 DDJ393260:DDJ393267 DNF393260:DNF393267 DXB393260:DXB393267 EGX393260:EGX393267 EQT393260:EQT393267 FAP393260:FAP393267 FKL393260:FKL393267 FUH393260:FUH393267 GED393260:GED393267 GNZ393260:GNZ393267 GXV393260:GXV393267 HHR393260:HHR393267 HRN393260:HRN393267 IBJ393260:IBJ393267 ILF393260:ILF393267 IVB393260:IVB393267 JEX393260:JEX393267 JOT393260:JOT393267 JYP393260:JYP393267 KIL393260:KIL393267 KSH393260:KSH393267 LCD393260:LCD393267 LLZ393260:LLZ393267 LVV393260:LVV393267 MFR393260:MFR393267 MPN393260:MPN393267 MZJ393260:MZJ393267 NJF393260:NJF393267 NTB393260:NTB393267 OCX393260:OCX393267 OMT393260:OMT393267 OWP393260:OWP393267 PGL393260:PGL393267 PQH393260:PQH393267 QAD393260:QAD393267 QJZ393260:QJZ393267 QTV393260:QTV393267 RDR393260:RDR393267 RNN393260:RNN393267 RXJ393260:RXJ393267 SHF393260:SHF393267 SRB393260:SRB393267 TAX393260:TAX393267 TKT393260:TKT393267 TUP393260:TUP393267 UEL393260:UEL393267 UOH393260:UOH393267 UYD393260:UYD393267 VHZ393260:VHZ393267 VRV393260:VRV393267 WBR393260:WBR393267 WLN393260:WLN393267 WVJ393260:WVJ393267 A458796:A458803 IX458796:IX458803 ST458796:ST458803 ACP458796:ACP458803 AML458796:AML458803 AWH458796:AWH458803 BGD458796:BGD458803 BPZ458796:BPZ458803 BZV458796:BZV458803 CJR458796:CJR458803 CTN458796:CTN458803 DDJ458796:DDJ458803 DNF458796:DNF458803 DXB458796:DXB458803 EGX458796:EGX458803 EQT458796:EQT458803 FAP458796:FAP458803 FKL458796:FKL458803 FUH458796:FUH458803 GED458796:GED458803 GNZ458796:GNZ458803 GXV458796:GXV458803 HHR458796:HHR458803 HRN458796:HRN458803 IBJ458796:IBJ458803 ILF458796:ILF458803 IVB458796:IVB458803 JEX458796:JEX458803 JOT458796:JOT458803 JYP458796:JYP458803 KIL458796:KIL458803 KSH458796:KSH458803 LCD458796:LCD458803 LLZ458796:LLZ458803 LVV458796:LVV458803 MFR458796:MFR458803 MPN458796:MPN458803 MZJ458796:MZJ458803 NJF458796:NJF458803 NTB458796:NTB458803 OCX458796:OCX458803 OMT458796:OMT458803 OWP458796:OWP458803 PGL458796:PGL458803 PQH458796:PQH458803 QAD458796:QAD458803 QJZ458796:QJZ458803 QTV458796:QTV458803 RDR458796:RDR458803 RNN458796:RNN458803 RXJ458796:RXJ458803 SHF458796:SHF458803 SRB458796:SRB458803 TAX458796:TAX458803 TKT458796:TKT458803 TUP458796:TUP458803 UEL458796:UEL458803 UOH458796:UOH458803 UYD458796:UYD458803 VHZ458796:VHZ458803 VRV458796:VRV458803 WBR458796:WBR458803 WLN458796:WLN458803 WVJ458796:WVJ458803 A524332:A524339 IX524332:IX524339 ST524332:ST524339 ACP524332:ACP524339 AML524332:AML524339 AWH524332:AWH524339 BGD524332:BGD524339 BPZ524332:BPZ524339 BZV524332:BZV524339 CJR524332:CJR524339 CTN524332:CTN524339 DDJ524332:DDJ524339 DNF524332:DNF524339 DXB524332:DXB524339 EGX524332:EGX524339 EQT524332:EQT524339 FAP524332:FAP524339 FKL524332:FKL524339 FUH524332:FUH524339 GED524332:GED524339 GNZ524332:GNZ524339 GXV524332:GXV524339 HHR524332:HHR524339 HRN524332:HRN524339 IBJ524332:IBJ524339 ILF524332:ILF524339 IVB524332:IVB524339 JEX524332:JEX524339 JOT524332:JOT524339 JYP524332:JYP524339 KIL524332:KIL524339 KSH524332:KSH524339 LCD524332:LCD524339 LLZ524332:LLZ524339 LVV524332:LVV524339 MFR524332:MFR524339 MPN524332:MPN524339 MZJ524332:MZJ524339 NJF524332:NJF524339 NTB524332:NTB524339 OCX524332:OCX524339 OMT524332:OMT524339 OWP524332:OWP524339 PGL524332:PGL524339 PQH524332:PQH524339 QAD524332:QAD524339 QJZ524332:QJZ524339 QTV524332:QTV524339 RDR524332:RDR524339 RNN524332:RNN524339 RXJ524332:RXJ524339 SHF524332:SHF524339 SRB524332:SRB524339 TAX524332:TAX524339 TKT524332:TKT524339 TUP524332:TUP524339 UEL524332:UEL524339 UOH524332:UOH524339 UYD524332:UYD524339 VHZ524332:VHZ524339 VRV524332:VRV524339 WBR524332:WBR524339 WLN524332:WLN524339 WVJ524332:WVJ524339 A589868:A589875 IX589868:IX589875 ST589868:ST589875 ACP589868:ACP589875 AML589868:AML589875 AWH589868:AWH589875 BGD589868:BGD589875 BPZ589868:BPZ589875 BZV589868:BZV589875 CJR589868:CJR589875 CTN589868:CTN589875 DDJ589868:DDJ589875 DNF589868:DNF589875 DXB589868:DXB589875 EGX589868:EGX589875 EQT589868:EQT589875 FAP589868:FAP589875 FKL589868:FKL589875 FUH589868:FUH589875 GED589868:GED589875 GNZ589868:GNZ589875 GXV589868:GXV589875 HHR589868:HHR589875 HRN589868:HRN589875 IBJ589868:IBJ589875 ILF589868:ILF589875 IVB589868:IVB589875 JEX589868:JEX589875 JOT589868:JOT589875 JYP589868:JYP589875 KIL589868:KIL589875 KSH589868:KSH589875 LCD589868:LCD589875 LLZ589868:LLZ589875 LVV589868:LVV589875 MFR589868:MFR589875 MPN589868:MPN589875 MZJ589868:MZJ589875 NJF589868:NJF589875 NTB589868:NTB589875 OCX589868:OCX589875 OMT589868:OMT589875 OWP589868:OWP589875 PGL589868:PGL589875 PQH589868:PQH589875 QAD589868:QAD589875 QJZ589868:QJZ589875 QTV589868:QTV589875 RDR589868:RDR589875 RNN589868:RNN589875 RXJ589868:RXJ589875 SHF589868:SHF589875 SRB589868:SRB589875 TAX589868:TAX589875 TKT589868:TKT589875 TUP589868:TUP589875 UEL589868:UEL589875 UOH589868:UOH589875 UYD589868:UYD589875 VHZ589868:VHZ589875 VRV589868:VRV589875 WBR589868:WBR589875 WLN589868:WLN589875 WVJ589868:WVJ589875 A655404:A655411 IX655404:IX655411 ST655404:ST655411 ACP655404:ACP655411 AML655404:AML655411 AWH655404:AWH655411 BGD655404:BGD655411 BPZ655404:BPZ655411 BZV655404:BZV655411 CJR655404:CJR655411 CTN655404:CTN655411 DDJ655404:DDJ655411 DNF655404:DNF655411 DXB655404:DXB655411 EGX655404:EGX655411 EQT655404:EQT655411 FAP655404:FAP655411 FKL655404:FKL655411 FUH655404:FUH655411 GED655404:GED655411 GNZ655404:GNZ655411 GXV655404:GXV655411 HHR655404:HHR655411 HRN655404:HRN655411 IBJ655404:IBJ655411 ILF655404:ILF655411 IVB655404:IVB655411 JEX655404:JEX655411 JOT655404:JOT655411 JYP655404:JYP655411 KIL655404:KIL655411 KSH655404:KSH655411 LCD655404:LCD655411 LLZ655404:LLZ655411 LVV655404:LVV655411 MFR655404:MFR655411 MPN655404:MPN655411 MZJ655404:MZJ655411 NJF655404:NJF655411 NTB655404:NTB655411 OCX655404:OCX655411 OMT655404:OMT655411 OWP655404:OWP655411 PGL655404:PGL655411 PQH655404:PQH655411 QAD655404:QAD655411 QJZ655404:QJZ655411 QTV655404:QTV655411 RDR655404:RDR655411 RNN655404:RNN655411 RXJ655404:RXJ655411 SHF655404:SHF655411 SRB655404:SRB655411 TAX655404:TAX655411 TKT655404:TKT655411 TUP655404:TUP655411 UEL655404:UEL655411 UOH655404:UOH655411 UYD655404:UYD655411 VHZ655404:VHZ655411 VRV655404:VRV655411 WBR655404:WBR655411 WLN655404:WLN655411 WVJ655404:WVJ655411 A720940:A720947 IX720940:IX720947 ST720940:ST720947 ACP720940:ACP720947 AML720940:AML720947 AWH720940:AWH720947 BGD720940:BGD720947 BPZ720940:BPZ720947 BZV720940:BZV720947 CJR720940:CJR720947 CTN720940:CTN720947 DDJ720940:DDJ720947 DNF720940:DNF720947 DXB720940:DXB720947 EGX720940:EGX720947 EQT720940:EQT720947 FAP720940:FAP720947 FKL720940:FKL720947 FUH720940:FUH720947 GED720940:GED720947 GNZ720940:GNZ720947 GXV720940:GXV720947 HHR720940:HHR720947 HRN720940:HRN720947 IBJ720940:IBJ720947 ILF720940:ILF720947 IVB720940:IVB720947 JEX720940:JEX720947 JOT720940:JOT720947 JYP720940:JYP720947 KIL720940:KIL720947 KSH720940:KSH720947 LCD720940:LCD720947 LLZ720940:LLZ720947 LVV720940:LVV720947 MFR720940:MFR720947 MPN720940:MPN720947 MZJ720940:MZJ720947 NJF720940:NJF720947 NTB720940:NTB720947 OCX720940:OCX720947 OMT720940:OMT720947 OWP720940:OWP720947 PGL720940:PGL720947 PQH720940:PQH720947 QAD720940:QAD720947 QJZ720940:QJZ720947 QTV720940:QTV720947 RDR720940:RDR720947 RNN720940:RNN720947 RXJ720940:RXJ720947 SHF720940:SHF720947 SRB720940:SRB720947 TAX720940:TAX720947 TKT720940:TKT720947 TUP720940:TUP720947 UEL720940:UEL720947 UOH720940:UOH720947 UYD720940:UYD720947 VHZ720940:VHZ720947 VRV720940:VRV720947 WBR720940:WBR720947 WLN720940:WLN720947 WVJ720940:WVJ720947 A786476:A786483 IX786476:IX786483 ST786476:ST786483 ACP786476:ACP786483 AML786476:AML786483 AWH786476:AWH786483 BGD786476:BGD786483 BPZ786476:BPZ786483 BZV786476:BZV786483 CJR786476:CJR786483 CTN786476:CTN786483 DDJ786476:DDJ786483 DNF786476:DNF786483 DXB786476:DXB786483 EGX786476:EGX786483 EQT786476:EQT786483 FAP786476:FAP786483 FKL786476:FKL786483 FUH786476:FUH786483 GED786476:GED786483 GNZ786476:GNZ786483 GXV786476:GXV786483 HHR786476:HHR786483 HRN786476:HRN786483 IBJ786476:IBJ786483 ILF786476:ILF786483 IVB786476:IVB786483 JEX786476:JEX786483 JOT786476:JOT786483 JYP786476:JYP786483 KIL786476:KIL786483 KSH786476:KSH786483 LCD786476:LCD786483 LLZ786476:LLZ786483 LVV786476:LVV786483 MFR786476:MFR786483 MPN786476:MPN786483 MZJ786476:MZJ786483 NJF786476:NJF786483 NTB786476:NTB786483 OCX786476:OCX786483 OMT786476:OMT786483 OWP786476:OWP786483 PGL786476:PGL786483 PQH786476:PQH786483 QAD786476:QAD786483 QJZ786476:QJZ786483 QTV786476:QTV786483 RDR786476:RDR786483 RNN786476:RNN786483 RXJ786476:RXJ786483 SHF786476:SHF786483 SRB786476:SRB786483 TAX786476:TAX786483 TKT786476:TKT786483 TUP786476:TUP786483 UEL786476:UEL786483 UOH786476:UOH786483 UYD786476:UYD786483 VHZ786476:VHZ786483 VRV786476:VRV786483 WBR786476:WBR786483 WLN786476:WLN786483 WVJ786476:WVJ786483 A852012:A852019 IX852012:IX852019 ST852012:ST852019 ACP852012:ACP852019 AML852012:AML852019 AWH852012:AWH852019 BGD852012:BGD852019 BPZ852012:BPZ852019 BZV852012:BZV852019 CJR852012:CJR852019 CTN852012:CTN852019 DDJ852012:DDJ852019 DNF852012:DNF852019 DXB852012:DXB852019 EGX852012:EGX852019 EQT852012:EQT852019 FAP852012:FAP852019 FKL852012:FKL852019 FUH852012:FUH852019 GED852012:GED852019 GNZ852012:GNZ852019 GXV852012:GXV852019 HHR852012:HHR852019 HRN852012:HRN852019 IBJ852012:IBJ852019 ILF852012:ILF852019 IVB852012:IVB852019 JEX852012:JEX852019 JOT852012:JOT852019 JYP852012:JYP852019 KIL852012:KIL852019 KSH852012:KSH852019 LCD852012:LCD852019 LLZ852012:LLZ852019 LVV852012:LVV852019 MFR852012:MFR852019 MPN852012:MPN852019 MZJ852012:MZJ852019 NJF852012:NJF852019 NTB852012:NTB852019 OCX852012:OCX852019 OMT852012:OMT852019 OWP852012:OWP852019 PGL852012:PGL852019 PQH852012:PQH852019 QAD852012:QAD852019 QJZ852012:QJZ852019 QTV852012:QTV852019 RDR852012:RDR852019 RNN852012:RNN852019 RXJ852012:RXJ852019 SHF852012:SHF852019 SRB852012:SRB852019 TAX852012:TAX852019 TKT852012:TKT852019 TUP852012:TUP852019 UEL852012:UEL852019 UOH852012:UOH852019 UYD852012:UYD852019 VHZ852012:VHZ852019 VRV852012:VRV852019 WBR852012:WBR852019 WLN852012:WLN852019 WVJ852012:WVJ852019 A917548:A917555 IX917548:IX917555 ST917548:ST917555 ACP917548:ACP917555 AML917548:AML917555 AWH917548:AWH917555 BGD917548:BGD917555 BPZ917548:BPZ917555 BZV917548:BZV917555 CJR917548:CJR917555 CTN917548:CTN917555 DDJ917548:DDJ917555 DNF917548:DNF917555 DXB917548:DXB917555 EGX917548:EGX917555 EQT917548:EQT917555 FAP917548:FAP917555 FKL917548:FKL917555 FUH917548:FUH917555 GED917548:GED917555 GNZ917548:GNZ917555 GXV917548:GXV917555 HHR917548:HHR917555 HRN917548:HRN917555 IBJ917548:IBJ917555 ILF917548:ILF917555 IVB917548:IVB917555 JEX917548:JEX917555 JOT917548:JOT917555 JYP917548:JYP917555 KIL917548:KIL917555 KSH917548:KSH917555 LCD917548:LCD917555 LLZ917548:LLZ917555 LVV917548:LVV917555 MFR917548:MFR917555 MPN917548:MPN917555 MZJ917548:MZJ917555 NJF917548:NJF917555 NTB917548:NTB917555 OCX917548:OCX917555 OMT917548:OMT917555 OWP917548:OWP917555 PGL917548:PGL917555 PQH917548:PQH917555 QAD917548:QAD917555 QJZ917548:QJZ917555 QTV917548:QTV917555 RDR917548:RDR917555 RNN917548:RNN917555 RXJ917548:RXJ917555 SHF917548:SHF917555 SRB917548:SRB917555 TAX917548:TAX917555 TKT917548:TKT917555 TUP917548:TUP917555 UEL917548:UEL917555 UOH917548:UOH917555 UYD917548:UYD917555 VHZ917548:VHZ917555 VRV917548:VRV917555 WBR917548:WBR917555 WLN917548:WLN917555 WVJ917548:WVJ917555 A983084:A983091 IX983084:IX983091 ST983084:ST983091 ACP983084:ACP983091 AML983084:AML983091 AWH983084:AWH983091 BGD983084:BGD983091 BPZ983084:BPZ983091 BZV983084:BZV983091 CJR983084:CJR983091 CTN983084:CTN983091 DDJ983084:DDJ983091 DNF983084:DNF983091 DXB983084:DXB983091 EGX983084:EGX983091 EQT983084:EQT983091 FAP983084:FAP983091 FKL983084:FKL983091 FUH983084:FUH983091 GED983084:GED983091 GNZ983084:GNZ983091 GXV983084:GXV983091 HHR983084:HHR983091 HRN983084:HRN983091 IBJ983084:IBJ983091 ILF983084:ILF983091 IVB983084:IVB983091 JEX983084:JEX983091 JOT983084:JOT983091 JYP983084:JYP983091 KIL983084:KIL983091 KSH983084:KSH983091 LCD983084:LCD983091 LLZ983084:LLZ983091 LVV983084:LVV983091 MFR983084:MFR983091 MPN983084:MPN983091 MZJ983084:MZJ983091 NJF983084:NJF983091 NTB983084:NTB983091 OCX983084:OCX983091 OMT983084:OMT983091 OWP983084:OWP983091 PGL983084:PGL983091 PQH983084:PQH983091 QAD983084:QAD983091 QJZ983084:QJZ983091 QTV983084:QTV983091 RDR983084:RDR983091 RNN983084:RNN983091 RXJ983084:RXJ983091 SHF983084:SHF983091 SRB983084:SRB983091 TAX983084:TAX983091 TKT983084:TKT983091 TUP983084:TUP983091 UEL983084:UEL983091 UOH983084:UOH983091 UYD983084:UYD983091 VHZ983084:VHZ983091 VRV983084:VRV983091 WBR983084:WBR983091 WLN983084:WLN983091 A44"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A45:A51</xm:sqref>
        </x14:dataValidation>
        <x14:dataValidation type="list" allowBlank="1" showInputMessage="1" showErrorMessage="1" xr:uid="{00000000-0002-0000-0600-000003000000}">
          <x14:formula1>
            <xm:f>Foglio1!$B$2:$B$10</xm:f>
          </x14:formula1>
          <xm:sqref>B45:B51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7"/>
  <sheetViews>
    <sheetView tabSelected="1" topLeftCell="A22" workbookViewId="0">
      <selection activeCell="C32" sqref="C32"/>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2" t="str">
        <f>'Elenco P.I.'!B2</f>
        <v>Comune di Golfo Aranci</v>
      </c>
      <c r="B1" s="503"/>
      <c r="C1" s="503"/>
      <c r="D1" s="503"/>
      <c r="E1" s="503"/>
      <c r="F1" s="503"/>
      <c r="G1" s="503"/>
      <c r="H1" s="503"/>
      <c r="I1" s="503"/>
      <c r="J1" s="503"/>
      <c r="K1" s="504"/>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559</v>
      </c>
      <c r="H3" s="72"/>
      <c r="I3" s="68"/>
      <c r="J3" s="73">
        <v>2023</v>
      </c>
      <c r="K3" s="70"/>
    </row>
    <row r="4" spans="1:11" s="65" customFormat="1" ht="19.5" customHeight="1" x14ac:dyDescent="0.25">
      <c r="A4" s="66" t="s">
        <v>228</v>
      </c>
      <c r="B4" s="74" t="s">
        <v>537</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5" t="s">
        <v>229</v>
      </c>
      <c r="B6" s="505"/>
      <c r="C6" s="505"/>
      <c r="D6" s="505"/>
      <c r="E6" s="505"/>
      <c r="F6" s="505"/>
      <c r="G6" s="507" t="s">
        <v>230</v>
      </c>
      <c r="H6" s="507"/>
      <c r="I6" s="507"/>
      <c r="J6" s="507"/>
      <c r="K6" s="507"/>
    </row>
    <row r="7" spans="1:11" ht="15.75" customHeight="1" x14ac:dyDescent="0.25">
      <c r="A7" s="506"/>
      <c r="B7" s="506"/>
      <c r="C7" s="506"/>
      <c r="D7" s="506"/>
      <c r="E7" s="506"/>
      <c r="F7" s="506"/>
      <c r="G7" s="231">
        <v>1</v>
      </c>
      <c r="H7" s="231">
        <v>2</v>
      </c>
      <c r="I7" s="231">
        <v>3</v>
      </c>
      <c r="J7" s="231">
        <v>4</v>
      </c>
      <c r="K7" s="231">
        <v>5</v>
      </c>
    </row>
    <row r="8" spans="1:11" ht="15.75" customHeight="1" x14ac:dyDescent="0.25">
      <c r="A8" s="506"/>
      <c r="B8" s="506"/>
      <c r="C8" s="506"/>
      <c r="D8" s="506"/>
      <c r="E8" s="506"/>
      <c r="F8" s="506"/>
      <c r="G8" s="82" t="s">
        <v>231</v>
      </c>
      <c r="H8" s="82" t="s">
        <v>232</v>
      </c>
      <c r="I8" s="83" t="s">
        <v>233</v>
      </c>
      <c r="J8" s="83" t="s">
        <v>234</v>
      </c>
      <c r="K8" s="83" t="s">
        <v>235</v>
      </c>
    </row>
    <row r="9" spans="1:11" ht="4.5" customHeight="1" x14ac:dyDescent="0.25">
      <c r="A9" s="508"/>
      <c r="B9" s="508"/>
      <c r="C9" s="508"/>
      <c r="D9" s="508"/>
      <c r="E9" s="508"/>
      <c r="F9" s="508"/>
      <c r="G9" s="508"/>
      <c r="H9" s="508"/>
      <c r="I9" s="508"/>
      <c r="J9" s="508"/>
      <c r="K9" s="508"/>
    </row>
    <row r="10" spans="1:11" ht="32.25" customHeight="1" x14ac:dyDescent="0.25">
      <c r="A10" s="84" t="s">
        <v>236</v>
      </c>
      <c r="B10" s="84" t="s">
        <v>237</v>
      </c>
      <c r="C10" s="85" t="s">
        <v>291</v>
      </c>
      <c r="D10" s="85" t="s">
        <v>522</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7">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7">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7">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7">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7">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7">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7">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7">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7">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7">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8"/>
      <c r="B22" s="509"/>
      <c r="C22" s="509"/>
      <c r="D22" s="232"/>
      <c r="E22" s="232"/>
      <c r="F22" s="508"/>
      <c r="G22" s="509"/>
      <c r="H22" s="509"/>
      <c r="I22" s="508"/>
      <c r="J22" s="509"/>
      <c r="K22" s="509"/>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Gara per riqualificazione area campi tennis</v>
      </c>
      <c r="B24" s="92"/>
      <c r="C24" s="100"/>
      <c r="D24" s="100">
        <f t="shared" ref="D24:D43" si="7">(C24/C$52)*40</f>
        <v>0</v>
      </c>
      <c r="E24" s="89">
        <f>F24/100</f>
        <v>0</v>
      </c>
      <c r="F24" s="90"/>
      <c r="G24" s="91" t="str">
        <f t="shared" ref="G24:G46" si="8">IF(F24&lt;=20,"X","")</f>
        <v>X</v>
      </c>
      <c r="H24" s="91" t="str">
        <f t="shared" ref="H24:H46" si="9">IF(AND(F24&gt;20,F24&lt;=50),"X","")</f>
        <v/>
      </c>
      <c r="I24" s="91" t="str">
        <f t="shared" ref="I24:I46" si="10">IF(AND(F24&gt;50,F24&lt;=70),"X","")</f>
        <v/>
      </c>
      <c r="J24" s="91" t="str">
        <f t="shared" ref="J24:J46" si="11">IF(AND(F24&gt;70,F24&lt;=90),"X","")</f>
        <v/>
      </c>
      <c r="K24" s="91" t="str">
        <f>IF(AND(F24&gt;90,F24&lt;=100),"X","")</f>
        <v/>
      </c>
    </row>
    <row r="25" spans="1:11" s="6" customFormat="1" ht="27" customHeight="1" x14ac:dyDescent="0.25">
      <c r="A25" s="93" t="str">
        <f>'Resp. 1'!B33</f>
        <v>Abrogazione regolamenti desueti</v>
      </c>
      <c r="B25" s="93"/>
      <c r="C25" s="100"/>
      <c r="D25" s="100">
        <f t="shared" si="7"/>
        <v>0</v>
      </c>
      <c r="E25" s="89">
        <f t="shared" ref="E25:E30" si="12">F25/100</f>
        <v>0</v>
      </c>
      <c r="F25" s="90"/>
      <c r="G25" s="91" t="str">
        <f t="shared" si="8"/>
        <v>X</v>
      </c>
      <c r="H25" s="91" t="str">
        <f t="shared" si="9"/>
        <v/>
      </c>
      <c r="I25" s="91" t="str">
        <f t="shared" si="10"/>
        <v/>
      </c>
      <c r="J25" s="91" t="str">
        <f t="shared" si="11"/>
        <v/>
      </c>
      <c r="K25" s="91" t="str">
        <f t="shared" ref="K25:K43" si="13">IF(AND(F25&gt;90,F25&lt;=100),"X","")</f>
        <v/>
      </c>
    </row>
    <row r="26" spans="1:11" s="6" customFormat="1" ht="27" customHeight="1" x14ac:dyDescent="0.25">
      <c r="A26" s="93" t="str">
        <f>'Resp. 1'!B34</f>
        <v>Interventi pozzo sacro Milis</v>
      </c>
      <c r="B26" s="93"/>
      <c r="C26" s="100">
        <v>14</v>
      </c>
      <c r="D26" s="100">
        <f t="shared" si="7"/>
        <v>11.200000000000001</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Condotta scolo acque meteoriche terza spiaggia</v>
      </c>
      <c r="B27" s="93"/>
      <c r="C27" s="100"/>
      <c r="D27" s="100">
        <f t="shared" si="7"/>
        <v>0</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Regolamento contributi ad associazioni</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banca dati contratti 2000-2015</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Servizio idrico cimitero comunale</v>
      </c>
      <c r="B30" s="93"/>
      <c r="C30" s="101"/>
      <c r="D30" s="100">
        <f t="shared" si="7"/>
        <v>0</v>
      </c>
      <c r="E30" s="89">
        <f t="shared" si="12"/>
        <v>0</v>
      </c>
      <c r="F30" s="90"/>
      <c r="G30" s="91" t="str">
        <f t="shared" si="8"/>
        <v>X</v>
      </c>
      <c r="H30" s="91" t="str">
        <f t="shared" si="9"/>
        <v/>
      </c>
      <c r="I30" s="91" t="str">
        <f t="shared" si="10"/>
        <v/>
      </c>
      <c r="J30" s="91" t="str">
        <f t="shared" si="11"/>
        <v/>
      </c>
      <c r="K30" s="91" t="str">
        <f t="shared" si="13"/>
        <v/>
      </c>
    </row>
    <row r="31" spans="1:11" s="6" customFormat="1" ht="27" customHeight="1" x14ac:dyDescent="0.25">
      <c r="A31" s="93" t="str">
        <f>'Resp. 1'!B39</f>
        <v xml:space="preserve">Interventi Piazza Cossiga  </v>
      </c>
      <c r="B31" s="93"/>
      <c r="C31" s="101">
        <v>16</v>
      </c>
      <c r="D31" s="100">
        <f t="shared" si="7"/>
        <v>12.8</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ht="42" customHeight="1" x14ac:dyDescent="0.25">
      <c r="A44" s="231" t="s">
        <v>247</v>
      </c>
      <c r="B44" s="231" t="s">
        <v>248</v>
      </c>
      <c r="C44" s="85" t="s">
        <v>238</v>
      </c>
      <c r="D44" s="100" t="s">
        <v>522</v>
      </c>
      <c r="E44" s="85" t="s">
        <v>239</v>
      </c>
      <c r="F44" s="85" t="s">
        <v>240</v>
      </c>
      <c r="G44" s="85" t="s">
        <v>249</v>
      </c>
      <c r="H44" s="85" t="s">
        <v>250</v>
      </c>
      <c r="I44" s="85" t="s">
        <v>251</v>
      </c>
      <c r="J44" s="85" t="s">
        <v>252</v>
      </c>
      <c r="K44" s="85" t="s">
        <v>253</v>
      </c>
    </row>
    <row r="45" spans="1:11" s="6" customFormat="1" ht="49.5" customHeight="1" x14ac:dyDescent="0.25">
      <c r="A45" s="93" t="s">
        <v>316</v>
      </c>
      <c r="B45" s="93" t="s">
        <v>317</v>
      </c>
      <c r="C45" s="101">
        <v>20</v>
      </c>
      <c r="D45" s="100">
        <f t="shared" ref="D45:D51" si="14">(C45/C$52)*40</f>
        <v>16</v>
      </c>
      <c r="E45" s="89">
        <f>F45/100</f>
        <v>1</v>
      </c>
      <c r="F45" s="90">
        <v>100</v>
      </c>
      <c r="G45" s="91" t="str">
        <f t="shared" si="8"/>
        <v/>
      </c>
      <c r="H45" s="91" t="str">
        <f t="shared" si="9"/>
        <v/>
      </c>
      <c r="I45" s="91" t="str">
        <f t="shared" si="10"/>
        <v/>
      </c>
      <c r="J45" s="91" t="str">
        <f t="shared" si="11"/>
        <v/>
      </c>
      <c r="K45" s="91" t="str">
        <f t="shared" ref="K45:K51" si="15">IF(AND(F45&gt;90,F45&lt;=100),"X","")</f>
        <v>X</v>
      </c>
    </row>
    <row r="46" spans="1:11" s="6" customFormat="1" ht="18.75" customHeight="1" x14ac:dyDescent="0.25">
      <c r="A46" s="93"/>
      <c r="B46" s="93"/>
      <c r="C46" s="101"/>
      <c r="D46" s="100">
        <f t="shared" si="14"/>
        <v>0</v>
      </c>
      <c r="E46" s="89">
        <f t="shared" ref="E46:E51" si="16">F46/100</f>
        <v>0</v>
      </c>
      <c r="F46" s="90"/>
      <c r="G46" s="91" t="str">
        <f t="shared" si="8"/>
        <v>X</v>
      </c>
      <c r="H46" s="91" t="str">
        <f t="shared" si="9"/>
        <v/>
      </c>
      <c r="I46" s="91" t="str">
        <f t="shared" si="10"/>
        <v/>
      </c>
      <c r="J46" s="91" t="str">
        <f t="shared" si="11"/>
        <v/>
      </c>
      <c r="K46" s="91" t="str">
        <f t="shared" si="15"/>
        <v/>
      </c>
    </row>
    <row r="47" spans="1:11" s="6" customFormat="1" ht="18.75" customHeight="1" x14ac:dyDescent="0.25">
      <c r="A47" s="93"/>
      <c r="B47" s="93"/>
      <c r="C47" s="101"/>
      <c r="D47" s="100">
        <f t="shared" si="14"/>
        <v>0</v>
      </c>
      <c r="E47" s="89">
        <f t="shared" si="16"/>
        <v>0</v>
      </c>
      <c r="F47" s="90"/>
      <c r="G47" s="91" t="str">
        <f>IF(F47&lt;=20,"X","")</f>
        <v>X</v>
      </c>
      <c r="H47" s="91" t="str">
        <f>IF(AND(F47&gt;20,F47&lt;=50),"X","")</f>
        <v/>
      </c>
      <c r="I47" s="91" t="str">
        <f>IF(AND(F47&gt;50,F47&lt;=70),"X","")</f>
        <v/>
      </c>
      <c r="J47" s="91" t="str">
        <f>IF(AND(F47&gt;70,F47&lt;=90),"X","")</f>
        <v/>
      </c>
      <c r="K47" s="91" t="str">
        <f t="shared" si="15"/>
        <v/>
      </c>
    </row>
    <row r="48" spans="1:11" s="6" customFormat="1" ht="18.75" customHeight="1" x14ac:dyDescent="0.25">
      <c r="A48" s="93"/>
      <c r="B48" s="93"/>
      <c r="C48" s="101"/>
      <c r="D48" s="100">
        <f t="shared" si="14"/>
        <v>0</v>
      </c>
      <c r="E48" s="89">
        <f t="shared" si="16"/>
        <v>0</v>
      </c>
      <c r="F48" s="90"/>
      <c r="G48" s="91" t="str">
        <f>IF(F48&lt;=20,"X","")</f>
        <v>X</v>
      </c>
      <c r="H48" s="91" t="str">
        <f>IF(AND(F48&gt;20,F48&lt;=50),"X","")</f>
        <v/>
      </c>
      <c r="I48" s="91" t="str">
        <f>IF(AND(F48&gt;50,F48&lt;=70),"X","")</f>
        <v/>
      </c>
      <c r="J48" s="91" t="str">
        <f>IF(AND(F48&gt;70,F48&lt;=90),"X","")</f>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ht="25.5" x14ac:dyDescent="0.25">
      <c r="A52" s="94" t="s">
        <v>254</v>
      </c>
      <c r="B52" s="95" t="str">
        <f>IF(C52=40,"Pesatura Adeguata","Pesatura Inadeguata")</f>
        <v>Pesatura Inadeguata</v>
      </c>
      <c r="C52" s="101">
        <f>SUM(C24:C47)</f>
        <v>50</v>
      </c>
      <c r="D52" s="101"/>
      <c r="E52" s="231"/>
      <c r="F52" s="97"/>
      <c r="G52" s="102"/>
      <c r="H52" s="103" t="e">
        <f>IF(H24="x",D24*E24)+IF(H25="x",D25*E25)+IF(H26="x",D26*E26)+IF(H27="x",D27*E27)+IF(H28="x",D28*E28)+IF(H29="x",D29*E29)+IF(H30="x",D30*E30)+IF(#REF!="x",#REF!*#REF!)+IF(#REF!="x",#REF!*#REF!)+IF(#REF!="x",#REF!*#REF!)+IF(#REF!="x",#REF!*#REF!)+IF(H31="x",D31*E31)+IF(H32="x",D32*E32)+IF(H33="x",D33*E33)+IF(H34="x",D34*E34)+IF(H35="x",D35*E35)+IF(H36="x",D36*E36)+IF(H37="x",D37*E37)+IF(H38="x",D38*E38)+IF(H39="x",D39*E39)+IF(H40="x",D40*E40)+IF(H41="x",D41*E41)+IF(H42="x",D42*E42)+IF(H43="x",D43*E43)+IF(H44="x",D44*E44)+IF(H45="x",D45*E45)+IF(H46="x",D46*E46)+IF(H47="x",D47*E47)+IF(H48="x",D48*E48)+IF(H49="x",D49*E49)+IF(H50="x",D50*E50)+IF(H51="x",D51*E51)</f>
        <v>#REF!</v>
      </c>
      <c r="I52" s="103" t="e">
        <f>IF(I24="x",D24*E24)+IF(I25="x",D25*E25)+IF(I26="x",D26*E26)+IF(I27="x",D27*E27)+IF(I28="x",D28*E28)+IF(I29="x",D29*E29)+IF(I30="x",D30*E30)+IF(#REF!="x",#REF!*#REF!)+IF(#REF!="x",#REF!*#REF!)+IF(#REF!="x",#REF!*#REF!)+IF(#REF!="x",#REF!*#REF!)+IF(I31="x",D31*E31)+IF(I32="x",D32*E32)+IF(I33="x",D33*E33)+IF(I34="x",D34*E34)+IF(I35="x",D35*E35)+IF(I36="x",D36*E36)+IF(I37="x",D37*E37)+IF(I38="x",D38*E38)+IF(I39="x",D39*E39)+IF(I40="x",D40*E40)+IF(I41="x",D41*E41)+IF(I42="x",D42*E42)+IF(I43="x",D43*E43)+IF(I44="x",D44*E44)+IF(I45="x",D45*E45)+IF(I46="x",D46*E46)+IF(I47="x",D47*E47)+IF(I48="x",D48*E48)+IF(I49="x",D49*E49)+IF(I50="x",D50*E50)+IF(I51="x",D51*E51)</f>
        <v>#REF!</v>
      </c>
      <c r="J52" s="103" t="e">
        <f>IF(J24="x",D24*E24)+IF(J25="x",D25*E25)+IF(J26="x",D26*E26)+IF(J27="x",D27*E27)+IF(J28="x",D28*E28)+IF(J29="x",D29*E29)+IF(J30="x",D30*E30)+IF(#REF!="x",#REF!*#REF!)+IF(#REF!="x",#REF!*#REF!)+IF(#REF!="x",#REF!*#REF!)+IF(#REF!="x",#REF!*#REF!)+IF(J31="x",D31*E31)+IF(J32="x",D32*E32)+IF(J33="x",D33*E33)+IF(J34="x",D34*E34)+IF(J35="x",D35*E35)+IF(J36="x",D36*E36)+IF(J37="x",D37*E37)+IF(J38="x",D38*E38)+IF(J39="x",D39*E39)+IF(J40="x",D40*E40)+IF(J41="x",D41*E41)+IF(J42="x",D42*E42)+IF(J43="x",D43*E43)+IF(J44="x",D44*E44)+IF(J45="x",D45*E45)+IF(J46="x",D46*E46)+IF(J47="x",D47*E47)+IF(J48="x",D48*E48)+IF(J49="x",D49*E49)+IF(J50="x",D50*E50)+IF(J51="x",D51*E51)</f>
        <v>#REF!</v>
      </c>
      <c r="K52" s="103" t="e">
        <f>IF(K24="x",D24*E24)+IF(K25="x",D25*E25)+IF(K26="x",D26*E26)+IF(K27="x",D27*E27)+IF(K28="x",D28*E28)+IF(K29="x",D29*E29)+IF(K30="x",D30*E30)+IF(#REF!="x",#REF!*#REF!)+IF(#REF!="x",#REF!*#REF!)+IF(#REF!="x",#REF!*#REF!)+IF(#REF!="x",#REF!*#REF!)+IF(K31="x",D31*E31)+IF(K32="x",D32*E32)+IF(K33="x",D33*E33)+IF(K34="x",D34*E34)+IF(K35="x",D35*E35)+IF(K36="x",D36*E36)+IF(K37="x",D37*E37)+IF(K38="x",D38*E38)+IF(K39="x",D39*E39)+IF(K40="x",D40*E40)+IF(K41="x",D41*E41)+IF(K42="x",D42*E42)+IF(K43="x",D43*E43)+IF(K44="x",D44*E44)+IF(K45="x",D45*E45)+IF(K46="x",D46*E46)+IF(K47="x",D47*E47)+IF(K48="x",D48*E48)+IF(K49="x",D49*E49)+IF(K50="x",D50*E50)+IF(K51="x",D51*E51)</f>
        <v>#REF!</v>
      </c>
    </row>
    <row r="53" spans="1:11" ht="18" customHeight="1" x14ac:dyDescent="0.25">
      <c r="A53" s="104"/>
      <c r="B53" s="105"/>
      <c r="C53" s="106"/>
      <c r="D53" s="106"/>
      <c r="E53" s="106" t="s">
        <v>255</v>
      </c>
      <c r="F53" s="107"/>
      <c r="G53" s="108"/>
      <c r="H53" s="108"/>
      <c r="I53" s="108"/>
      <c r="J53" s="108"/>
      <c r="K53" s="109"/>
    </row>
    <row r="54" spans="1:11" ht="16.5" customHeight="1" x14ac:dyDescent="0.25">
      <c r="A54" s="498" t="s">
        <v>256</v>
      </c>
      <c r="B54" s="499"/>
      <c r="C54" s="96">
        <f>SUM(H21:K21)</f>
        <v>0</v>
      </c>
      <c r="D54" s="336"/>
      <c r="E54" s="110">
        <f>C54/60</f>
        <v>0</v>
      </c>
      <c r="F54" s="111"/>
      <c r="G54" s="112"/>
      <c r="H54" s="112"/>
      <c r="I54" s="112"/>
      <c r="J54" s="112"/>
      <c r="K54" s="113"/>
    </row>
    <row r="55" spans="1:11" ht="17.25" customHeight="1" x14ac:dyDescent="0.25">
      <c r="A55" s="114" t="s">
        <v>200</v>
      </c>
      <c r="B55" s="115"/>
      <c r="C55" s="116"/>
      <c r="D55" s="116"/>
      <c r="E55" s="116"/>
      <c r="F55" s="500" t="s">
        <v>257</v>
      </c>
      <c r="G55" s="500"/>
      <c r="H55" s="501"/>
      <c r="I55" s="117" t="e">
        <f>C54+C56</f>
        <v>#REF!</v>
      </c>
      <c r="J55" s="116" t="s">
        <v>258</v>
      </c>
      <c r="K55" s="118"/>
    </row>
    <row r="56" spans="1:11" ht="16.5" customHeight="1" x14ac:dyDescent="0.25">
      <c r="A56" s="498" t="s">
        <v>259</v>
      </c>
      <c r="B56" s="499"/>
      <c r="C56" s="96" t="e">
        <f>SUM(G52:K52)</f>
        <v>#REF!</v>
      </c>
      <c r="D56" s="336"/>
      <c r="E56" s="110" t="s">
        <v>255</v>
      </c>
      <c r="F56" s="111"/>
      <c r="G56" s="112"/>
      <c r="H56" s="112"/>
      <c r="I56" s="112"/>
      <c r="J56" s="112"/>
      <c r="K56" s="113"/>
    </row>
    <row r="57" spans="1:11" ht="26.25" customHeight="1" x14ac:dyDescent="0.25">
      <c r="A57" s="119"/>
      <c r="B57" s="120"/>
      <c r="C57" s="120"/>
      <c r="D57" s="120"/>
      <c r="E57" s="120"/>
      <c r="F57" s="121"/>
      <c r="G57" s="122"/>
      <c r="H57" s="122"/>
      <c r="I57" s="122"/>
      <c r="J57" s="122"/>
      <c r="K57" s="123"/>
    </row>
  </sheetData>
  <mergeCells count="10">
    <mergeCell ref="A54:B54"/>
    <mergeCell ref="F55:H55"/>
    <mergeCell ref="A56:B56"/>
    <mergeCell ref="A1:K1"/>
    <mergeCell ref="A6:F8"/>
    <mergeCell ref="G6:K6"/>
    <mergeCell ref="A9:K9"/>
    <mergeCell ref="A22:C22"/>
    <mergeCell ref="F22:H22"/>
    <mergeCell ref="I22:K22"/>
  </mergeCells>
  <conditionalFormatting sqref="B21 B52:B53">
    <cfRule type="cellIs" dxfId="248" priority="31" stopIfTrue="1" operator="equal">
      <formula>"Pesatura Inadeguata"</formula>
    </cfRule>
  </conditionalFormatting>
  <conditionalFormatting sqref="G11 G24:G43">
    <cfRule type="cellIs" dxfId="247" priority="30" stopIfTrue="1" operator="equal">
      <formula>"x"</formula>
    </cfRule>
  </conditionalFormatting>
  <conditionalFormatting sqref="H11 H24:H43">
    <cfRule type="cellIs" dxfId="246" priority="27" stopIfTrue="1" operator="equal">
      <formula>"x"</formula>
    </cfRule>
    <cfRule type="cellIs" dxfId="245" priority="29" stopIfTrue="1" operator="equal">
      <formula>"x"</formula>
    </cfRule>
  </conditionalFormatting>
  <conditionalFormatting sqref="I11 I24:I43">
    <cfRule type="cellIs" dxfId="244" priority="28" stopIfTrue="1" operator="equal">
      <formula>"x"</formula>
    </cfRule>
  </conditionalFormatting>
  <conditionalFormatting sqref="J11 J24:J43">
    <cfRule type="cellIs" dxfId="243" priority="26" stopIfTrue="1" operator="equal">
      <formula>"x"</formula>
    </cfRule>
  </conditionalFormatting>
  <conditionalFormatting sqref="K11 K24:K43">
    <cfRule type="cellIs" dxfId="242" priority="25" stopIfTrue="1" operator="equal">
      <formula>"x"</formula>
    </cfRule>
  </conditionalFormatting>
  <conditionalFormatting sqref="G12">
    <cfRule type="cellIs" dxfId="241" priority="24" stopIfTrue="1" operator="equal">
      <formula>"x"</formula>
    </cfRule>
  </conditionalFormatting>
  <conditionalFormatting sqref="H12">
    <cfRule type="cellIs" dxfId="240" priority="21" stopIfTrue="1" operator="equal">
      <formula>"x"</formula>
    </cfRule>
    <cfRule type="cellIs" dxfId="239" priority="23" stopIfTrue="1" operator="equal">
      <formula>"x"</formula>
    </cfRule>
  </conditionalFormatting>
  <conditionalFormatting sqref="I12">
    <cfRule type="cellIs" dxfId="238" priority="22" stopIfTrue="1" operator="equal">
      <formula>"x"</formula>
    </cfRule>
  </conditionalFormatting>
  <conditionalFormatting sqref="J12">
    <cfRule type="cellIs" dxfId="237" priority="20" stopIfTrue="1" operator="equal">
      <formula>"x"</formula>
    </cfRule>
  </conditionalFormatting>
  <conditionalFormatting sqref="K12">
    <cfRule type="cellIs" dxfId="236" priority="19" stopIfTrue="1" operator="equal">
      <formula>"x"</formula>
    </cfRule>
  </conditionalFormatting>
  <conditionalFormatting sqref="G45:G51">
    <cfRule type="cellIs" dxfId="235" priority="12" stopIfTrue="1" operator="equal">
      <formula>"x"</formula>
    </cfRule>
  </conditionalFormatting>
  <conditionalFormatting sqref="H45:H51">
    <cfRule type="cellIs" dxfId="234" priority="9" stopIfTrue="1" operator="equal">
      <formula>"x"</formula>
    </cfRule>
    <cfRule type="cellIs" dxfId="233" priority="11" stopIfTrue="1" operator="equal">
      <formula>"x"</formula>
    </cfRule>
  </conditionalFormatting>
  <conditionalFormatting sqref="I45:I51">
    <cfRule type="cellIs" dxfId="232" priority="10" stopIfTrue="1" operator="equal">
      <formula>"x"</formula>
    </cfRule>
  </conditionalFormatting>
  <conditionalFormatting sqref="J45:J51">
    <cfRule type="cellIs" dxfId="231" priority="8" stopIfTrue="1" operator="equal">
      <formula>"x"</formula>
    </cfRule>
  </conditionalFormatting>
  <conditionalFormatting sqref="K45:K51">
    <cfRule type="cellIs" dxfId="230" priority="7" stopIfTrue="1" operator="equal">
      <formula>"x"</formula>
    </cfRule>
  </conditionalFormatting>
  <conditionalFormatting sqref="G13:G20">
    <cfRule type="cellIs" dxfId="229" priority="6" stopIfTrue="1" operator="equal">
      <formula>"x"</formula>
    </cfRule>
  </conditionalFormatting>
  <conditionalFormatting sqref="H13:H20">
    <cfRule type="cellIs" dxfId="228" priority="3" stopIfTrue="1" operator="equal">
      <formula>"x"</formula>
    </cfRule>
    <cfRule type="cellIs" dxfId="227" priority="5" stopIfTrue="1" operator="equal">
      <formula>"x"</formula>
    </cfRule>
  </conditionalFormatting>
  <conditionalFormatting sqref="I13:I20">
    <cfRule type="cellIs" dxfId="226" priority="4" stopIfTrue="1" operator="equal">
      <formula>"x"</formula>
    </cfRule>
  </conditionalFormatting>
  <conditionalFormatting sqref="J13:J20">
    <cfRule type="cellIs" dxfId="225" priority="2" stopIfTrue="1" operator="equal">
      <formula>"x"</formula>
    </cfRule>
  </conditionalFormatting>
  <conditionalFormatting sqref="K13:K20">
    <cfRule type="cellIs" dxfId="224" priority="1" stopIfTrue="1" operator="equal">
      <formula>"x"</formula>
    </cfRule>
  </conditionalFormatting>
  <dataValidations count="2">
    <dataValidation type="list" allowBlank="1" showInputMessage="1" showErrorMessage="1" sqref="WVJ983084:WVJ983091 IX44:IX51 ST44:ST51 ACP44:ACP51 AML44:AML51 AWH44:AWH51 BGD44:BGD51 BPZ44:BPZ51 BZV44:BZV51 CJR44:CJR51 CTN44:CTN51 DDJ44:DDJ51 DNF44:DNF51 DXB44:DXB51 EGX44:EGX51 EQT44:EQT51 FAP44:FAP51 FKL44:FKL51 FUH44:FUH51 GED44:GED51 GNZ44:GNZ51 GXV44:GXV51 HHR44:HHR51 HRN44:HRN51 IBJ44:IBJ51 ILF44:ILF51 IVB44:IVB51 JEX44:JEX51 JOT44:JOT51 JYP44:JYP51 KIL44:KIL51 KSH44:KSH51 LCD44:LCD51 LLZ44:LLZ51 LVV44:LVV51 MFR44:MFR51 MPN44:MPN51 MZJ44:MZJ51 NJF44:NJF51 NTB44:NTB51 OCX44:OCX51 OMT44:OMT51 OWP44:OWP51 PGL44:PGL51 PQH44:PQH51 QAD44:QAD51 QJZ44:QJZ51 QTV44:QTV51 RDR44:RDR51 RNN44:RNN51 RXJ44:RXJ51 SHF44:SHF51 SRB44:SRB51 TAX44:TAX51 TKT44:TKT51 TUP44:TUP51 UEL44:UEL51 UOH44:UOH51 UYD44:UYD51 VHZ44:VHZ51 VRV44:VRV51 WBR44:WBR51 WLN44:WLN51 WVJ44:WVJ51 A65580:A65587 IX65580:IX65587 ST65580:ST65587 ACP65580:ACP65587 AML65580:AML65587 AWH65580:AWH65587 BGD65580:BGD65587 BPZ65580:BPZ65587 BZV65580:BZV65587 CJR65580:CJR65587 CTN65580:CTN65587 DDJ65580:DDJ65587 DNF65580:DNF65587 DXB65580:DXB65587 EGX65580:EGX65587 EQT65580:EQT65587 FAP65580:FAP65587 FKL65580:FKL65587 FUH65580:FUH65587 GED65580:GED65587 GNZ65580:GNZ65587 GXV65580:GXV65587 HHR65580:HHR65587 HRN65580:HRN65587 IBJ65580:IBJ65587 ILF65580:ILF65587 IVB65580:IVB65587 JEX65580:JEX65587 JOT65580:JOT65587 JYP65580:JYP65587 KIL65580:KIL65587 KSH65580:KSH65587 LCD65580:LCD65587 LLZ65580:LLZ65587 LVV65580:LVV65587 MFR65580:MFR65587 MPN65580:MPN65587 MZJ65580:MZJ65587 NJF65580:NJF65587 NTB65580:NTB65587 OCX65580:OCX65587 OMT65580:OMT65587 OWP65580:OWP65587 PGL65580:PGL65587 PQH65580:PQH65587 QAD65580:QAD65587 QJZ65580:QJZ65587 QTV65580:QTV65587 RDR65580:RDR65587 RNN65580:RNN65587 RXJ65580:RXJ65587 SHF65580:SHF65587 SRB65580:SRB65587 TAX65580:TAX65587 TKT65580:TKT65587 TUP65580:TUP65587 UEL65580:UEL65587 UOH65580:UOH65587 UYD65580:UYD65587 VHZ65580:VHZ65587 VRV65580:VRV65587 WBR65580:WBR65587 WLN65580:WLN65587 WVJ65580:WVJ65587 A131116:A131123 IX131116:IX131123 ST131116:ST131123 ACP131116:ACP131123 AML131116:AML131123 AWH131116:AWH131123 BGD131116:BGD131123 BPZ131116:BPZ131123 BZV131116:BZV131123 CJR131116:CJR131123 CTN131116:CTN131123 DDJ131116:DDJ131123 DNF131116:DNF131123 DXB131116:DXB131123 EGX131116:EGX131123 EQT131116:EQT131123 FAP131116:FAP131123 FKL131116:FKL131123 FUH131116:FUH131123 GED131116:GED131123 GNZ131116:GNZ131123 GXV131116:GXV131123 HHR131116:HHR131123 HRN131116:HRN131123 IBJ131116:IBJ131123 ILF131116:ILF131123 IVB131116:IVB131123 JEX131116:JEX131123 JOT131116:JOT131123 JYP131116:JYP131123 KIL131116:KIL131123 KSH131116:KSH131123 LCD131116:LCD131123 LLZ131116:LLZ131123 LVV131116:LVV131123 MFR131116:MFR131123 MPN131116:MPN131123 MZJ131116:MZJ131123 NJF131116:NJF131123 NTB131116:NTB131123 OCX131116:OCX131123 OMT131116:OMT131123 OWP131116:OWP131123 PGL131116:PGL131123 PQH131116:PQH131123 QAD131116:QAD131123 QJZ131116:QJZ131123 QTV131116:QTV131123 RDR131116:RDR131123 RNN131116:RNN131123 RXJ131116:RXJ131123 SHF131116:SHF131123 SRB131116:SRB131123 TAX131116:TAX131123 TKT131116:TKT131123 TUP131116:TUP131123 UEL131116:UEL131123 UOH131116:UOH131123 UYD131116:UYD131123 VHZ131116:VHZ131123 VRV131116:VRV131123 WBR131116:WBR131123 WLN131116:WLN131123 WVJ131116:WVJ131123 A196652:A196659 IX196652:IX196659 ST196652:ST196659 ACP196652:ACP196659 AML196652:AML196659 AWH196652:AWH196659 BGD196652:BGD196659 BPZ196652:BPZ196659 BZV196652:BZV196659 CJR196652:CJR196659 CTN196652:CTN196659 DDJ196652:DDJ196659 DNF196652:DNF196659 DXB196652:DXB196659 EGX196652:EGX196659 EQT196652:EQT196659 FAP196652:FAP196659 FKL196652:FKL196659 FUH196652:FUH196659 GED196652:GED196659 GNZ196652:GNZ196659 GXV196652:GXV196659 HHR196652:HHR196659 HRN196652:HRN196659 IBJ196652:IBJ196659 ILF196652:ILF196659 IVB196652:IVB196659 JEX196652:JEX196659 JOT196652:JOT196659 JYP196652:JYP196659 KIL196652:KIL196659 KSH196652:KSH196659 LCD196652:LCD196659 LLZ196652:LLZ196659 LVV196652:LVV196659 MFR196652:MFR196659 MPN196652:MPN196659 MZJ196652:MZJ196659 NJF196652:NJF196659 NTB196652:NTB196659 OCX196652:OCX196659 OMT196652:OMT196659 OWP196652:OWP196659 PGL196652:PGL196659 PQH196652:PQH196659 QAD196652:QAD196659 QJZ196652:QJZ196659 QTV196652:QTV196659 RDR196652:RDR196659 RNN196652:RNN196659 RXJ196652:RXJ196659 SHF196652:SHF196659 SRB196652:SRB196659 TAX196652:TAX196659 TKT196652:TKT196659 TUP196652:TUP196659 UEL196652:UEL196659 UOH196652:UOH196659 UYD196652:UYD196659 VHZ196652:VHZ196659 VRV196652:VRV196659 WBR196652:WBR196659 WLN196652:WLN196659 WVJ196652:WVJ196659 A262188:A262195 IX262188:IX262195 ST262188:ST262195 ACP262188:ACP262195 AML262188:AML262195 AWH262188:AWH262195 BGD262188:BGD262195 BPZ262188:BPZ262195 BZV262188:BZV262195 CJR262188:CJR262195 CTN262188:CTN262195 DDJ262188:DDJ262195 DNF262188:DNF262195 DXB262188:DXB262195 EGX262188:EGX262195 EQT262188:EQT262195 FAP262188:FAP262195 FKL262188:FKL262195 FUH262188:FUH262195 GED262188:GED262195 GNZ262188:GNZ262195 GXV262188:GXV262195 HHR262188:HHR262195 HRN262188:HRN262195 IBJ262188:IBJ262195 ILF262188:ILF262195 IVB262188:IVB262195 JEX262188:JEX262195 JOT262188:JOT262195 JYP262188:JYP262195 KIL262188:KIL262195 KSH262188:KSH262195 LCD262188:LCD262195 LLZ262188:LLZ262195 LVV262188:LVV262195 MFR262188:MFR262195 MPN262188:MPN262195 MZJ262188:MZJ262195 NJF262188:NJF262195 NTB262188:NTB262195 OCX262188:OCX262195 OMT262188:OMT262195 OWP262188:OWP262195 PGL262188:PGL262195 PQH262188:PQH262195 QAD262188:QAD262195 QJZ262188:QJZ262195 QTV262188:QTV262195 RDR262188:RDR262195 RNN262188:RNN262195 RXJ262188:RXJ262195 SHF262188:SHF262195 SRB262188:SRB262195 TAX262188:TAX262195 TKT262188:TKT262195 TUP262188:TUP262195 UEL262188:UEL262195 UOH262188:UOH262195 UYD262188:UYD262195 VHZ262188:VHZ262195 VRV262188:VRV262195 WBR262188:WBR262195 WLN262188:WLN262195 WVJ262188:WVJ262195 A327724:A327731 IX327724:IX327731 ST327724:ST327731 ACP327724:ACP327731 AML327724:AML327731 AWH327724:AWH327731 BGD327724:BGD327731 BPZ327724:BPZ327731 BZV327724:BZV327731 CJR327724:CJR327731 CTN327724:CTN327731 DDJ327724:DDJ327731 DNF327724:DNF327731 DXB327724:DXB327731 EGX327724:EGX327731 EQT327724:EQT327731 FAP327724:FAP327731 FKL327724:FKL327731 FUH327724:FUH327731 GED327724:GED327731 GNZ327724:GNZ327731 GXV327724:GXV327731 HHR327724:HHR327731 HRN327724:HRN327731 IBJ327724:IBJ327731 ILF327724:ILF327731 IVB327724:IVB327731 JEX327724:JEX327731 JOT327724:JOT327731 JYP327724:JYP327731 KIL327724:KIL327731 KSH327724:KSH327731 LCD327724:LCD327731 LLZ327724:LLZ327731 LVV327724:LVV327731 MFR327724:MFR327731 MPN327724:MPN327731 MZJ327724:MZJ327731 NJF327724:NJF327731 NTB327724:NTB327731 OCX327724:OCX327731 OMT327724:OMT327731 OWP327724:OWP327731 PGL327724:PGL327731 PQH327724:PQH327731 QAD327724:QAD327731 QJZ327724:QJZ327731 QTV327724:QTV327731 RDR327724:RDR327731 RNN327724:RNN327731 RXJ327724:RXJ327731 SHF327724:SHF327731 SRB327724:SRB327731 TAX327724:TAX327731 TKT327724:TKT327731 TUP327724:TUP327731 UEL327724:UEL327731 UOH327724:UOH327731 UYD327724:UYD327731 VHZ327724:VHZ327731 VRV327724:VRV327731 WBR327724:WBR327731 WLN327724:WLN327731 WVJ327724:WVJ327731 A393260:A393267 IX393260:IX393267 ST393260:ST393267 ACP393260:ACP393267 AML393260:AML393267 AWH393260:AWH393267 BGD393260:BGD393267 BPZ393260:BPZ393267 BZV393260:BZV393267 CJR393260:CJR393267 CTN393260:CTN393267 DDJ393260:DDJ393267 DNF393260:DNF393267 DXB393260:DXB393267 EGX393260:EGX393267 EQT393260:EQT393267 FAP393260:FAP393267 FKL393260:FKL393267 FUH393260:FUH393267 GED393260:GED393267 GNZ393260:GNZ393267 GXV393260:GXV393267 HHR393260:HHR393267 HRN393260:HRN393267 IBJ393260:IBJ393267 ILF393260:ILF393267 IVB393260:IVB393267 JEX393260:JEX393267 JOT393260:JOT393267 JYP393260:JYP393267 KIL393260:KIL393267 KSH393260:KSH393267 LCD393260:LCD393267 LLZ393260:LLZ393267 LVV393260:LVV393267 MFR393260:MFR393267 MPN393260:MPN393267 MZJ393260:MZJ393267 NJF393260:NJF393267 NTB393260:NTB393267 OCX393260:OCX393267 OMT393260:OMT393267 OWP393260:OWP393267 PGL393260:PGL393267 PQH393260:PQH393267 QAD393260:QAD393267 QJZ393260:QJZ393267 QTV393260:QTV393267 RDR393260:RDR393267 RNN393260:RNN393267 RXJ393260:RXJ393267 SHF393260:SHF393267 SRB393260:SRB393267 TAX393260:TAX393267 TKT393260:TKT393267 TUP393260:TUP393267 UEL393260:UEL393267 UOH393260:UOH393267 UYD393260:UYD393267 VHZ393260:VHZ393267 VRV393260:VRV393267 WBR393260:WBR393267 WLN393260:WLN393267 WVJ393260:WVJ393267 A458796:A458803 IX458796:IX458803 ST458796:ST458803 ACP458796:ACP458803 AML458796:AML458803 AWH458796:AWH458803 BGD458796:BGD458803 BPZ458796:BPZ458803 BZV458796:BZV458803 CJR458796:CJR458803 CTN458796:CTN458803 DDJ458796:DDJ458803 DNF458796:DNF458803 DXB458796:DXB458803 EGX458796:EGX458803 EQT458796:EQT458803 FAP458796:FAP458803 FKL458796:FKL458803 FUH458796:FUH458803 GED458796:GED458803 GNZ458796:GNZ458803 GXV458796:GXV458803 HHR458796:HHR458803 HRN458796:HRN458803 IBJ458796:IBJ458803 ILF458796:ILF458803 IVB458796:IVB458803 JEX458796:JEX458803 JOT458796:JOT458803 JYP458796:JYP458803 KIL458796:KIL458803 KSH458796:KSH458803 LCD458796:LCD458803 LLZ458796:LLZ458803 LVV458796:LVV458803 MFR458796:MFR458803 MPN458796:MPN458803 MZJ458796:MZJ458803 NJF458796:NJF458803 NTB458796:NTB458803 OCX458796:OCX458803 OMT458796:OMT458803 OWP458796:OWP458803 PGL458796:PGL458803 PQH458796:PQH458803 QAD458796:QAD458803 QJZ458796:QJZ458803 QTV458796:QTV458803 RDR458796:RDR458803 RNN458796:RNN458803 RXJ458796:RXJ458803 SHF458796:SHF458803 SRB458796:SRB458803 TAX458796:TAX458803 TKT458796:TKT458803 TUP458796:TUP458803 UEL458796:UEL458803 UOH458796:UOH458803 UYD458796:UYD458803 VHZ458796:VHZ458803 VRV458796:VRV458803 WBR458796:WBR458803 WLN458796:WLN458803 WVJ458796:WVJ458803 A524332:A524339 IX524332:IX524339 ST524332:ST524339 ACP524332:ACP524339 AML524332:AML524339 AWH524332:AWH524339 BGD524332:BGD524339 BPZ524332:BPZ524339 BZV524332:BZV524339 CJR524332:CJR524339 CTN524332:CTN524339 DDJ524332:DDJ524339 DNF524332:DNF524339 DXB524332:DXB524339 EGX524332:EGX524339 EQT524332:EQT524339 FAP524332:FAP524339 FKL524332:FKL524339 FUH524332:FUH524339 GED524332:GED524339 GNZ524332:GNZ524339 GXV524332:GXV524339 HHR524332:HHR524339 HRN524332:HRN524339 IBJ524332:IBJ524339 ILF524332:ILF524339 IVB524332:IVB524339 JEX524332:JEX524339 JOT524332:JOT524339 JYP524332:JYP524339 KIL524332:KIL524339 KSH524332:KSH524339 LCD524332:LCD524339 LLZ524332:LLZ524339 LVV524332:LVV524339 MFR524332:MFR524339 MPN524332:MPN524339 MZJ524332:MZJ524339 NJF524332:NJF524339 NTB524332:NTB524339 OCX524332:OCX524339 OMT524332:OMT524339 OWP524332:OWP524339 PGL524332:PGL524339 PQH524332:PQH524339 QAD524332:QAD524339 QJZ524332:QJZ524339 QTV524332:QTV524339 RDR524332:RDR524339 RNN524332:RNN524339 RXJ524332:RXJ524339 SHF524332:SHF524339 SRB524332:SRB524339 TAX524332:TAX524339 TKT524332:TKT524339 TUP524332:TUP524339 UEL524332:UEL524339 UOH524332:UOH524339 UYD524332:UYD524339 VHZ524332:VHZ524339 VRV524332:VRV524339 WBR524332:WBR524339 WLN524332:WLN524339 WVJ524332:WVJ524339 A589868:A589875 IX589868:IX589875 ST589868:ST589875 ACP589868:ACP589875 AML589868:AML589875 AWH589868:AWH589875 BGD589868:BGD589875 BPZ589868:BPZ589875 BZV589868:BZV589875 CJR589868:CJR589875 CTN589868:CTN589875 DDJ589868:DDJ589875 DNF589868:DNF589875 DXB589868:DXB589875 EGX589868:EGX589875 EQT589868:EQT589875 FAP589868:FAP589875 FKL589868:FKL589875 FUH589868:FUH589875 GED589868:GED589875 GNZ589868:GNZ589875 GXV589868:GXV589875 HHR589868:HHR589875 HRN589868:HRN589875 IBJ589868:IBJ589875 ILF589868:ILF589875 IVB589868:IVB589875 JEX589868:JEX589875 JOT589868:JOT589875 JYP589868:JYP589875 KIL589868:KIL589875 KSH589868:KSH589875 LCD589868:LCD589875 LLZ589868:LLZ589875 LVV589868:LVV589875 MFR589868:MFR589875 MPN589868:MPN589875 MZJ589868:MZJ589875 NJF589868:NJF589875 NTB589868:NTB589875 OCX589868:OCX589875 OMT589868:OMT589875 OWP589868:OWP589875 PGL589868:PGL589875 PQH589868:PQH589875 QAD589868:QAD589875 QJZ589868:QJZ589875 QTV589868:QTV589875 RDR589868:RDR589875 RNN589868:RNN589875 RXJ589868:RXJ589875 SHF589868:SHF589875 SRB589868:SRB589875 TAX589868:TAX589875 TKT589868:TKT589875 TUP589868:TUP589875 UEL589868:UEL589875 UOH589868:UOH589875 UYD589868:UYD589875 VHZ589868:VHZ589875 VRV589868:VRV589875 WBR589868:WBR589875 WLN589868:WLN589875 WVJ589868:WVJ589875 A655404:A655411 IX655404:IX655411 ST655404:ST655411 ACP655404:ACP655411 AML655404:AML655411 AWH655404:AWH655411 BGD655404:BGD655411 BPZ655404:BPZ655411 BZV655404:BZV655411 CJR655404:CJR655411 CTN655404:CTN655411 DDJ655404:DDJ655411 DNF655404:DNF655411 DXB655404:DXB655411 EGX655404:EGX655411 EQT655404:EQT655411 FAP655404:FAP655411 FKL655404:FKL655411 FUH655404:FUH655411 GED655404:GED655411 GNZ655404:GNZ655411 GXV655404:GXV655411 HHR655404:HHR655411 HRN655404:HRN655411 IBJ655404:IBJ655411 ILF655404:ILF655411 IVB655404:IVB655411 JEX655404:JEX655411 JOT655404:JOT655411 JYP655404:JYP655411 KIL655404:KIL655411 KSH655404:KSH655411 LCD655404:LCD655411 LLZ655404:LLZ655411 LVV655404:LVV655411 MFR655404:MFR655411 MPN655404:MPN655411 MZJ655404:MZJ655411 NJF655404:NJF655411 NTB655404:NTB655411 OCX655404:OCX655411 OMT655404:OMT655411 OWP655404:OWP655411 PGL655404:PGL655411 PQH655404:PQH655411 QAD655404:QAD655411 QJZ655404:QJZ655411 QTV655404:QTV655411 RDR655404:RDR655411 RNN655404:RNN655411 RXJ655404:RXJ655411 SHF655404:SHF655411 SRB655404:SRB655411 TAX655404:TAX655411 TKT655404:TKT655411 TUP655404:TUP655411 UEL655404:UEL655411 UOH655404:UOH655411 UYD655404:UYD655411 VHZ655404:VHZ655411 VRV655404:VRV655411 WBR655404:WBR655411 WLN655404:WLN655411 WVJ655404:WVJ655411 A720940:A720947 IX720940:IX720947 ST720940:ST720947 ACP720940:ACP720947 AML720940:AML720947 AWH720940:AWH720947 BGD720940:BGD720947 BPZ720940:BPZ720947 BZV720940:BZV720947 CJR720940:CJR720947 CTN720940:CTN720947 DDJ720940:DDJ720947 DNF720940:DNF720947 DXB720940:DXB720947 EGX720940:EGX720947 EQT720940:EQT720947 FAP720940:FAP720947 FKL720940:FKL720947 FUH720940:FUH720947 GED720940:GED720947 GNZ720940:GNZ720947 GXV720940:GXV720947 HHR720940:HHR720947 HRN720940:HRN720947 IBJ720940:IBJ720947 ILF720940:ILF720947 IVB720940:IVB720947 JEX720940:JEX720947 JOT720940:JOT720947 JYP720940:JYP720947 KIL720940:KIL720947 KSH720940:KSH720947 LCD720940:LCD720947 LLZ720940:LLZ720947 LVV720940:LVV720947 MFR720940:MFR720947 MPN720940:MPN720947 MZJ720940:MZJ720947 NJF720940:NJF720947 NTB720940:NTB720947 OCX720940:OCX720947 OMT720940:OMT720947 OWP720940:OWP720947 PGL720940:PGL720947 PQH720940:PQH720947 QAD720940:QAD720947 QJZ720940:QJZ720947 QTV720940:QTV720947 RDR720940:RDR720947 RNN720940:RNN720947 RXJ720940:RXJ720947 SHF720940:SHF720947 SRB720940:SRB720947 TAX720940:TAX720947 TKT720940:TKT720947 TUP720940:TUP720947 UEL720940:UEL720947 UOH720940:UOH720947 UYD720940:UYD720947 VHZ720940:VHZ720947 VRV720940:VRV720947 WBR720940:WBR720947 WLN720940:WLN720947 WVJ720940:WVJ720947 A786476:A786483 IX786476:IX786483 ST786476:ST786483 ACP786476:ACP786483 AML786476:AML786483 AWH786476:AWH786483 BGD786476:BGD786483 BPZ786476:BPZ786483 BZV786476:BZV786483 CJR786476:CJR786483 CTN786476:CTN786483 DDJ786476:DDJ786483 DNF786476:DNF786483 DXB786476:DXB786483 EGX786476:EGX786483 EQT786476:EQT786483 FAP786476:FAP786483 FKL786476:FKL786483 FUH786476:FUH786483 GED786476:GED786483 GNZ786476:GNZ786483 GXV786476:GXV786483 HHR786476:HHR786483 HRN786476:HRN786483 IBJ786476:IBJ786483 ILF786476:ILF786483 IVB786476:IVB786483 JEX786476:JEX786483 JOT786476:JOT786483 JYP786476:JYP786483 KIL786476:KIL786483 KSH786476:KSH786483 LCD786476:LCD786483 LLZ786476:LLZ786483 LVV786476:LVV786483 MFR786476:MFR786483 MPN786476:MPN786483 MZJ786476:MZJ786483 NJF786476:NJF786483 NTB786476:NTB786483 OCX786476:OCX786483 OMT786476:OMT786483 OWP786476:OWP786483 PGL786476:PGL786483 PQH786476:PQH786483 QAD786476:QAD786483 QJZ786476:QJZ786483 QTV786476:QTV786483 RDR786476:RDR786483 RNN786476:RNN786483 RXJ786476:RXJ786483 SHF786476:SHF786483 SRB786476:SRB786483 TAX786476:TAX786483 TKT786476:TKT786483 TUP786476:TUP786483 UEL786476:UEL786483 UOH786476:UOH786483 UYD786476:UYD786483 VHZ786476:VHZ786483 VRV786476:VRV786483 WBR786476:WBR786483 WLN786476:WLN786483 WVJ786476:WVJ786483 A852012:A852019 IX852012:IX852019 ST852012:ST852019 ACP852012:ACP852019 AML852012:AML852019 AWH852012:AWH852019 BGD852012:BGD852019 BPZ852012:BPZ852019 BZV852012:BZV852019 CJR852012:CJR852019 CTN852012:CTN852019 DDJ852012:DDJ852019 DNF852012:DNF852019 DXB852012:DXB852019 EGX852012:EGX852019 EQT852012:EQT852019 FAP852012:FAP852019 FKL852012:FKL852019 FUH852012:FUH852019 GED852012:GED852019 GNZ852012:GNZ852019 GXV852012:GXV852019 HHR852012:HHR852019 HRN852012:HRN852019 IBJ852012:IBJ852019 ILF852012:ILF852019 IVB852012:IVB852019 JEX852012:JEX852019 JOT852012:JOT852019 JYP852012:JYP852019 KIL852012:KIL852019 KSH852012:KSH852019 LCD852012:LCD852019 LLZ852012:LLZ852019 LVV852012:LVV852019 MFR852012:MFR852019 MPN852012:MPN852019 MZJ852012:MZJ852019 NJF852012:NJF852019 NTB852012:NTB852019 OCX852012:OCX852019 OMT852012:OMT852019 OWP852012:OWP852019 PGL852012:PGL852019 PQH852012:PQH852019 QAD852012:QAD852019 QJZ852012:QJZ852019 QTV852012:QTV852019 RDR852012:RDR852019 RNN852012:RNN852019 RXJ852012:RXJ852019 SHF852012:SHF852019 SRB852012:SRB852019 TAX852012:TAX852019 TKT852012:TKT852019 TUP852012:TUP852019 UEL852012:UEL852019 UOH852012:UOH852019 UYD852012:UYD852019 VHZ852012:VHZ852019 VRV852012:VRV852019 WBR852012:WBR852019 WLN852012:WLN852019 WVJ852012:WVJ852019 A917548:A917555 IX917548:IX917555 ST917548:ST917555 ACP917548:ACP917555 AML917548:AML917555 AWH917548:AWH917555 BGD917548:BGD917555 BPZ917548:BPZ917555 BZV917548:BZV917555 CJR917548:CJR917555 CTN917548:CTN917555 DDJ917548:DDJ917555 DNF917548:DNF917555 DXB917548:DXB917555 EGX917548:EGX917555 EQT917548:EQT917555 FAP917548:FAP917555 FKL917548:FKL917555 FUH917548:FUH917555 GED917548:GED917555 GNZ917548:GNZ917555 GXV917548:GXV917555 HHR917548:HHR917555 HRN917548:HRN917555 IBJ917548:IBJ917555 ILF917548:ILF917555 IVB917548:IVB917555 JEX917548:JEX917555 JOT917548:JOT917555 JYP917548:JYP917555 KIL917548:KIL917555 KSH917548:KSH917555 LCD917548:LCD917555 LLZ917548:LLZ917555 LVV917548:LVV917555 MFR917548:MFR917555 MPN917548:MPN917555 MZJ917548:MZJ917555 NJF917548:NJF917555 NTB917548:NTB917555 OCX917548:OCX917555 OMT917548:OMT917555 OWP917548:OWP917555 PGL917548:PGL917555 PQH917548:PQH917555 QAD917548:QAD917555 QJZ917548:QJZ917555 QTV917548:QTV917555 RDR917548:RDR917555 RNN917548:RNN917555 RXJ917548:RXJ917555 SHF917548:SHF917555 SRB917548:SRB917555 TAX917548:TAX917555 TKT917548:TKT917555 TUP917548:TUP917555 UEL917548:UEL917555 UOH917548:UOH917555 UYD917548:UYD917555 VHZ917548:VHZ917555 VRV917548:VRV917555 WBR917548:WBR917555 WLN917548:WLN917555 WVJ917548:WVJ917555 A983084:A983091 IX983084:IX983091 ST983084:ST983091 ACP983084:ACP983091 AML983084:AML983091 AWH983084:AWH983091 BGD983084:BGD983091 BPZ983084:BPZ983091 BZV983084:BZV983091 CJR983084:CJR983091 CTN983084:CTN983091 DDJ983084:DDJ983091 DNF983084:DNF983091 DXB983084:DXB983091 EGX983084:EGX983091 EQT983084:EQT983091 FAP983084:FAP983091 FKL983084:FKL983091 FUH983084:FUH983091 GED983084:GED983091 GNZ983084:GNZ983091 GXV983084:GXV983091 HHR983084:HHR983091 HRN983084:HRN983091 IBJ983084:IBJ983091 ILF983084:ILF983091 IVB983084:IVB983091 JEX983084:JEX983091 JOT983084:JOT983091 JYP983084:JYP983091 KIL983084:KIL983091 KSH983084:KSH983091 LCD983084:LCD983091 LLZ983084:LLZ983091 LVV983084:LVV983091 MFR983084:MFR983091 MPN983084:MPN983091 MZJ983084:MZJ983091 NJF983084:NJF983091 NTB983084:NTB983091 OCX983084:OCX983091 OMT983084:OMT983091 OWP983084:OWP983091 PGL983084:PGL983091 PQH983084:PQH983091 QAD983084:QAD983091 QJZ983084:QJZ983091 QTV983084:QTV983091 RDR983084:RDR983091 RNN983084:RNN983091 RXJ983084:RXJ983091 SHF983084:SHF983091 SRB983084:SRB983091 TAX983084:TAX983091 TKT983084:TKT983091 TUP983084:TUP983091 UEL983084:UEL983091 UOH983084:UOH983091 UYD983084:UYD983091 VHZ983084:VHZ983091 VRV983084:VRV983091 WBR983084:WBR983091 WLN983084:WLN983091 A44" xr:uid="{00000000-0002-0000-0700-000000000000}">
      <formula1>Comportamenti</formula1>
    </dataValidation>
    <dataValidation type="list" allowBlank="1" showInputMessage="1" showErrorMessage="1" sqref="WVK983084:WVK983091 IY44:IY51 SU44:SU51 ACQ44:ACQ51 AMM44:AMM51 AWI44:AWI51 BGE44:BGE51 BQA44:BQA51 BZW44:BZW51 CJS44:CJS51 CTO44:CTO51 DDK44:DDK51 DNG44:DNG51 DXC44:DXC51 EGY44:EGY51 EQU44:EQU51 FAQ44:FAQ51 FKM44:FKM51 FUI44:FUI51 GEE44:GEE51 GOA44:GOA51 GXW44:GXW51 HHS44:HHS51 HRO44:HRO51 IBK44:IBK51 ILG44:ILG51 IVC44:IVC51 JEY44:JEY51 JOU44:JOU51 JYQ44:JYQ51 KIM44:KIM51 KSI44:KSI51 LCE44:LCE51 LMA44:LMA51 LVW44:LVW51 MFS44:MFS51 MPO44:MPO51 MZK44:MZK51 NJG44:NJG51 NTC44:NTC51 OCY44:OCY51 OMU44:OMU51 OWQ44:OWQ51 PGM44:PGM51 PQI44:PQI51 QAE44:QAE51 QKA44:QKA51 QTW44:QTW51 RDS44:RDS51 RNO44:RNO51 RXK44:RXK51 SHG44:SHG51 SRC44:SRC51 TAY44:TAY51 TKU44:TKU51 TUQ44:TUQ51 UEM44:UEM51 UOI44:UOI51 UYE44:UYE51 VIA44:VIA51 VRW44:VRW51 WBS44:WBS51 WLO44:WLO51 WVK44:WVK51 B65580:B65587 IY65580:IY65587 SU65580:SU65587 ACQ65580:ACQ65587 AMM65580:AMM65587 AWI65580:AWI65587 BGE65580:BGE65587 BQA65580:BQA65587 BZW65580:BZW65587 CJS65580:CJS65587 CTO65580:CTO65587 DDK65580:DDK65587 DNG65580:DNG65587 DXC65580:DXC65587 EGY65580:EGY65587 EQU65580:EQU65587 FAQ65580:FAQ65587 FKM65580:FKM65587 FUI65580:FUI65587 GEE65580:GEE65587 GOA65580:GOA65587 GXW65580:GXW65587 HHS65580:HHS65587 HRO65580:HRO65587 IBK65580:IBK65587 ILG65580:ILG65587 IVC65580:IVC65587 JEY65580:JEY65587 JOU65580:JOU65587 JYQ65580:JYQ65587 KIM65580:KIM65587 KSI65580:KSI65587 LCE65580:LCE65587 LMA65580:LMA65587 LVW65580:LVW65587 MFS65580:MFS65587 MPO65580:MPO65587 MZK65580:MZK65587 NJG65580:NJG65587 NTC65580:NTC65587 OCY65580:OCY65587 OMU65580:OMU65587 OWQ65580:OWQ65587 PGM65580:PGM65587 PQI65580:PQI65587 QAE65580:QAE65587 QKA65580:QKA65587 QTW65580:QTW65587 RDS65580:RDS65587 RNO65580:RNO65587 RXK65580:RXK65587 SHG65580:SHG65587 SRC65580:SRC65587 TAY65580:TAY65587 TKU65580:TKU65587 TUQ65580:TUQ65587 UEM65580:UEM65587 UOI65580:UOI65587 UYE65580:UYE65587 VIA65580:VIA65587 VRW65580:VRW65587 WBS65580:WBS65587 WLO65580:WLO65587 WVK65580:WVK65587 B131116:B131123 IY131116:IY131123 SU131116:SU131123 ACQ131116:ACQ131123 AMM131116:AMM131123 AWI131116:AWI131123 BGE131116:BGE131123 BQA131116:BQA131123 BZW131116:BZW131123 CJS131116:CJS131123 CTO131116:CTO131123 DDK131116:DDK131123 DNG131116:DNG131123 DXC131116:DXC131123 EGY131116:EGY131123 EQU131116:EQU131123 FAQ131116:FAQ131123 FKM131116:FKM131123 FUI131116:FUI131123 GEE131116:GEE131123 GOA131116:GOA131123 GXW131116:GXW131123 HHS131116:HHS131123 HRO131116:HRO131123 IBK131116:IBK131123 ILG131116:ILG131123 IVC131116:IVC131123 JEY131116:JEY131123 JOU131116:JOU131123 JYQ131116:JYQ131123 KIM131116:KIM131123 KSI131116:KSI131123 LCE131116:LCE131123 LMA131116:LMA131123 LVW131116:LVW131123 MFS131116:MFS131123 MPO131116:MPO131123 MZK131116:MZK131123 NJG131116:NJG131123 NTC131116:NTC131123 OCY131116:OCY131123 OMU131116:OMU131123 OWQ131116:OWQ131123 PGM131116:PGM131123 PQI131116:PQI131123 QAE131116:QAE131123 QKA131116:QKA131123 QTW131116:QTW131123 RDS131116:RDS131123 RNO131116:RNO131123 RXK131116:RXK131123 SHG131116:SHG131123 SRC131116:SRC131123 TAY131116:TAY131123 TKU131116:TKU131123 TUQ131116:TUQ131123 UEM131116:UEM131123 UOI131116:UOI131123 UYE131116:UYE131123 VIA131116:VIA131123 VRW131116:VRW131123 WBS131116:WBS131123 WLO131116:WLO131123 WVK131116:WVK131123 B196652:B196659 IY196652:IY196659 SU196652:SU196659 ACQ196652:ACQ196659 AMM196652:AMM196659 AWI196652:AWI196659 BGE196652:BGE196659 BQA196652:BQA196659 BZW196652:BZW196659 CJS196652:CJS196659 CTO196652:CTO196659 DDK196652:DDK196659 DNG196652:DNG196659 DXC196652:DXC196659 EGY196652:EGY196659 EQU196652:EQU196659 FAQ196652:FAQ196659 FKM196652:FKM196659 FUI196652:FUI196659 GEE196652:GEE196659 GOA196652:GOA196659 GXW196652:GXW196659 HHS196652:HHS196659 HRO196652:HRO196659 IBK196652:IBK196659 ILG196652:ILG196659 IVC196652:IVC196659 JEY196652:JEY196659 JOU196652:JOU196659 JYQ196652:JYQ196659 KIM196652:KIM196659 KSI196652:KSI196659 LCE196652:LCE196659 LMA196652:LMA196659 LVW196652:LVW196659 MFS196652:MFS196659 MPO196652:MPO196659 MZK196652:MZK196659 NJG196652:NJG196659 NTC196652:NTC196659 OCY196652:OCY196659 OMU196652:OMU196659 OWQ196652:OWQ196659 PGM196652:PGM196659 PQI196652:PQI196659 QAE196652:QAE196659 QKA196652:QKA196659 QTW196652:QTW196659 RDS196652:RDS196659 RNO196652:RNO196659 RXK196652:RXK196659 SHG196652:SHG196659 SRC196652:SRC196659 TAY196652:TAY196659 TKU196652:TKU196659 TUQ196652:TUQ196659 UEM196652:UEM196659 UOI196652:UOI196659 UYE196652:UYE196659 VIA196652:VIA196659 VRW196652:VRW196659 WBS196652:WBS196659 WLO196652:WLO196659 WVK196652:WVK196659 B262188:B262195 IY262188:IY262195 SU262188:SU262195 ACQ262188:ACQ262195 AMM262188:AMM262195 AWI262188:AWI262195 BGE262188:BGE262195 BQA262188:BQA262195 BZW262188:BZW262195 CJS262188:CJS262195 CTO262188:CTO262195 DDK262188:DDK262195 DNG262188:DNG262195 DXC262188:DXC262195 EGY262188:EGY262195 EQU262188:EQU262195 FAQ262188:FAQ262195 FKM262188:FKM262195 FUI262188:FUI262195 GEE262188:GEE262195 GOA262188:GOA262195 GXW262188:GXW262195 HHS262188:HHS262195 HRO262188:HRO262195 IBK262188:IBK262195 ILG262188:ILG262195 IVC262188:IVC262195 JEY262188:JEY262195 JOU262188:JOU262195 JYQ262188:JYQ262195 KIM262188:KIM262195 KSI262188:KSI262195 LCE262188:LCE262195 LMA262188:LMA262195 LVW262188:LVW262195 MFS262188:MFS262195 MPO262188:MPO262195 MZK262188:MZK262195 NJG262188:NJG262195 NTC262188:NTC262195 OCY262188:OCY262195 OMU262188:OMU262195 OWQ262188:OWQ262195 PGM262188:PGM262195 PQI262188:PQI262195 QAE262188:QAE262195 QKA262188:QKA262195 QTW262188:QTW262195 RDS262188:RDS262195 RNO262188:RNO262195 RXK262188:RXK262195 SHG262188:SHG262195 SRC262188:SRC262195 TAY262188:TAY262195 TKU262188:TKU262195 TUQ262188:TUQ262195 UEM262188:UEM262195 UOI262188:UOI262195 UYE262188:UYE262195 VIA262188:VIA262195 VRW262188:VRW262195 WBS262188:WBS262195 WLO262188:WLO262195 WVK262188:WVK262195 B327724:B327731 IY327724:IY327731 SU327724:SU327731 ACQ327724:ACQ327731 AMM327724:AMM327731 AWI327724:AWI327731 BGE327724:BGE327731 BQA327724:BQA327731 BZW327724:BZW327731 CJS327724:CJS327731 CTO327724:CTO327731 DDK327724:DDK327731 DNG327724:DNG327731 DXC327724:DXC327731 EGY327724:EGY327731 EQU327724:EQU327731 FAQ327724:FAQ327731 FKM327724:FKM327731 FUI327724:FUI327731 GEE327724:GEE327731 GOA327724:GOA327731 GXW327724:GXW327731 HHS327724:HHS327731 HRO327724:HRO327731 IBK327724:IBK327731 ILG327724:ILG327731 IVC327724:IVC327731 JEY327724:JEY327731 JOU327724:JOU327731 JYQ327724:JYQ327731 KIM327724:KIM327731 KSI327724:KSI327731 LCE327724:LCE327731 LMA327724:LMA327731 LVW327724:LVW327731 MFS327724:MFS327731 MPO327724:MPO327731 MZK327724:MZK327731 NJG327724:NJG327731 NTC327724:NTC327731 OCY327724:OCY327731 OMU327724:OMU327731 OWQ327724:OWQ327731 PGM327724:PGM327731 PQI327724:PQI327731 QAE327724:QAE327731 QKA327724:QKA327731 QTW327724:QTW327731 RDS327724:RDS327731 RNO327724:RNO327731 RXK327724:RXK327731 SHG327724:SHG327731 SRC327724:SRC327731 TAY327724:TAY327731 TKU327724:TKU327731 TUQ327724:TUQ327731 UEM327724:UEM327731 UOI327724:UOI327731 UYE327724:UYE327731 VIA327724:VIA327731 VRW327724:VRW327731 WBS327724:WBS327731 WLO327724:WLO327731 WVK327724:WVK327731 B393260:B393267 IY393260:IY393267 SU393260:SU393267 ACQ393260:ACQ393267 AMM393260:AMM393267 AWI393260:AWI393267 BGE393260:BGE393267 BQA393260:BQA393267 BZW393260:BZW393267 CJS393260:CJS393267 CTO393260:CTO393267 DDK393260:DDK393267 DNG393260:DNG393267 DXC393260:DXC393267 EGY393260:EGY393267 EQU393260:EQU393267 FAQ393260:FAQ393267 FKM393260:FKM393267 FUI393260:FUI393267 GEE393260:GEE393267 GOA393260:GOA393267 GXW393260:GXW393267 HHS393260:HHS393267 HRO393260:HRO393267 IBK393260:IBK393267 ILG393260:ILG393267 IVC393260:IVC393267 JEY393260:JEY393267 JOU393260:JOU393267 JYQ393260:JYQ393267 KIM393260:KIM393267 KSI393260:KSI393267 LCE393260:LCE393267 LMA393260:LMA393267 LVW393260:LVW393267 MFS393260:MFS393267 MPO393260:MPO393267 MZK393260:MZK393267 NJG393260:NJG393267 NTC393260:NTC393267 OCY393260:OCY393267 OMU393260:OMU393267 OWQ393260:OWQ393267 PGM393260:PGM393267 PQI393260:PQI393267 QAE393260:QAE393267 QKA393260:QKA393267 QTW393260:QTW393267 RDS393260:RDS393267 RNO393260:RNO393267 RXK393260:RXK393267 SHG393260:SHG393267 SRC393260:SRC393267 TAY393260:TAY393267 TKU393260:TKU393267 TUQ393260:TUQ393267 UEM393260:UEM393267 UOI393260:UOI393267 UYE393260:UYE393267 VIA393260:VIA393267 VRW393260:VRW393267 WBS393260:WBS393267 WLO393260:WLO393267 WVK393260:WVK393267 B458796:B458803 IY458796:IY458803 SU458796:SU458803 ACQ458796:ACQ458803 AMM458796:AMM458803 AWI458796:AWI458803 BGE458796:BGE458803 BQA458796:BQA458803 BZW458796:BZW458803 CJS458796:CJS458803 CTO458796:CTO458803 DDK458796:DDK458803 DNG458796:DNG458803 DXC458796:DXC458803 EGY458796:EGY458803 EQU458796:EQU458803 FAQ458796:FAQ458803 FKM458796:FKM458803 FUI458796:FUI458803 GEE458796:GEE458803 GOA458796:GOA458803 GXW458796:GXW458803 HHS458796:HHS458803 HRO458796:HRO458803 IBK458796:IBK458803 ILG458796:ILG458803 IVC458796:IVC458803 JEY458796:JEY458803 JOU458796:JOU458803 JYQ458796:JYQ458803 KIM458796:KIM458803 KSI458796:KSI458803 LCE458796:LCE458803 LMA458796:LMA458803 LVW458796:LVW458803 MFS458796:MFS458803 MPO458796:MPO458803 MZK458796:MZK458803 NJG458796:NJG458803 NTC458796:NTC458803 OCY458796:OCY458803 OMU458796:OMU458803 OWQ458796:OWQ458803 PGM458796:PGM458803 PQI458796:PQI458803 QAE458796:QAE458803 QKA458796:QKA458803 QTW458796:QTW458803 RDS458796:RDS458803 RNO458796:RNO458803 RXK458796:RXK458803 SHG458796:SHG458803 SRC458796:SRC458803 TAY458796:TAY458803 TKU458796:TKU458803 TUQ458796:TUQ458803 UEM458796:UEM458803 UOI458796:UOI458803 UYE458796:UYE458803 VIA458796:VIA458803 VRW458796:VRW458803 WBS458796:WBS458803 WLO458796:WLO458803 WVK458796:WVK458803 B524332:B524339 IY524332:IY524339 SU524332:SU524339 ACQ524332:ACQ524339 AMM524332:AMM524339 AWI524332:AWI524339 BGE524332:BGE524339 BQA524332:BQA524339 BZW524332:BZW524339 CJS524332:CJS524339 CTO524332:CTO524339 DDK524332:DDK524339 DNG524332:DNG524339 DXC524332:DXC524339 EGY524332:EGY524339 EQU524332:EQU524339 FAQ524332:FAQ524339 FKM524332:FKM524339 FUI524332:FUI524339 GEE524332:GEE524339 GOA524332:GOA524339 GXW524332:GXW524339 HHS524332:HHS524339 HRO524332:HRO524339 IBK524332:IBK524339 ILG524332:ILG524339 IVC524332:IVC524339 JEY524332:JEY524339 JOU524332:JOU524339 JYQ524332:JYQ524339 KIM524332:KIM524339 KSI524332:KSI524339 LCE524332:LCE524339 LMA524332:LMA524339 LVW524332:LVW524339 MFS524332:MFS524339 MPO524332:MPO524339 MZK524332:MZK524339 NJG524332:NJG524339 NTC524332:NTC524339 OCY524332:OCY524339 OMU524332:OMU524339 OWQ524332:OWQ524339 PGM524332:PGM524339 PQI524332:PQI524339 QAE524332:QAE524339 QKA524332:QKA524339 QTW524332:QTW524339 RDS524332:RDS524339 RNO524332:RNO524339 RXK524332:RXK524339 SHG524332:SHG524339 SRC524332:SRC524339 TAY524332:TAY524339 TKU524332:TKU524339 TUQ524332:TUQ524339 UEM524332:UEM524339 UOI524332:UOI524339 UYE524332:UYE524339 VIA524332:VIA524339 VRW524332:VRW524339 WBS524332:WBS524339 WLO524332:WLO524339 WVK524332:WVK524339 B589868:B589875 IY589868:IY589875 SU589868:SU589875 ACQ589868:ACQ589875 AMM589868:AMM589875 AWI589868:AWI589875 BGE589868:BGE589875 BQA589868:BQA589875 BZW589868:BZW589875 CJS589868:CJS589875 CTO589868:CTO589875 DDK589868:DDK589875 DNG589868:DNG589875 DXC589868:DXC589875 EGY589868:EGY589875 EQU589868:EQU589875 FAQ589868:FAQ589875 FKM589868:FKM589875 FUI589868:FUI589875 GEE589868:GEE589875 GOA589868:GOA589875 GXW589868:GXW589875 HHS589868:HHS589875 HRO589868:HRO589875 IBK589868:IBK589875 ILG589868:ILG589875 IVC589868:IVC589875 JEY589868:JEY589875 JOU589868:JOU589875 JYQ589868:JYQ589875 KIM589868:KIM589875 KSI589868:KSI589875 LCE589868:LCE589875 LMA589868:LMA589875 LVW589868:LVW589875 MFS589868:MFS589875 MPO589868:MPO589875 MZK589868:MZK589875 NJG589868:NJG589875 NTC589868:NTC589875 OCY589868:OCY589875 OMU589868:OMU589875 OWQ589868:OWQ589875 PGM589868:PGM589875 PQI589868:PQI589875 QAE589868:QAE589875 QKA589868:QKA589875 QTW589868:QTW589875 RDS589868:RDS589875 RNO589868:RNO589875 RXK589868:RXK589875 SHG589868:SHG589875 SRC589868:SRC589875 TAY589868:TAY589875 TKU589868:TKU589875 TUQ589868:TUQ589875 UEM589868:UEM589875 UOI589868:UOI589875 UYE589868:UYE589875 VIA589868:VIA589875 VRW589868:VRW589875 WBS589868:WBS589875 WLO589868:WLO589875 WVK589868:WVK589875 B655404:B655411 IY655404:IY655411 SU655404:SU655411 ACQ655404:ACQ655411 AMM655404:AMM655411 AWI655404:AWI655411 BGE655404:BGE655411 BQA655404:BQA655411 BZW655404:BZW655411 CJS655404:CJS655411 CTO655404:CTO655411 DDK655404:DDK655411 DNG655404:DNG655411 DXC655404:DXC655411 EGY655404:EGY655411 EQU655404:EQU655411 FAQ655404:FAQ655411 FKM655404:FKM655411 FUI655404:FUI655411 GEE655404:GEE655411 GOA655404:GOA655411 GXW655404:GXW655411 HHS655404:HHS655411 HRO655404:HRO655411 IBK655404:IBK655411 ILG655404:ILG655411 IVC655404:IVC655411 JEY655404:JEY655411 JOU655404:JOU655411 JYQ655404:JYQ655411 KIM655404:KIM655411 KSI655404:KSI655411 LCE655404:LCE655411 LMA655404:LMA655411 LVW655404:LVW655411 MFS655404:MFS655411 MPO655404:MPO655411 MZK655404:MZK655411 NJG655404:NJG655411 NTC655404:NTC655411 OCY655404:OCY655411 OMU655404:OMU655411 OWQ655404:OWQ655411 PGM655404:PGM655411 PQI655404:PQI655411 QAE655404:QAE655411 QKA655404:QKA655411 QTW655404:QTW655411 RDS655404:RDS655411 RNO655404:RNO655411 RXK655404:RXK655411 SHG655404:SHG655411 SRC655404:SRC655411 TAY655404:TAY655411 TKU655404:TKU655411 TUQ655404:TUQ655411 UEM655404:UEM655411 UOI655404:UOI655411 UYE655404:UYE655411 VIA655404:VIA655411 VRW655404:VRW655411 WBS655404:WBS655411 WLO655404:WLO655411 WVK655404:WVK655411 B720940:B720947 IY720940:IY720947 SU720940:SU720947 ACQ720940:ACQ720947 AMM720940:AMM720947 AWI720940:AWI720947 BGE720940:BGE720947 BQA720940:BQA720947 BZW720940:BZW720947 CJS720940:CJS720947 CTO720940:CTO720947 DDK720940:DDK720947 DNG720940:DNG720947 DXC720940:DXC720947 EGY720940:EGY720947 EQU720940:EQU720947 FAQ720940:FAQ720947 FKM720940:FKM720947 FUI720940:FUI720947 GEE720940:GEE720947 GOA720940:GOA720947 GXW720940:GXW720947 HHS720940:HHS720947 HRO720940:HRO720947 IBK720940:IBK720947 ILG720940:ILG720947 IVC720940:IVC720947 JEY720940:JEY720947 JOU720940:JOU720947 JYQ720940:JYQ720947 KIM720940:KIM720947 KSI720940:KSI720947 LCE720940:LCE720947 LMA720940:LMA720947 LVW720940:LVW720947 MFS720940:MFS720947 MPO720940:MPO720947 MZK720940:MZK720947 NJG720940:NJG720947 NTC720940:NTC720947 OCY720940:OCY720947 OMU720940:OMU720947 OWQ720940:OWQ720947 PGM720940:PGM720947 PQI720940:PQI720947 QAE720940:QAE720947 QKA720940:QKA720947 QTW720940:QTW720947 RDS720940:RDS720947 RNO720940:RNO720947 RXK720940:RXK720947 SHG720940:SHG720947 SRC720940:SRC720947 TAY720940:TAY720947 TKU720940:TKU720947 TUQ720940:TUQ720947 UEM720940:UEM720947 UOI720940:UOI720947 UYE720940:UYE720947 VIA720940:VIA720947 VRW720940:VRW720947 WBS720940:WBS720947 WLO720940:WLO720947 WVK720940:WVK720947 B786476:B786483 IY786476:IY786483 SU786476:SU786483 ACQ786476:ACQ786483 AMM786476:AMM786483 AWI786476:AWI786483 BGE786476:BGE786483 BQA786476:BQA786483 BZW786476:BZW786483 CJS786476:CJS786483 CTO786476:CTO786483 DDK786476:DDK786483 DNG786476:DNG786483 DXC786476:DXC786483 EGY786476:EGY786483 EQU786476:EQU786483 FAQ786476:FAQ786483 FKM786476:FKM786483 FUI786476:FUI786483 GEE786476:GEE786483 GOA786476:GOA786483 GXW786476:GXW786483 HHS786476:HHS786483 HRO786476:HRO786483 IBK786476:IBK786483 ILG786476:ILG786483 IVC786476:IVC786483 JEY786476:JEY786483 JOU786476:JOU786483 JYQ786476:JYQ786483 KIM786476:KIM786483 KSI786476:KSI786483 LCE786476:LCE786483 LMA786476:LMA786483 LVW786476:LVW786483 MFS786476:MFS786483 MPO786476:MPO786483 MZK786476:MZK786483 NJG786476:NJG786483 NTC786476:NTC786483 OCY786476:OCY786483 OMU786476:OMU786483 OWQ786476:OWQ786483 PGM786476:PGM786483 PQI786476:PQI786483 QAE786476:QAE786483 QKA786476:QKA786483 QTW786476:QTW786483 RDS786476:RDS786483 RNO786476:RNO786483 RXK786476:RXK786483 SHG786476:SHG786483 SRC786476:SRC786483 TAY786476:TAY786483 TKU786476:TKU786483 TUQ786476:TUQ786483 UEM786476:UEM786483 UOI786476:UOI786483 UYE786476:UYE786483 VIA786476:VIA786483 VRW786476:VRW786483 WBS786476:WBS786483 WLO786476:WLO786483 WVK786476:WVK786483 B852012:B852019 IY852012:IY852019 SU852012:SU852019 ACQ852012:ACQ852019 AMM852012:AMM852019 AWI852012:AWI852019 BGE852012:BGE852019 BQA852012:BQA852019 BZW852012:BZW852019 CJS852012:CJS852019 CTO852012:CTO852019 DDK852012:DDK852019 DNG852012:DNG852019 DXC852012:DXC852019 EGY852012:EGY852019 EQU852012:EQU852019 FAQ852012:FAQ852019 FKM852012:FKM852019 FUI852012:FUI852019 GEE852012:GEE852019 GOA852012:GOA852019 GXW852012:GXW852019 HHS852012:HHS852019 HRO852012:HRO852019 IBK852012:IBK852019 ILG852012:ILG852019 IVC852012:IVC852019 JEY852012:JEY852019 JOU852012:JOU852019 JYQ852012:JYQ852019 KIM852012:KIM852019 KSI852012:KSI852019 LCE852012:LCE852019 LMA852012:LMA852019 LVW852012:LVW852019 MFS852012:MFS852019 MPO852012:MPO852019 MZK852012:MZK852019 NJG852012:NJG852019 NTC852012:NTC852019 OCY852012:OCY852019 OMU852012:OMU852019 OWQ852012:OWQ852019 PGM852012:PGM852019 PQI852012:PQI852019 QAE852012:QAE852019 QKA852012:QKA852019 QTW852012:QTW852019 RDS852012:RDS852019 RNO852012:RNO852019 RXK852012:RXK852019 SHG852012:SHG852019 SRC852012:SRC852019 TAY852012:TAY852019 TKU852012:TKU852019 TUQ852012:TUQ852019 UEM852012:UEM852019 UOI852012:UOI852019 UYE852012:UYE852019 VIA852012:VIA852019 VRW852012:VRW852019 WBS852012:WBS852019 WLO852012:WLO852019 WVK852012:WVK852019 B917548:B917555 IY917548:IY917555 SU917548:SU917555 ACQ917548:ACQ917555 AMM917548:AMM917555 AWI917548:AWI917555 BGE917548:BGE917555 BQA917548:BQA917555 BZW917548:BZW917555 CJS917548:CJS917555 CTO917548:CTO917555 DDK917548:DDK917555 DNG917548:DNG917555 DXC917548:DXC917555 EGY917548:EGY917555 EQU917548:EQU917555 FAQ917548:FAQ917555 FKM917548:FKM917555 FUI917548:FUI917555 GEE917548:GEE917555 GOA917548:GOA917555 GXW917548:GXW917555 HHS917548:HHS917555 HRO917548:HRO917555 IBK917548:IBK917555 ILG917548:ILG917555 IVC917548:IVC917555 JEY917548:JEY917555 JOU917548:JOU917555 JYQ917548:JYQ917555 KIM917548:KIM917555 KSI917548:KSI917555 LCE917548:LCE917555 LMA917548:LMA917555 LVW917548:LVW917555 MFS917548:MFS917555 MPO917548:MPO917555 MZK917548:MZK917555 NJG917548:NJG917555 NTC917548:NTC917555 OCY917548:OCY917555 OMU917548:OMU917555 OWQ917548:OWQ917555 PGM917548:PGM917555 PQI917548:PQI917555 QAE917548:QAE917555 QKA917548:QKA917555 QTW917548:QTW917555 RDS917548:RDS917555 RNO917548:RNO917555 RXK917548:RXK917555 SHG917548:SHG917555 SRC917548:SRC917555 TAY917548:TAY917555 TKU917548:TKU917555 TUQ917548:TUQ917555 UEM917548:UEM917555 UOI917548:UOI917555 UYE917548:UYE917555 VIA917548:VIA917555 VRW917548:VRW917555 WBS917548:WBS917555 WLO917548:WLO917555 WVK917548:WVK917555 B983084:B983091 IY983084:IY983091 SU983084:SU983091 ACQ983084:ACQ983091 AMM983084:AMM983091 AWI983084:AWI983091 BGE983084:BGE983091 BQA983084:BQA983091 BZW983084:BZW983091 CJS983084:CJS983091 CTO983084:CTO983091 DDK983084:DDK983091 DNG983084:DNG983091 DXC983084:DXC983091 EGY983084:EGY983091 EQU983084:EQU983091 FAQ983084:FAQ983091 FKM983084:FKM983091 FUI983084:FUI983091 GEE983084:GEE983091 GOA983084:GOA983091 GXW983084:GXW983091 HHS983084:HHS983091 HRO983084:HRO983091 IBK983084:IBK983091 ILG983084:ILG983091 IVC983084:IVC983091 JEY983084:JEY983091 JOU983084:JOU983091 JYQ983084:JYQ983091 KIM983084:KIM983091 KSI983084:KSI983091 LCE983084:LCE983091 LMA983084:LMA983091 LVW983084:LVW983091 MFS983084:MFS983091 MPO983084:MPO983091 MZK983084:MZK983091 NJG983084:NJG983091 NTC983084:NTC983091 OCY983084:OCY983091 OMU983084:OMU983091 OWQ983084:OWQ983091 PGM983084:PGM983091 PQI983084:PQI983091 QAE983084:QAE983091 QKA983084:QKA983091 QTW983084:QTW983091 RDS983084:RDS983091 RNO983084:RNO983091 RXK983084:RXK983091 SHG983084:SHG983091 SRC983084:SRC983091 TAY983084:TAY983091 TKU983084:TKU983091 TUQ983084:TUQ983091 UEM983084:UEM983091 UOI983084:UOI983091 UYE983084:UYE983091 VIA983084:VIA983091 VRW983084:VRW983091 WBS983084:WBS983091 WLO983084:WLO983091 B44"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B45:B51</xm:sqref>
        </x14:dataValidation>
        <x14:dataValidation type="list" allowBlank="1" showInputMessage="1" showErrorMessage="1" xr:uid="{00000000-0002-0000-0700-000003000000}">
          <x14:formula1>
            <xm:f>Foglio1!$A$2:$A$10</xm:f>
          </x14:formula1>
          <xm:sqref>A45:A51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7"/>
  <sheetViews>
    <sheetView workbookViewId="0">
      <selection activeCell="C28" sqref="C28"/>
    </sheetView>
  </sheetViews>
  <sheetFormatPr defaultRowHeight="12.75" x14ac:dyDescent="0.25"/>
  <cols>
    <col min="1" max="1" width="48.5703125" style="81" customWidth="1"/>
    <col min="2" max="2" width="52.5703125" style="81" customWidth="1"/>
    <col min="3" max="4" width="10.140625" style="81" customWidth="1"/>
    <col min="5" max="5" width="12.28515625" style="81" hidden="1" customWidth="1"/>
    <col min="6" max="6" width="9.28515625" style="81" customWidth="1"/>
    <col min="7" max="11" width="16" style="81" customWidth="1"/>
    <col min="12" max="257" width="9.140625" style="81"/>
    <col min="258" max="258" width="42.42578125" style="81" customWidth="1"/>
    <col min="259" max="259" width="46.42578125" style="81" customWidth="1"/>
    <col min="260" max="260" width="10.140625" style="81" customWidth="1"/>
    <col min="261" max="261" width="8.85546875" style="81" customWidth="1"/>
    <col min="262" max="262" width="9.28515625" style="81" customWidth="1"/>
    <col min="263" max="267" width="16" style="81" customWidth="1"/>
    <col min="268" max="513" width="9.140625" style="81"/>
    <col min="514" max="514" width="42.42578125" style="81" customWidth="1"/>
    <col min="515" max="515" width="46.42578125" style="81" customWidth="1"/>
    <col min="516" max="516" width="10.140625" style="81" customWidth="1"/>
    <col min="517" max="517" width="8.85546875" style="81" customWidth="1"/>
    <col min="518" max="518" width="9.28515625" style="81" customWidth="1"/>
    <col min="519" max="523" width="16" style="81" customWidth="1"/>
    <col min="524" max="769" width="9.140625" style="81"/>
    <col min="770" max="770" width="42.42578125" style="81" customWidth="1"/>
    <col min="771" max="771" width="46.42578125" style="81" customWidth="1"/>
    <col min="772" max="772" width="10.140625" style="81" customWidth="1"/>
    <col min="773" max="773" width="8.85546875" style="81" customWidth="1"/>
    <col min="774" max="774" width="9.28515625" style="81" customWidth="1"/>
    <col min="775" max="779" width="16" style="81" customWidth="1"/>
    <col min="780" max="1025" width="9.140625" style="81"/>
    <col min="1026" max="1026" width="42.42578125" style="81" customWidth="1"/>
    <col min="1027" max="1027" width="46.42578125" style="81" customWidth="1"/>
    <col min="1028" max="1028" width="10.140625" style="81" customWidth="1"/>
    <col min="1029" max="1029" width="8.85546875" style="81" customWidth="1"/>
    <col min="1030" max="1030" width="9.28515625" style="81" customWidth="1"/>
    <col min="1031" max="1035" width="16" style="81" customWidth="1"/>
    <col min="1036" max="1281" width="9.140625" style="81"/>
    <col min="1282" max="1282" width="42.42578125" style="81" customWidth="1"/>
    <col min="1283" max="1283" width="46.42578125" style="81" customWidth="1"/>
    <col min="1284" max="1284" width="10.140625" style="81" customWidth="1"/>
    <col min="1285" max="1285" width="8.85546875" style="81" customWidth="1"/>
    <col min="1286" max="1286" width="9.28515625" style="81" customWidth="1"/>
    <col min="1287" max="1291" width="16" style="81" customWidth="1"/>
    <col min="1292" max="1537" width="9.140625" style="81"/>
    <col min="1538" max="1538" width="42.42578125" style="81" customWidth="1"/>
    <col min="1539" max="1539" width="46.42578125" style="81" customWidth="1"/>
    <col min="1540" max="1540" width="10.140625" style="81" customWidth="1"/>
    <col min="1541" max="1541" width="8.85546875" style="81" customWidth="1"/>
    <col min="1542" max="1542" width="9.28515625" style="81" customWidth="1"/>
    <col min="1543" max="1547" width="16" style="81" customWidth="1"/>
    <col min="1548" max="1793" width="9.140625" style="81"/>
    <col min="1794" max="1794" width="42.42578125" style="81" customWidth="1"/>
    <col min="1795" max="1795" width="46.42578125" style="81" customWidth="1"/>
    <col min="1796" max="1796" width="10.140625" style="81" customWidth="1"/>
    <col min="1797" max="1797" width="8.85546875" style="81" customWidth="1"/>
    <col min="1798" max="1798" width="9.28515625" style="81" customWidth="1"/>
    <col min="1799" max="1803" width="16" style="81" customWidth="1"/>
    <col min="1804" max="2049" width="9.140625" style="81"/>
    <col min="2050" max="2050" width="42.42578125" style="81" customWidth="1"/>
    <col min="2051" max="2051" width="46.42578125" style="81" customWidth="1"/>
    <col min="2052" max="2052" width="10.140625" style="81" customWidth="1"/>
    <col min="2053" max="2053" width="8.85546875" style="81" customWidth="1"/>
    <col min="2054" max="2054" width="9.28515625" style="81" customWidth="1"/>
    <col min="2055" max="2059" width="16" style="81" customWidth="1"/>
    <col min="2060" max="2305" width="9.140625" style="81"/>
    <col min="2306" max="2306" width="42.42578125" style="81" customWidth="1"/>
    <col min="2307" max="2307" width="46.42578125" style="81" customWidth="1"/>
    <col min="2308" max="2308" width="10.140625" style="81" customWidth="1"/>
    <col min="2309" max="2309" width="8.85546875" style="81" customWidth="1"/>
    <col min="2310" max="2310" width="9.28515625" style="81" customWidth="1"/>
    <col min="2311" max="2315" width="16" style="81" customWidth="1"/>
    <col min="2316" max="2561" width="9.140625" style="81"/>
    <col min="2562" max="2562" width="42.42578125" style="81" customWidth="1"/>
    <col min="2563" max="2563" width="46.42578125" style="81" customWidth="1"/>
    <col min="2564" max="2564" width="10.140625" style="81" customWidth="1"/>
    <col min="2565" max="2565" width="8.85546875" style="81" customWidth="1"/>
    <col min="2566" max="2566" width="9.28515625" style="81" customWidth="1"/>
    <col min="2567" max="2571" width="16" style="81" customWidth="1"/>
    <col min="2572" max="2817" width="9.140625" style="81"/>
    <col min="2818" max="2818" width="42.42578125" style="81" customWidth="1"/>
    <col min="2819" max="2819" width="46.42578125" style="81" customWidth="1"/>
    <col min="2820" max="2820" width="10.140625" style="81" customWidth="1"/>
    <col min="2821" max="2821" width="8.85546875" style="81" customWidth="1"/>
    <col min="2822" max="2822" width="9.28515625" style="81" customWidth="1"/>
    <col min="2823" max="2827" width="16" style="81" customWidth="1"/>
    <col min="2828" max="3073" width="9.140625" style="81"/>
    <col min="3074" max="3074" width="42.42578125" style="81" customWidth="1"/>
    <col min="3075" max="3075" width="46.42578125" style="81" customWidth="1"/>
    <col min="3076" max="3076" width="10.140625" style="81" customWidth="1"/>
    <col min="3077" max="3077" width="8.85546875" style="81" customWidth="1"/>
    <col min="3078" max="3078" width="9.28515625" style="81" customWidth="1"/>
    <col min="3079" max="3083" width="16" style="81" customWidth="1"/>
    <col min="3084" max="3329" width="9.140625" style="81"/>
    <col min="3330" max="3330" width="42.42578125" style="81" customWidth="1"/>
    <col min="3331" max="3331" width="46.42578125" style="81" customWidth="1"/>
    <col min="3332" max="3332" width="10.140625" style="81" customWidth="1"/>
    <col min="3333" max="3333" width="8.85546875" style="81" customWidth="1"/>
    <col min="3334" max="3334" width="9.28515625" style="81" customWidth="1"/>
    <col min="3335" max="3339" width="16" style="81" customWidth="1"/>
    <col min="3340" max="3585" width="9.140625" style="81"/>
    <col min="3586" max="3586" width="42.42578125" style="81" customWidth="1"/>
    <col min="3587" max="3587" width="46.42578125" style="81" customWidth="1"/>
    <col min="3588" max="3588" width="10.140625" style="81" customWidth="1"/>
    <col min="3589" max="3589" width="8.85546875" style="81" customWidth="1"/>
    <col min="3590" max="3590" width="9.28515625" style="81" customWidth="1"/>
    <col min="3591" max="3595" width="16" style="81" customWidth="1"/>
    <col min="3596" max="3841" width="9.140625" style="81"/>
    <col min="3842" max="3842" width="42.42578125" style="81" customWidth="1"/>
    <col min="3843" max="3843" width="46.42578125" style="81" customWidth="1"/>
    <col min="3844" max="3844" width="10.140625" style="81" customWidth="1"/>
    <col min="3845" max="3845" width="8.85546875" style="81" customWidth="1"/>
    <col min="3846" max="3846" width="9.28515625" style="81" customWidth="1"/>
    <col min="3847" max="3851" width="16" style="81" customWidth="1"/>
    <col min="3852" max="4097" width="9.140625" style="81"/>
    <col min="4098" max="4098" width="42.42578125" style="81" customWidth="1"/>
    <col min="4099" max="4099" width="46.42578125" style="81" customWidth="1"/>
    <col min="4100" max="4100" width="10.140625" style="81" customWidth="1"/>
    <col min="4101" max="4101" width="8.85546875" style="81" customWidth="1"/>
    <col min="4102" max="4102" width="9.28515625" style="81" customWidth="1"/>
    <col min="4103" max="4107" width="16" style="81" customWidth="1"/>
    <col min="4108" max="4353" width="9.140625" style="81"/>
    <col min="4354" max="4354" width="42.42578125" style="81" customWidth="1"/>
    <col min="4355" max="4355" width="46.42578125" style="81" customWidth="1"/>
    <col min="4356" max="4356" width="10.140625" style="81" customWidth="1"/>
    <col min="4357" max="4357" width="8.85546875" style="81" customWidth="1"/>
    <col min="4358" max="4358" width="9.28515625" style="81" customWidth="1"/>
    <col min="4359" max="4363" width="16" style="81" customWidth="1"/>
    <col min="4364" max="4609" width="9.140625" style="81"/>
    <col min="4610" max="4610" width="42.42578125" style="81" customWidth="1"/>
    <col min="4611" max="4611" width="46.42578125" style="81" customWidth="1"/>
    <col min="4612" max="4612" width="10.140625" style="81" customWidth="1"/>
    <col min="4613" max="4613" width="8.85546875" style="81" customWidth="1"/>
    <col min="4614" max="4614" width="9.28515625" style="81" customWidth="1"/>
    <col min="4615" max="4619" width="16" style="81" customWidth="1"/>
    <col min="4620" max="4865" width="9.140625" style="81"/>
    <col min="4866" max="4866" width="42.42578125" style="81" customWidth="1"/>
    <col min="4867" max="4867" width="46.42578125" style="81" customWidth="1"/>
    <col min="4868" max="4868" width="10.140625" style="81" customWidth="1"/>
    <col min="4869" max="4869" width="8.85546875" style="81" customWidth="1"/>
    <col min="4870" max="4870" width="9.28515625" style="81" customWidth="1"/>
    <col min="4871" max="4875" width="16" style="81" customWidth="1"/>
    <col min="4876" max="5121" width="9.140625" style="81"/>
    <col min="5122" max="5122" width="42.42578125" style="81" customWidth="1"/>
    <col min="5123" max="5123" width="46.42578125" style="81" customWidth="1"/>
    <col min="5124" max="5124" width="10.140625" style="81" customWidth="1"/>
    <col min="5125" max="5125" width="8.85546875" style="81" customWidth="1"/>
    <col min="5126" max="5126" width="9.28515625" style="81" customWidth="1"/>
    <col min="5127" max="5131" width="16" style="81" customWidth="1"/>
    <col min="5132" max="5377" width="9.140625" style="81"/>
    <col min="5378" max="5378" width="42.42578125" style="81" customWidth="1"/>
    <col min="5379" max="5379" width="46.42578125" style="81" customWidth="1"/>
    <col min="5380" max="5380" width="10.140625" style="81" customWidth="1"/>
    <col min="5381" max="5381" width="8.85546875" style="81" customWidth="1"/>
    <col min="5382" max="5382" width="9.28515625" style="81" customWidth="1"/>
    <col min="5383" max="5387" width="16" style="81" customWidth="1"/>
    <col min="5388" max="5633" width="9.140625" style="81"/>
    <col min="5634" max="5634" width="42.42578125" style="81" customWidth="1"/>
    <col min="5635" max="5635" width="46.42578125" style="81" customWidth="1"/>
    <col min="5636" max="5636" width="10.140625" style="81" customWidth="1"/>
    <col min="5637" max="5637" width="8.85546875" style="81" customWidth="1"/>
    <col min="5638" max="5638" width="9.28515625" style="81" customWidth="1"/>
    <col min="5639" max="5643" width="16" style="81" customWidth="1"/>
    <col min="5644" max="5889" width="9.140625" style="81"/>
    <col min="5890" max="5890" width="42.42578125" style="81" customWidth="1"/>
    <col min="5891" max="5891" width="46.42578125" style="81" customWidth="1"/>
    <col min="5892" max="5892" width="10.140625" style="81" customWidth="1"/>
    <col min="5893" max="5893" width="8.85546875" style="81" customWidth="1"/>
    <col min="5894" max="5894" width="9.28515625" style="81" customWidth="1"/>
    <col min="5895" max="5899" width="16" style="81" customWidth="1"/>
    <col min="5900" max="6145" width="9.140625" style="81"/>
    <col min="6146" max="6146" width="42.42578125" style="81" customWidth="1"/>
    <col min="6147" max="6147" width="46.42578125" style="81" customWidth="1"/>
    <col min="6148" max="6148" width="10.140625" style="81" customWidth="1"/>
    <col min="6149" max="6149" width="8.85546875" style="81" customWidth="1"/>
    <col min="6150" max="6150" width="9.28515625" style="81" customWidth="1"/>
    <col min="6151" max="6155" width="16" style="81" customWidth="1"/>
    <col min="6156" max="6401" width="9.140625" style="81"/>
    <col min="6402" max="6402" width="42.42578125" style="81" customWidth="1"/>
    <col min="6403" max="6403" width="46.42578125" style="81" customWidth="1"/>
    <col min="6404" max="6404" width="10.140625" style="81" customWidth="1"/>
    <col min="6405" max="6405" width="8.85546875" style="81" customWidth="1"/>
    <col min="6406" max="6406" width="9.28515625" style="81" customWidth="1"/>
    <col min="6407" max="6411" width="16" style="81" customWidth="1"/>
    <col min="6412" max="6657" width="9.140625" style="81"/>
    <col min="6658" max="6658" width="42.42578125" style="81" customWidth="1"/>
    <col min="6659" max="6659" width="46.42578125" style="81" customWidth="1"/>
    <col min="6660" max="6660" width="10.140625" style="81" customWidth="1"/>
    <col min="6661" max="6661" width="8.85546875" style="81" customWidth="1"/>
    <col min="6662" max="6662" width="9.28515625" style="81" customWidth="1"/>
    <col min="6663" max="6667" width="16" style="81" customWidth="1"/>
    <col min="6668" max="6913" width="9.140625" style="81"/>
    <col min="6914" max="6914" width="42.42578125" style="81" customWidth="1"/>
    <col min="6915" max="6915" width="46.42578125" style="81" customWidth="1"/>
    <col min="6916" max="6916" width="10.140625" style="81" customWidth="1"/>
    <col min="6917" max="6917" width="8.85546875" style="81" customWidth="1"/>
    <col min="6918" max="6918" width="9.28515625" style="81" customWidth="1"/>
    <col min="6919" max="6923" width="16" style="81" customWidth="1"/>
    <col min="6924" max="7169" width="9.140625" style="81"/>
    <col min="7170" max="7170" width="42.42578125" style="81" customWidth="1"/>
    <col min="7171" max="7171" width="46.42578125" style="81" customWidth="1"/>
    <col min="7172" max="7172" width="10.140625" style="81" customWidth="1"/>
    <col min="7173" max="7173" width="8.85546875" style="81" customWidth="1"/>
    <col min="7174" max="7174" width="9.28515625" style="81" customWidth="1"/>
    <col min="7175" max="7179" width="16" style="81" customWidth="1"/>
    <col min="7180" max="7425" width="9.140625" style="81"/>
    <col min="7426" max="7426" width="42.42578125" style="81" customWidth="1"/>
    <col min="7427" max="7427" width="46.42578125" style="81" customWidth="1"/>
    <col min="7428" max="7428" width="10.140625" style="81" customWidth="1"/>
    <col min="7429" max="7429" width="8.85546875" style="81" customWidth="1"/>
    <col min="7430" max="7430" width="9.28515625" style="81" customWidth="1"/>
    <col min="7431" max="7435" width="16" style="81" customWidth="1"/>
    <col min="7436" max="7681" width="9.140625" style="81"/>
    <col min="7682" max="7682" width="42.42578125" style="81" customWidth="1"/>
    <col min="7683" max="7683" width="46.42578125" style="81" customWidth="1"/>
    <col min="7684" max="7684" width="10.140625" style="81" customWidth="1"/>
    <col min="7685" max="7685" width="8.85546875" style="81" customWidth="1"/>
    <col min="7686" max="7686" width="9.28515625" style="81" customWidth="1"/>
    <col min="7687" max="7691" width="16" style="81" customWidth="1"/>
    <col min="7692" max="7937" width="9.140625" style="81"/>
    <col min="7938" max="7938" width="42.42578125" style="81" customWidth="1"/>
    <col min="7939" max="7939" width="46.42578125" style="81" customWidth="1"/>
    <col min="7940" max="7940" width="10.140625" style="81" customWidth="1"/>
    <col min="7941" max="7941" width="8.85546875" style="81" customWidth="1"/>
    <col min="7942" max="7942" width="9.28515625" style="81" customWidth="1"/>
    <col min="7943" max="7947" width="16" style="81" customWidth="1"/>
    <col min="7948" max="8193" width="9.140625" style="81"/>
    <col min="8194" max="8194" width="42.42578125" style="81" customWidth="1"/>
    <col min="8195" max="8195" width="46.42578125" style="81" customWidth="1"/>
    <col min="8196" max="8196" width="10.140625" style="81" customWidth="1"/>
    <col min="8197" max="8197" width="8.85546875" style="81" customWidth="1"/>
    <col min="8198" max="8198" width="9.28515625" style="81" customWidth="1"/>
    <col min="8199" max="8203" width="16" style="81" customWidth="1"/>
    <col min="8204" max="8449" width="9.140625" style="81"/>
    <col min="8450" max="8450" width="42.42578125" style="81" customWidth="1"/>
    <col min="8451" max="8451" width="46.42578125" style="81" customWidth="1"/>
    <col min="8452" max="8452" width="10.140625" style="81" customWidth="1"/>
    <col min="8453" max="8453" width="8.85546875" style="81" customWidth="1"/>
    <col min="8454" max="8454" width="9.28515625" style="81" customWidth="1"/>
    <col min="8455" max="8459" width="16" style="81" customWidth="1"/>
    <col min="8460" max="8705" width="9.140625" style="81"/>
    <col min="8706" max="8706" width="42.42578125" style="81" customWidth="1"/>
    <col min="8707" max="8707" width="46.42578125" style="81" customWidth="1"/>
    <col min="8708" max="8708" width="10.140625" style="81" customWidth="1"/>
    <col min="8709" max="8709" width="8.85546875" style="81" customWidth="1"/>
    <col min="8710" max="8710" width="9.28515625" style="81" customWidth="1"/>
    <col min="8711" max="8715" width="16" style="81" customWidth="1"/>
    <col min="8716" max="8961" width="9.140625" style="81"/>
    <col min="8962" max="8962" width="42.42578125" style="81" customWidth="1"/>
    <col min="8963" max="8963" width="46.42578125" style="81" customWidth="1"/>
    <col min="8964" max="8964" width="10.140625" style="81" customWidth="1"/>
    <col min="8965" max="8965" width="8.85546875" style="81" customWidth="1"/>
    <col min="8966" max="8966" width="9.28515625" style="81" customWidth="1"/>
    <col min="8967" max="8971" width="16" style="81" customWidth="1"/>
    <col min="8972" max="9217" width="9.140625" style="81"/>
    <col min="9218" max="9218" width="42.42578125" style="81" customWidth="1"/>
    <col min="9219" max="9219" width="46.42578125" style="81" customWidth="1"/>
    <col min="9220" max="9220" width="10.140625" style="81" customWidth="1"/>
    <col min="9221" max="9221" width="8.85546875" style="81" customWidth="1"/>
    <col min="9222" max="9222" width="9.28515625" style="81" customWidth="1"/>
    <col min="9223" max="9227" width="16" style="81" customWidth="1"/>
    <col min="9228" max="9473" width="9.140625" style="81"/>
    <col min="9474" max="9474" width="42.42578125" style="81" customWidth="1"/>
    <col min="9475" max="9475" width="46.42578125" style="81" customWidth="1"/>
    <col min="9476" max="9476" width="10.140625" style="81" customWidth="1"/>
    <col min="9477" max="9477" width="8.85546875" style="81" customWidth="1"/>
    <col min="9478" max="9478" width="9.28515625" style="81" customWidth="1"/>
    <col min="9479" max="9483" width="16" style="81" customWidth="1"/>
    <col min="9484" max="9729" width="9.140625" style="81"/>
    <col min="9730" max="9730" width="42.42578125" style="81" customWidth="1"/>
    <col min="9731" max="9731" width="46.42578125" style="81" customWidth="1"/>
    <col min="9732" max="9732" width="10.140625" style="81" customWidth="1"/>
    <col min="9733" max="9733" width="8.85546875" style="81" customWidth="1"/>
    <col min="9734" max="9734" width="9.28515625" style="81" customWidth="1"/>
    <col min="9735" max="9739" width="16" style="81" customWidth="1"/>
    <col min="9740" max="9985" width="9.140625" style="81"/>
    <col min="9986" max="9986" width="42.42578125" style="81" customWidth="1"/>
    <col min="9987" max="9987" width="46.42578125" style="81" customWidth="1"/>
    <col min="9988" max="9988" width="10.140625" style="81" customWidth="1"/>
    <col min="9989" max="9989" width="8.85546875" style="81" customWidth="1"/>
    <col min="9990" max="9990" width="9.28515625" style="81" customWidth="1"/>
    <col min="9991" max="9995" width="16" style="81" customWidth="1"/>
    <col min="9996" max="10241" width="9.140625" style="81"/>
    <col min="10242" max="10242" width="42.42578125" style="81" customWidth="1"/>
    <col min="10243" max="10243" width="46.42578125" style="81" customWidth="1"/>
    <col min="10244" max="10244" width="10.140625" style="81" customWidth="1"/>
    <col min="10245" max="10245" width="8.85546875" style="81" customWidth="1"/>
    <col min="10246" max="10246" width="9.28515625" style="81" customWidth="1"/>
    <col min="10247" max="10251" width="16" style="81" customWidth="1"/>
    <col min="10252" max="10497" width="9.140625" style="81"/>
    <col min="10498" max="10498" width="42.42578125" style="81" customWidth="1"/>
    <col min="10499" max="10499" width="46.42578125" style="81" customWidth="1"/>
    <col min="10500" max="10500" width="10.140625" style="81" customWidth="1"/>
    <col min="10501" max="10501" width="8.85546875" style="81" customWidth="1"/>
    <col min="10502" max="10502" width="9.28515625" style="81" customWidth="1"/>
    <col min="10503" max="10507" width="16" style="81" customWidth="1"/>
    <col min="10508" max="10753" width="9.140625" style="81"/>
    <col min="10754" max="10754" width="42.42578125" style="81" customWidth="1"/>
    <col min="10755" max="10755" width="46.42578125" style="81" customWidth="1"/>
    <col min="10756" max="10756" width="10.140625" style="81" customWidth="1"/>
    <col min="10757" max="10757" width="8.85546875" style="81" customWidth="1"/>
    <col min="10758" max="10758" width="9.28515625" style="81" customWidth="1"/>
    <col min="10759" max="10763" width="16" style="81" customWidth="1"/>
    <col min="10764" max="11009" width="9.140625" style="81"/>
    <col min="11010" max="11010" width="42.42578125" style="81" customWidth="1"/>
    <col min="11011" max="11011" width="46.42578125" style="81" customWidth="1"/>
    <col min="11012" max="11012" width="10.140625" style="81" customWidth="1"/>
    <col min="11013" max="11013" width="8.85546875" style="81" customWidth="1"/>
    <col min="11014" max="11014" width="9.28515625" style="81" customWidth="1"/>
    <col min="11015" max="11019" width="16" style="81" customWidth="1"/>
    <col min="11020" max="11265" width="9.140625" style="81"/>
    <col min="11266" max="11266" width="42.42578125" style="81" customWidth="1"/>
    <col min="11267" max="11267" width="46.42578125" style="81" customWidth="1"/>
    <col min="11268" max="11268" width="10.140625" style="81" customWidth="1"/>
    <col min="11269" max="11269" width="8.85546875" style="81" customWidth="1"/>
    <col min="11270" max="11270" width="9.28515625" style="81" customWidth="1"/>
    <col min="11271" max="11275" width="16" style="81" customWidth="1"/>
    <col min="11276" max="11521" width="9.140625" style="81"/>
    <col min="11522" max="11522" width="42.42578125" style="81" customWidth="1"/>
    <col min="11523" max="11523" width="46.42578125" style="81" customWidth="1"/>
    <col min="11524" max="11524" width="10.140625" style="81" customWidth="1"/>
    <col min="11525" max="11525" width="8.85546875" style="81" customWidth="1"/>
    <col min="11526" max="11526" width="9.28515625" style="81" customWidth="1"/>
    <col min="11527" max="11531" width="16" style="81" customWidth="1"/>
    <col min="11532" max="11777" width="9.140625" style="81"/>
    <col min="11778" max="11778" width="42.42578125" style="81" customWidth="1"/>
    <col min="11779" max="11779" width="46.42578125" style="81" customWidth="1"/>
    <col min="11780" max="11780" width="10.140625" style="81" customWidth="1"/>
    <col min="11781" max="11781" width="8.85546875" style="81" customWidth="1"/>
    <col min="11782" max="11782" width="9.28515625" style="81" customWidth="1"/>
    <col min="11783" max="11787" width="16" style="81" customWidth="1"/>
    <col min="11788" max="12033" width="9.140625" style="81"/>
    <col min="12034" max="12034" width="42.42578125" style="81" customWidth="1"/>
    <col min="12035" max="12035" width="46.42578125" style="81" customWidth="1"/>
    <col min="12036" max="12036" width="10.140625" style="81" customWidth="1"/>
    <col min="12037" max="12037" width="8.85546875" style="81" customWidth="1"/>
    <col min="12038" max="12038" width="9.28515625" style="81" customWidth="1"/>
    <col min="12039" max="12043" width="16" style="81" customWidth="1"/>
    <col min="12044" max="12289" width="9.140625" style="81"/>
    <col min="12290" max="12290" width="42.42578125" style="81" customWidth="1"/>
    <col min="12291" max="12291" width="46.42578125" style="81" customWidth="1"/>
    <col min="12292" max="12292" width="10.140625" style="81" customWidth="1"/>
    <col min="12293" max="12293" width="8.85546875" style="81" customWidth="1"/>
    <col min="12294" max="12294" width="9.28515625" style="81" customWidth="1"/>
    <col min="12295" max="12299" width="16" style="81" customWidth="1"/>
    <col min="12300" max="12545" width="9.140625" style="81"/>
    <col min="12546" max="12546" width="42.42578125" style="81" customWidth="1"/>
    <col min="12547" max="12547" width="46.42578125" style="81" customWidth="1"/>
    <col min="12548" max="12548" width="10.140625" style="81" customWidth="1"/>
    <col min="12549" max="12549" width="8.85546875" style="81" customWidth="1"/>
    <col min="12550" max="12550" width="9.28515625" style="81" customWidth="1"/>
    <col min="12551" max="12555" width="16" style="81" customWidth="1"/>
    <col min="12556" max="12801" width="9.140625" style="81"/>
    <col min="12802" max="12802" width="42.42578125" style="81" customWidth="1"/>
    <col min="12803" max="12803" width="46.42578125" style="81" customWidth="1"/>
    <col min="12804" max="12804" width="10.140625" style="81" customWidth="1"/>
    <col min="12805" max="12805" width="8.85546875" style="81" customWidth="1"/>
    <col min="12806" max="12806" width="9.28515625" style="81" customWidth="1"/>
    <col min="12807" max="12811" width="16" style="81" customWidth="1"/>
    <col min="12812" max="13057" width="9.140625" style="81"/>
    <col min="13058" max="13058" width="42.42578125" style="81" customWidth="1"/>
    <col min="13059" max="13059" width="46.42578125" style="81" customWidth="1"/>
    <col min="13060" max="13060" width="10.140625" style="81" customWidth="1"/>
    <col min="13061" max="13061" width="8.85546875" style="81" customWidth="1"/>
    <col min="13062" max="13062" width="9.28515625" style="81" customWidth="1"/>
    <col min="13063" max="13067" width="16" style="81" customWidth="1"/>
    <col min="13068" max="13313" width="9.140625" style="81"/>
    <col min="13314" max="13314" width="42.42578125" style="81" customWidth="1"/>
    <col min="13315" max="13315" width="46.42578125" style="81" customWidth="1"/>
    <col min="13316" max="13316" width="10.140625" style="81" customWidth="1"/>
    <col min="13317" max="13317" width="8.85546875" style="81" customWidth="1"/>
    <col min="13318" max="13318" width="9.28515625" style="81" customWidth="1"/>
    <col min="13319" max="13323" width="16" style="81" customWidth="1"/>
    <col min="13324" max="13569" width="9.140625" style="81"/>
    <col min="13570" max="13570" width="42.42578125" style="81" customWidth="1"/>
    <col min="13571" max="13571" width="46.42578125" style="81" customWidth="1"/>
    <col min="13572" max="13572" width="10.140625" style="81" customWidth="1"/>
    <col min="13573" max="13573" width="8.85546875" style="81" customWidth="1"/>
    <col min="13574" max="13574" width="9.28515625" style="81" customWidth="1"/>
    <col min="13575" max="13579" width="16" style="81" customWidth="1"/>
    <col min="13580" max="13825" width="9.140625" style="81"/>
    <col min="13826" max="13826" width="42.42578125" style="81" customWidth="1"/>
    <col min="13827" max="13827" width="46.42578125" style="81" customWidth="1"/>
    <col min="13828" max="13828" width="10.140625" style="81" customWidth="1"/>
    <col min="13829" max="13829" width="8.85546875" style="81" customWidth="1"/>
    <col min="13830" max="13830" width="9.28515625" style="81" customWidth="1"/>
    <col min="13831" max="13835" width="16" style="81" customWidth="1"/>
    <col min="13836" max="14081" width="9.140625" style="81"/>
    <col min="14082" max="14082" width="42.42578125" style="81" customWidth="1"/>
    <col min="14083" max="14083" width="46.42578125" style="81" customWidth="1"/>
    <col min="14084" max="14084" width="10.140625" style="81" customWidth="1"/>
    <col min="14085" max="14085" width="8.85546875" style="81" customWidth="1"/>
    <col min="14086" max="14086" width="9.28515625" style="81" customWidth="1"/>
    <col min="14087" max="14091" width="16" style="81" customWidth="1"/>
    <col min="14092" max="14337" width="9.140625" style="81"/>
    <col min="14338" max="14338" width="42.42578125" style="81" customWidth="1"/>
    <col min="14339" max="14339" width="46.42578125" style="81" customWidth="1"/>
    <col min="14340" max="14340" width="10.140625" style="81" customWidth="1"/>
    <col min="14341" max="14341" width="8.85546875" style="81" customWidth="1"/>
    <col min="14342" max="14342" width="9.28515625" style="81" customWidth="1"/>
    <col min="14343" max="14347" width="16" style="81" customWidth="1"/>
    <col min="14348" max="14593" width="9.140625" style="81"/>
    <col min="14594" max="14594" width="42.42578125" style="81" customWidth="1"/>
    <col min="14595" max="14595" width="46.42578125" style="81" customWidth="1"/>
    <col min="14596" max="14596" width="10.140625" style="81" customWidth="1"/>
    <col min="14597" max="14597" width="8.85546875" style="81" customWidth="1"/>
    <col min="14598" max="14598" width="9.28515625" style="81" customWidth="1"/>
    <col min="14599" max="14603" width="16" style="81" customWidth="1"/>
    <col min="14604" max="14849" width="9.140625" style="81"/>
    <col min="14850" max="14850" width="42.42578125" style="81" customWidth="1"/>
    <col min="14851" max="14851" width="46.42578125" style="81" customWidth="1"/>
    <col min="14852" max="14852" width="10.140625" style="81" customWidth="1"/>
    <col min="14853" max="14853" width="8.85546875" style="81" customWidth="1"/>
    <col min="14854" max="14854" width="9.28515625" style="81" customWidth="1"/>
    <col min="14855" max="14859" width="16" style="81" customWidth="1"/>
    <col min="14860" max="15105" width="9.140625" style="81"/>
    <col min="15106" max="15106" width="42.42578125" style="81" customWidth="1"/>
    <col min="15107" max="15107" width="46.42578125" style="81" customWidth="1"/>
    <col min="15108" max="15108" width="10.140625" style="81" customWidth="1"/>
    <col min="15109" max="15109" width="8.85546875" style="81" customWidth="1"/>
    <col min="15110" max="15110" width="9.28515625" style="81" customWidth="1"/>
    <col min="15111" max="15115" width="16" style="81" customWidth="1"/>
    <col min="15116" max="15361" width="9.140625" style="81"/>
    <col min="15362" max="15362" width="42.42578125" style="81" customWidth="1"/>
    <col min="15363" max="15363" width="46.42578125" style="81" customWidth="1"/>
    <col min="15364" max="15364" width="10.140625" style="81" customWidth="1"/>
    <col min="15365" max="15365" width="8.85546875" style="81" customWidth="1"/>
    <col min="15366" max="15366" width="9.28515625" style="81" customWidth="1"/>
    <col min="15367" max="15371" width="16" style="81" customWidth="1"/>
    <col min="15372" max="15617" width="9.140625" style="81"/>
    <col min="15618" max="15618" width="42.42578125" style="81" customWidth="1"/>
    <col min="15619" max="15619" width="46.42578125" style="81" customWidth="1"/>
    <col min="15620" max="15620" width="10.140625" style="81" customWidth="1"/>
    <col min="15621" max="15621" width="8.85546875" style="81" customWidth="1"/>
    <col min="15622" max="15622" width="9.28515625" style="81" customWidth="1"/>
    <col min="15623" max="15627" width="16" style="81" customWidth="1"/>
    <col min="15628" max="15873" width="9.140625" style="81"/>
    <col min="15874" max="15874" width="42.42578125" style="81" customWidth="1"/>
    <col min="15875" max="15875" width="46.42578125" style="81" customWidth="1"/>
    <col min="15876" max="15876" width="10.140625" style="81" customWidth="1"/>
    <col min="15877" max="15877" width="8.85546875" style="81" customWidth="1"/>
    <col min="15878" max="15878" width="9.28515625" style="81" customWidth="1"/>
    <col min="15879" max="15883" width="16" style="81" customWidth="1"/>
    <col min="15884" max="16129" width="9.140625" style="81"/>
    <col min="16130" max="16130" width="42.42578125" style="81" customWidth="1"/>
    <col min="16131" max="16131" width="46.42578125" style="81" customWidth="1"/>
    <col min="16132" max="16132" width="10.140625" style="81" customWidth="1"/>
    <col min="16133" max="16133" width="8.85546875" style="81" customWidth="1"/>
    <col min="16134" max="16134" width="9.28515625" style="81" customWidth="1"/>
    <col min="16135" max="16139" width="16" style="81" customWidth="1"/>
    <col min="16140" max="16384" width="9.140625" style="81"/>
  </cols>
  <sheetData>
    <row r="1" spans="1:11" s="65" customFormat="1" ht="21.75" customHeight="1" x14ac:dyDescent="0.25">
      <c r="A1" s="502" t="str">
        <f>'Elenco P.I.'!B2</f>
        <v>Comune di Golfo Aranci</v>
      </c>
      <c r="B1" s="503"/>
      <c r="C1" s="503"/>
      <c r="D1" s="503"/>
      <c r="E1" s="503"/>
      <c r="F1" s="503"/>
      <c r="G1" s="503"/>
      <c r="H1" s="503"/>
      <c r="I1" s="503"/>
      <c r="J1" s="503"/>
      <c r="K1" s="504"/>
    </row>
    <row r="2" spans="1:11" s="65" customFormat="1" ht="19.5" customHeight="1" x14ac:dyDescent="0.25">
      <c r="A2" s="66" t="s">
        <v>0</v>
      </c>
      <c r="B2" s="67" t="str">
        <f>'Elenco P.I.'!B7</f>
        <v xml:space="preserve">Area:  </v>
      </c>
      <c r="C2" s="68"/>
      <c r="D2" s="68"/>
      <c r="E2" s="68"/>
      <c r="F2" s="68"/>
      <c r="G2" s="69" t="s">
        <v>224</v>
      </c>
      <c r="H2" s="69" t="s">
        <v>225</v>
      </c>
      <c r="I2" s="68"/>
      <c r="J2" s="69" t="s">
        <v>226</v>
      </c>
      <c r="K2" s="70"/>
    </row>
    <row r="3" spans="1:11" s="65" customFormat="1" ht="19.5" customHeight="1" x14ac:dyDescent="0.25">
      <c r="A3" s="66" t="s">
        <v>227</v>
      </c>
      <c r="B3" s="71"/>
      <c r="C3" s="68"/>
      <c r="D3" s="68"/>
      <c r="E3" s="68"/>
      <c r="F3" s="68"/>
      <c r="G3" s="72" t="s">
        <v>559</v>
      </c>
      <c r="H3" s="72"/>
      <c r="I3" s="68"/>
      <c r="J3" s="73">
        <v>2023</v>
      </c>
      <c r="K3" s="70"/>
    </row>
    <row r="4" spans="1:11" s="65" customFormat="1" ht="19.5" customHeight="1" x14ac:dyDescent="0.25">
      <c r="A4" s="66" t="s">
        <v>228</v>
      </c>
      <c r="B4" s="74" t="s">
        <v>538</v>
      </c>
      <c r="C4" s="68"/>
      <c r="D4" s="68"/>
      <c r="E4" s="68"/>
      <c r="F4" s="68"/>
      <c r="G4" s="68"/>
      <c r="H4" s="68"/>
      <c r="I4" s="68"/>
      <c r="J4" s="68"/>
      <c r="K4" s="70"/>
    </row>
    <row r="5" spans="1:11" ht="9.75" customHeight="1" x14ac:dyDescent="0.25">
      <c r="A5" s="75"/>
      <c r="B5" s="76"/>
      <c r="C5" s="77"/>
      <c r="D5" s="77"/>
      <c r="E5" s="77"/>
      <c r="F5" s="77"/>
      <c r="G5" s="77"/>
      <c r="H5" s="78"/>
      <c r="I5" s="79"/>
      <c r="J5" s="79"/>
      <c r="K5" s="80"/>
    </row>
    <row r="6" spans="1:11" ht="12.75" customHeight="1" x14ac:dyDescent="0.25">
      <c r="A6" s="505" t="s">
        <v>229</v>
      </c>
      <c r="B6" s="505"/>
      <c r="C6" s="505"/>
      <c r="D6" s="505"/>
      <c r="E6" s="505"/>
      <c r="F6" s="505"/>
      <c r="G6" s="507" t="s">
        <v>230</v>
      </c>
      <c r="H6" s="507"/>
      <c r="I6" s="507"/>
      <c r="J6" s="507"/>
      <c r="K6" s="507"/>
    </row>
    <row r="7" spans="1:11" ht="15.75" customHeight="1" x14ac:dyDescent="0.25">
      <c r="A7" s="506"/>
      <c r="B7" s="506"/>
      <c r="C7" s="506"/>
      <c r="D7" s="506"/>
      <c r="E7" s="506"/>
      <c r="F7" s="506"/>
      <c r="G7" s="231">
        <v>1</v>
      </c>
      <c r="H7" s="231">
        <v>2</v>
      </c>
      <c r="I7" s="231">
        <v>3</v>
      </c>
      <c r="J7" s="231">
        <v>4</v>
      </c>
      <c r="K7" s="231">
        <v>5</v>
      </c>
    </row>
    <row r="8" spans="1:11" ht="15.75" customHeight="1" x14ac:dyDescent="0.25">
      <c r="A8" s="506"/>
      <c r="B8" s="506"/>
      <c r="C8" s="506"/>
      <c r="D8" s="506"/>
      <c r="E8" s="506"/>
      <c r="F8" s="506"/>
      <c r="G8" s="82" t="s">
        <v>231</v>
      </c>
      <c r="H8" s="82" t="s">
        <v>232</v>
      </c>
      <c r="I8" s="83" t="s">
        <v>233</v>
      </c>
      <c r="J8" s="83" t="s">
        <v>234</v>
      </c>
      <c r="K8" s="83" t="s">
        <v>235</v>
      </c>
    </row>
    <row r="9" spans="1:11" ht="4.5" customHeight="1" x14ac:dyDescent="0.25">
      <c r="A9" s="508"/>
      <c r="B9" s="508"/>
      <c r="C9" s="508"/>
      <c r="D9" s="508"/>
      <c r="E9" s="508"/>
      <c r="F9" s="508"/>
      <c r="G9" s="508"/>
      <c r="H9" s="508"/>
      <c r="I9" s="508"/>
      <c r="J9" s="508"/>
      <c r="K9" s="508"/>
    </row>
    <row r="10" spans="1:11" ht="32.25" customHeight="1" x14ac:dyDescent="0.25">
      <c r="A10" s="84" t="s">
        <v>236</v>
      </c>
      <c r="B10" s="84" t="s">
        <v>237</v>
      </c>
      <c r="C10" s="85" t="s">
        <v>291</v>
      </c>
      <c r="D10" s="85" t="s">
        <v>522</v>
      </c>
      <c r="E10" s="85" t="s">
        <v>239</v>
      </c>
      <c r="F10" s="85" t="s">
        <v>240</v>
      </c>
      <c r="G10" s="85" t="s">
        <v>241</v>
      </c>
      <c r="H10" s="85" t="s">
        <v>57</v>
      </c>
      <c r="I10" s="85" t="s">
        <v>242</v>
      </c>
      <c r="J10" s="85" t="s">
        <v>243</v>
      </c>
      <c r="K10" s="85" t="s">
        <v>244</v>
      </c>
    </row>
    <row r="11" spans="1:11" ht="57.75" customHeight="1" x14ac:dyDescent="0.25">
      <c r="A11" s="86" t="str">
        <f>'Resp. 1'!B16</f>
        <v xml:space="preserve">Prevenzione della Corruzione e della Trasparenza –  Revisione struttura del PTPCT. </v>
      </c>
      <c r="B11" s="87"/>
      <c r="C11" s="88">
        <v>20</v>
      </c>
      <c r="D11" s="337">
        <f>(C11/C$21)*60</f>
        <v>16.666666666666668</v>
      </c>
      <c r="E11" s="89">
        <f t="shared" ref="E11:E20" si="0">F11/100</f>
        <v>0</v>
      </c>
      <c r="F11" s="90"/>
      <c r="G11" s="91" t="str">
        <f>IF(F11&lt;=20,"X","")</f>
        <v>X</v>
      </c>
      <c r="H11" s="91" t="str">
        <f>IF(AND(F11&gt;20,F11&lt;=50),"X","")</f>
        <v/>
      </c>
      <c r="I11" s="91" t="str">
        <f>IF(AND(F11&gt;50,F11&lt;=70),"X","")</f>
        <v/>
      </c>
      <c r="J11" s="91" t="str">
        <f>IF(AND(F11&gt;70,F11&lt;=90),"X","")</f>
        <v/>
      </c>
      <c r="K11" s="91" t="str">
        <f>IF(AND(F11&gt;90,F11&lt;=100),"X","")</f>
        <v/>
      </c>
    </row>
    <row r="12" spans="1:11" ht="105" customHeight="1" x14ac:dyDescent="0.25">
      <c r="A12" s="86"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3"/>
      <c r="C12" s="88">
        <v>14</v>
      </c>
      <c r="D12" s="337">
        <f t="shared" ref="D12:D20" si="1">(C12/C$21)*60</f>
        <v>11.666666666666666</v>
      </c>
      <c r="E12" s="89">
        <f t="shared" si="0"/>
        <v>0</v>
      </c>
      <c r="F12" s="90"/>
      <c r="G12" s="91" t="str">
        <f t="shared" ref="G12:G20" si="2">IF(F12&lt;=20,"X","")</f>
        <v>X</v>
      </c>
      <c r="H12" s="91" t="str">
        <f t="shared" ref="H12:H20" si="3">IF(AND(F12&gt;20,F12&lt;=50),"X","")</f>
        <v/>
      </c>
      <c r="I12" s="91" t="str">
        <f t="shared" ref="I12:I20" si="4">IF(AND(F12&gt;50,F12&lt;=70),"X","")</f>
        <v/>
      </c>
      <c r="J12" s="91" t="str">
        <f t="shared" ref="J12:J20" si="5">IF(AND(F12&gt;70,F12&lt;=90),"X","")</f>
        <v/>
      </c>
      <c r="K12" s="91" t="str">
        <f t="shared" ref="K12:K20" si="6">IF(AND(F12&gt;90,F12&lt;=100),"X","")</f>
        <v/>
      </c>
    </row>
    <row r="13" spans="1:11" ht="102.75" customHeight="1" x14ac:dyDescent="0.25">
      <c r="A13" s="86" t="str">
        <f>'Resp. 1'!B18</f>
        <v>Indicatori della condizione dell'Ente</v>
      </c>
      <c r="B13" s="93"/>
      <c r="C13" s="88">
        <v>20</v>
      </c>
      <c r="D13" s="337">
        <f t="shared" si="1"/>
        <v>16.666666666666668</v>
      </c>
      <c r="E13" s="89">
        <f t="shared" si="0"/>
        <v>0</v>
      </c>
      <c r="F13" s="90"/>
      <c r="G13" s="91" t="str">
        <f t="shared" si="2"/>
        <v>X</v>
      </c>
      <c r="H13" s="91" t="str">
        <f t="shared" si="3"/>
        <v/>
      </c>
      <c r="I13" s="91" t="str">
        <f t="shared" si="4"/>
        <v/>
      </c>
      <c r="J13" s="91" t="str">
        <f t="shared" si="5"/>
        <v/>
      </c>
      <c r="K13" s="91" t="str">
        <f t="shared" si="6"/>
        <v/>
      </c>
    </row>
    <row r="14" spans="1:11" ht="96.75" customHeight="1" x14ac:dyDescent="0.25">
      <c r="A14" s="86"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3"/>
      <c r="C14" s="88">
        <v>18</v>
      </c>
      <c r="D14" s="337">
        <f t="shared" si="1"/>
        <v>15</v>
      </c>
      <c r="E14" s="89">
        <f t="shared" si="0"/>
        <v>0</v>
      </c>
      <c r="F14" s="90"/>
      <c r="G14" s="91" t="str">
        <f t="shared" si="2"/>
        <v>X</v>
      </c>
      <c r="H14" s="91" t="str">
        <f t="shared" si="3"/>
        <v/>
      </c>
      <c r="I14" s="91" t="str">
        <f t="shared" si="4"/>
        <v/>
      </c>
      <c r="J14" s="91" t="str">
        <f t="shared" si="5"/>
        <v/>
      </c>
      <c r="K14" s="91" t="str">
        <f t="shared" si="6"/>
        <v/>
      </c>
    </row>
    <row r="15" spans="1:11" ht="57.75" customHeight="1" x14ac:dyDescent="0.25">
      <c r="A15" s="86">
        <f>'Resp. 1'!B20</f>
        <v>0</v>
      </c>
      <c r="B15" s="93"/>
      <c r="C15" s="88"/>
      <c r="D15" s="337">
        <f t="shared" si="1"/>
        <v>0</v>
      </c>
      <c r="E15" s="89">
        <f t="shared" si="0"/>
        <v>0</v>
      </c>
      <c r="F15" s="90"/>
      <c r="G15" s="91" t="str">
        <f t="shared" si="2"/>
        <v>X</v>
      </c>
      <c r="H15" s="91" t="str">
        <f t="shared" si="3"/>
        <v/>
      </c>
      <c r="I15" s="91" t="str">
        <f t="shared" si="4"/>
        <v/>
      </c>
      <c r="J15" s="91" t="str">
        <f t="shared" si="5"/>
        <v/>
      </c>
      <c r="K15" s="91" t="str">
        <f t="shared" si="6"/>
        <v/>
      </c>
    </row>
    <row r="16" spans="1:11" ht="57.75" customHeight="1" x14ac:dyDescent="0.25">
      <c r="A16" s="86">
        <f>'Resp. 1'!B21</f>
        <v>0</v>
      </c>
      <c r="B16" s="93"/>
      <c r="C16" s="88"/>
      <c r="D16" s="337">
        <f t="shared" si="1"/>
        <v>0</v>
      </c>
      <c r="E16" s="89">
        <f t="shared" si="0"/>
        <v>0</v>
      </c>
      <c r="F16" s="90"/>
      <c r="G16" s="91" t="str">
        <f t="shared" si="2"/>
        <v>X</v>
      </c>
      <c r="H16" s="91" t="str">
        <f t="shared" si="3"/>
        <v/>
      </c>
      <c r="I16" s="91" t="str">
        <f t="shared" si="4"/>
        <v/>
      </c>
      <c r="J16" s="91" t="str">
        <f t="shared" si="5"/>
        <v/>
      </c>
      <c r="K16" s="91" t="str">
        <f t="shared" si="6"/>
        <v/>
      </c>
    </row>
    <row r="17" spans="1:11" ht="57.75" customHeight="1" x14ac:dyDescent="0.25">
      <c r="A17" s="86">
        <f>'Resp. 1'!B22</f>
        <v>0</v>
      </c>
      <c r="B17" s="86"/>
      <c r="C17" s="88"/>
      <c r="D17" s="337">
        <f t="shared" si="1"/>
        <v>0</v>
      </c>
      <c r="E17" s="89">
        <f t="shared" si="0"/>
        <v>0</v>
      </c>
      <c r="F17" s="90"/>
      <c r="G17" s="91" t="str">
        <f t="shared" si="2"/>
        <v>X</v>
      </c>
      <c r="H17" s="91" t="str">
        <f t="shared" si="3"/>
        <v/>
      </c>
      <c r="I17" s="91" t="str">
        <f t="shared" si="4"/>
        <v/>
      </c>
      <c r="J17" s="91" t="str">
        <f t="shared" si="5"/>
        <v/>
      </c>
      <c r="K17" s="91" t="str">
        <f t="shared" si="6"/>
        <v/>
      </c>
    </row>
    <row r="18" spans="1:11" ht="26.25" customHeight="1" x14ac:dyDescent="0.25">
      <c r="A18" s="86">
        <f>'Resp. 1'!B23</f>
        <v>0</v>
      </c>
      <c r="B18" s="93"/>
      <c r="C18" s="88"/>
      <c r="D18" s="337">
        <f t="shared" si="1"/>
        <v>0</v>
      </c>
      <c r="E18" s="89">
        <f t="shared" si="0"/>
        <v>0</v>
      </c>
      <c r="F18" s="90"/>
      <c r="G18" s="91" t="str">
        <f t="shared" si="2"/>
        <v>X</v>
      </c>
      <c r="H18" s="91" t="str">
        <f t="shared" si="3"/>
        <v/>
      </c>
      <c r="I18" s="91" t="str">
        <f t="shared" si="4"/>
        <v/>
      </c>
      <c r="J18" s="91" t="str">
        <f t="shared" si="5"/>
        <v/>
      </c>
      <c r="K18" s="91" t="str">
        <f t="shared" si="6"/>
        <v/>
      </c>
    </row>
    <row r="19" spans="1:11" ht="26.25" customHeight="1" x14ac:dyDescent="0.25">
      <c r="A19" s="86">
        <f>'Resp. 1'!B24</f>
        <v>0</v>
      </c>
      <c r="B19" s="93"/>
      <c r="C19" s="88"/>
      <c r="D19" s="337">
        <f t="shared" si="1"/>
        <v>0</v>
      </c>
      <c r="E19" s="89">
        <f t="shared" si="0"/>
        <v>0</v>
      </c>
      <c r="F19" s="90"/>
      <c r="G19" s="91" t="str">
        <f t="shared" si="2"/>
        <v>X</v>
      </c>
      <c r="H19" s="91" t="str">
        <f t="shared" si="3"/>
        <v/>
      </c>
      <c r="I19" s="91" t="str">
        <f t="shared" si="4"/>
        <v/>
      </c>
      <c r="J19" s="91" t="str">
        <f t="shared" si="5"/>
        <v/>
      </c>
      <c r="K19" s="91" t="str">
        <f t="shared" si="6"/>
        <v/>
      </c>
    </row>
    <row r="20" spans="1:11" ht="26.25" customHeight="1" x14ac:dyDescent="0.25">
      <c r="A20" s="86">
        <f>'Resp. 1'!B25</f>
        <v>0</v>
      </c>
      <c r="B20" s="93"/>
      <c r="C20" s="88"/>
      <c r="D20" s="337">
        <f t="shared" si="1"/>
        <v>0</v>
      </c>
      <c r="E20" s="89">
        <f t="shared" si="0"/>
        <v>0</v>
      </c>
      <c r="F20" s="90"/>
      <c r="G20" s="91" t="str">
        <f t="shared" si="2"/>
        <v>X</v>
      </c>
      <c r="H20" s="91" t="str">
        <f t="shared" si="3"/>
        <v/>
      </c>
      <c r="I20" s="91" t="str">
        <f t="shared" si="4"/>
        <v/>
      </c>
      <c r="J20" s="91" t="str">
        <f t="shared" si="5"/>
        <v/>
      </c>
      <c r="K20" s="91" t="str">
        <f t="shared" si="6"/>
        <v/>
      </c>
    </row>
    <row r="21" spans="1:11" x14ac:dyDescent="0.25">
      <c r="A21" s="94" t="s">
        <v>245</v>
      </c>
      <c r="B21" s="95"/>
      <c r="C21" s="96">
        <f>SUM(C11:C20)</f>
        <v>72</v>
      </c>
      <c r="D21" s="96"/>
      <c r="E21" s="96"/>
      <c r="F21" s="97"/>
      <c r="G21" s="98"/>
      <c r="H21" s="99">
        <f>IF(H11="x",D11*E11)+IF(H12="x",D12*E12)+IF(H13="x",D13*E13)+IF(H14="x",D14*E14)+IF(H15="x",D15*E15)+IF(H16="x",D16*E16)+IF(H17="x",D17*E17)+IF(H18="x",D18*E18)+IF(H19="x",D19*E19)+IF(H20="x",D20*E20)</f>
        <v>0</v>
      </c>
      <c r="I21" s="99">
        <f>IF(I11="x",D11*E11)+IF(I12="x",D12*E12)+IF(I13="x",D13*E13)+IF(I14="x",D14*E14)+IF(I15="x",D15*E15)+IF(I16="x",D16*E16)+IF(I17="x",D17*E17)+IF(I18="x",D18*E18)+IF(I19="x",D19*E19)+IF(I20="x",D20*E20)</f>
        <v>0</v>
      </c>
      <c r="J21" s="99">
        <f>IF(J11="x",D11*E11)+IF(J12="x",D12*E12)+IF(J13="x",D13*E13)+IF(J14="x",D14*E14)+IF(J15="x",D15*E15)+IF(J16="x",D16*E16)+IF(J17="x",D17*E17)+IF(J18="x",D18*E18)+IF(J19="x",D19*E19)+IF(J20="x",D20*E20)</f>
        <v>0</v>
      </c>
      <c r="K21" s="99">
        <f>IF(K11="x",D11*E11)+IF(K12="x",D12*E12)+IF(K13="x",D13*E13)+IF(K14="x",D14*E14)+IF(K15="x",D15*E15)+IF(K16="x",D16*E16)+IF(K17="x",D17*E17)+IF(K18="x",D18*E18)+IF(K19="x",D19*E19)+IF(K19="x",D19*E19)</f>
        <v>0</v>
      </c>
    </row>
    <row r="22" spans="1:11" ht="3" customHeight="1" x14ac:dyDescent="0.25">
      <c r="A22" s="508"/>
      <c r="B22" s="509"/>
      <c r="C22" s="509"/>
      <c r="D22" s="232"/>
      <c r="E22" s="232"/>
      <c r="F22" s="508"/>
      <c r="G22" s="509"/>
      <c r="H22" s="509"/>
      <c r="I22" s="508"/>
      <c r="J22" s="509"/>
      <c r="K22" s="509"/>
    </row>
    <row r="23" spans="1:11" ht="42" customHeight="1" x14ac:dyDescent="0.25">
      <c r="A23" s="84" t="s">
        <v>246</v>
      </c>
      <c r="B23" s="84" t="s">
        <v>237</v>
      </c>
      <c r="C23" s="85" t="s">
        <v>238</v>
      </c>
      <c r="D23" s="85"/>
      <c r="E23" s="85" t="s">
        <v>239</v>
      </c>
      <c r="F23" s="85" t="s">
        <v>240</v>
      </c>
      <c r="G23" s="85" t="s">
        <v>241</v>
      </c>
      <c r="H23" s="85" t="s">
        <v>57</v>
      </c>
      <c r="I23" s="85" t="s">
        <v>242</v>
      </c>
      <c r="J23" s="85" t="s">
        <v>243</v>
      </c>
      <c r="K23" s="85" t="s">
        <v>244</v>
      </c>
    </row>
    <row r="24" spans="1:11" s="6" customFormat="1" ht="27" customHeight="1" x14ac:dyDescent="0.25">
      <c r="A24" s="93" t="str">
        <f>'Resp. 1'!B32</f>
        <v>Gara per riqualificazione area campi tennis</v>
      </c>
      <c r="B24" s="92"/>
      <c r="C24" s="100"/>
      <c r="D24" s="100">
        <f t="shared" ref="D24:D43" si="7">(C24/C$52)*40</f>
        <v>0</v>
      </c>
      <c r="E24" s="89">
        <f>F24/100</f>
        <v>0</v>
      </c>
      <c r="F24" s="90"/>
      <c r="G24" s="91" t="str">
        <f t="shared" ref="G24:G46" si="8">IF(F24&lt;=20,"X","")</f>
        <v>X</v>
      </c>
      <c r="H24" s="91" t="str">
        <f t="shared" ref="H24:H46" si="9">IF(AND(F24&gt;20,F24&lt;=50),"X","")</f>
        <v/>
      </c>
      <c r="I24" s="91" t="str">
        <f t="shared" ref="I24:I46" si="10">IF(AND(F24&gt;50,F24&lt;=70),"X","")</f>
        <v/>
      </c>
      <c r="J24" s="91" t="str">
        <f t="shared" ref="J24:J46" si="11">IF(AND(F24&gt;70,F24&lt;=90),"X","")</f>
        <v/>
      </c>
      <c r="K24" s="91" t="str">
        <f>IF(AND(F24&gt;90,F24&lt;=100),"X","")</f>
        <v/>
      </c>
    </row>
    <row r="25" spans="1:11" s="6" customFormat="1" ht="27" customHeight="1" x14ac:dyDescent="0.25">
      <c r="A25" s="93" t="str">
        <f>'Resp. 1'!B33</f>
        <v>Abrogazione regolamenti desueti</v>
      </c>
      <c r="B25" s="93"/>
      <c r="C25" s="100"/>
      <c r="D25" s="100">
        <f t="shared" si="7"/>
        <v>0</v>
      </c>
      <c r="E25" s="89">
        <f t="shared" ref="E25:E30" si="12">F25/100</f>
        <v>0</v>
      </c>
      <c r="F25" s="90"/>
      <c r="G25" s="91" t="str">
        <f t="shared" si="8"/>
        <v>X</v>
      </c>
      <c r="H25" s="91" t="str">
        <f t="shared" si="9"/>
        <v/>
      </c>
      <c r="I25" s="91" t="str">
        <f t="shared" si="10"/>
        <v/>
      </c>
      <c r="J25" s="91" t="str">
        <f t="shared" si="11"/>
        <v/>
      </c>
      <c r="K25" s="91" t="str">
        <f t="shared" ref="K25:K43" si="13">IF(AND(F25&gt;90,F25&lt;=100),"X","")</f>
        <v/>
      </c>
    </row>
    <row r="26" spans="1:11" s="6" customFormat="1" ht="27" customHeight="1" x14ac:dyDescent="0.25">
      <c r="A26" s="93" t="str">
        <f>'Resp. 1'!B34</f>
        <v>Interventi pozzo sacro Milis</v>
      </c>
      <c r="B26" s="93"/>
      <c r="C26" s="100"/>
      <c r="D26" s="100">
        <f t="shared" si="7"/>
        <v>0</v>
      </c>
      <c r="E26" s="89">
        <f t="shared" si="12"/>
        <v>0</v>
      </c>
      <c r="F26" s="90"/>
      <c r="G26" s="91" t="str">
        <f t="shared" si="8"/>
        <v>X</v>
      </c>
      <c r="H26" s="91" t="str">
        <f t="shared" si="9"/>
        <v/>
      </c>
      <c r="I26" s="91" t="str">
        <f t="shared" si="10"/>
        <v/>
      </c>
      <c r="J26" s="91" t="str">
        <f t="shared" si="11"/>
        <v/>
      </c>
      <c r="K26" s="91" t="str">
        <f t="shared" si="13"/>
        <v/>
      </c>
    </row>
    <row r="27" spans="1:11" s="6" customFormat="1" ht="27" customHeight="1" x14ac:dyDescent="0.25">
      <c r="A27" s="93" t="str">
        <f>'Resp. 1'!B35</f>
        <v>Condotta scolo acque meteoriche terza spiaggia</v>
      </c>
      <c r="B27" s="93"/>
      <c r="C27" s="100">
        <v>16</v>
      </c>
      <c r="D27" s="100">
        <f t="shared" si="7"/>
        <v>17.777777777777779</v>
      </c>
      <c r="E27" s="89">
        <f t="shared" si="12"/>
        <v>0</v>
      </c>
      <c r="F27" s="90"/>
      <c r="G27" s="91" t="str">
        <f t="shared" si="8"/>
        <v>X</v>
      </c>
      <c r="H27" s="91" t="str">
        <f t="shared" si="9"/>
        <v/>
      </c>
      <c r="I27" s="91" t="str">
        <f t="shared" si="10"/>
        <v/>
      </c>
      <c r="J27" s="91" t="str">
        <f t="shared" si="11"/>
        <v/>
      </c>
      <c r="K27" s="91" t="str">
        <f t="shared" si="13"/>
        <v/>
      </c>
    </row>
    <row r="28" spans="1:11" s="6" customFormat="1" ht="27" customHeight="1" x14ac:dyDescent="0.25">
      <c r="A28" s="93" t="str">
        <f>'Resp. 1'!B36</f>
        <v>Regolamento contributi ad associazioni</v>
      </c>
      <c r="B28" s="93"/>
      <c r="C28" s="101"/>
      <c r="D28" s="100">
        <f t="shared" si="7"/>
        <v>0</v>
      </c>
      <c r="E28" s="89">
        <f t="shared" si="12"/>
        <v>0</v>
      </c>
      <c r="F28" s="90"/>
      <c r="G28" s="91" t="str">
        <f t="shared" si="8"/>
        <v>X</v>
      </c>
      <c r="H28" s="91" t="str">
        <f t="shared" si="9"/>
        <v/>
      </c>
      <c r="I28" s="91" t="str">
        <f t="shared" si="10"/>
        <v/>
      </c>
      <c r="J28" s="91" t="str">
        <f t="shared" si="11"/>
        <v/>
      </c>
      <c r="K28" s="91" t="str">
        <f t="shared" si="13"/>
        <v/>
      </c>
    </row>
    <row r="29" spans="1:11" s="6" customFormat="1" ht="27" customHeight="1" x14ac:dyDescent="0.25">
      <c r="A29" s="93" t="str">
        <f>'Resp. 1'!B37</f>
        <v>banca dati contratti 2000-2015</v>
      </c>
      <c r="B29" s="93"/>
      <c r="C29" s="101"/>
      <c r="D29" s="100">
        <f t="shared" si="7"/>
        <v>0</v>
      </c>
      <c r="E29" s="89">
        <f t="shared" si="12"/>
        <v>0</v>
      </c>
      <c r="F29" s="90"/>
      <c r="G29" s="91" t="str">
        <f t="shared" si="8"/>
        <v>X</v>
      </c>
      <c r="H29" s="91" t="str">
        <f t="shared" si="9"/>
        <v/>
      </c>
      <c r="I29" s="91" t="str">
        <f t="shared" si="10"/>
        <v/>
      </c>
      <c r="J29" s="91" t="str">
        <f t="shared" si="11"/>
        <v/>
      </c>
      <c r="K29" s="91" t="str">
        <f t="shared" si="13"/>
        <v/>
      </c>
    </row>
    <row r="30" spans="1:11" s="6" customFormat="1" ht="27" customHeight="1" x14ac:dyDescent="0.25">
      <c r="A30" s="93" t="str">
        <f>'Resp. 1'!B38</f>
        <v>Servizio idrico cimitero comunale</v>
      </c>
      <c r="B30" s="93"/>
      <c r="C30" s="101"/>
      <c r="D30" s="100">
        <f t="shared" si="7"/>
        <v>0</v>
      </c>
      <c r="E30" s="89">
        <f t="shared" si="12"/>
        <v>0</v>
      </c>
      <c r="F30" s="90"/>
      <c r="G30" s="91" t="str">
        <f t="shared" si="8"/>
        <v>X</v>
      </c>
      <c r="H30" s="91" t="str">
        <f t="shared" si="9"/>
        <v/>
      </c>
      <c r="I30" s="91" t="str">
        <f t="shared" si="10"/>
        <v/>
      </c>
      <c r="J30" s="91" t="str">
        <f t="shared" si="11"/>
        <v/>
      </c>
      <c r="K30" s="91" t="str">
        <f t="shared" si="13"/>
        <v/>
      </c>
    </row>
    <row r="31" spans="1:11" s="6" customFormat="1" ht="27" customHeight="1" x14ac:dyDescent="0.25">
      <c r="A31" s="93" t="str">
        <f>'Resp. 1'!B39</f>
        <v xml:space="preserve">Interventi Piazza Cossiga  </v>
      </c>
      <c r="B31" s="93"/>
      <c r="C31" s="101"/>
      <c r="D31" s="100">
        <f t="shared" si="7"/>
        <v>0</v>
      </c>
      <c r="E31" s="89"/>
      <c r="F31" s="90"/>
      <c r="G31" s="91" t="str">
        <f t="shared" si="8"/>
        <v>X</v>
      </c>
      <c r="H31" s="91" t="str">
        <f t="shared" si="9"/>
        <v/>
      </c>
      <c r="I31" s="91" t="str">
        <f t="shared" si="10"/>
        <v/>
      </c>
      <c r="J31" s="91" t="str">
        <f t="shared" si="11"/>
        <v/>
      </c>
      <c r="K31" s="91" t="str">
        <f t="shared" si="13"/>
        <v/>
      </c>
    </row>
    <row r="32" spans="1:11" s="6" customFormat="1" ht="27" customHeight="1" x14ac:dyDescent="0.25">
      <c r="A32" s="93">
        <f>'Resp. 1'!B40</f>
        <v>0</v>
      </c>
      <c r="B32" s="93"/>
      <c r="C32" s="101"/>
      <c r="D32" s="100">
        <f t="shared" si="7"/>
        <v>0</v>
      </c>
      <c r="E32" s="89"/>
      <c r="F32" s="90"/>
      <c r="G32" s="91" t="str">
        <f t="shared" si="8"/>
        <v>X</v>
      </c>
      <c r="H32" s="91" t="str">
        <f t="shared" si="9"/>
        <v/>
      </c>
      <c r="I32" s="91" t="str">
        <f t="shared" si="10"/>
        <v/>
      </c>
      <c r="J32" s="91" t="str">
        <f t="shared" si="11"/>
        <v/>
      </c>
      <c r="K32" s="91" t="str">
        <f t="shared" si="13"/>
        <v/>
      </c>
    </row>
    <row r="33" spans="1:11" s="6" customFormat="1" ht="27" customHeight="1" x14ac:dyDescent="0.25">
      <c r="A33" s="93">
        <f>'Resp. 1'!B41</f>
        <v>0</v>
      </c>
      <c r="B33" s="93"/>
      <c r="C33" s="101"/>
      <c r="D33" s="100">
        <f t="shared" si="7"/>
        <v>0</v>
      </c>
      <c r="E33" s="89"/>
      <c r="F33" s="90"/>
      <c r="G33" s="91" t="str">
        <f t="shared" si="8"/>
        <v>X</v>
      </c>
      <c r="H33" s="91" t="str">
        <f t="shared" si="9"/>
        <v/>
      </c>
      <c r="I33" s="91" t="str">
        <f t="shared" si="10"/>
        <v/>
      </c>
      <c r="J33" s="91" t="str">
        <f t="shared" si="11"/>
        <v/>
      </c>
      <c r="K33" s="91" t="str">
        <f t="shared" si="13"/>
        <v/>
      </c>
    </row>
    <row r="34" spans="1:11" s="6" customFormat="1" ht="27" customHeight="1" x14ac:dyDescent="0.25">
      <c r="A34" s="93">
        <f>'Resp. 1'!B42</f>
        <v>0</v>
      </c>
      <c r="B34" s="93"/>
      <c r="C34" s="101"/>
      <c r="D34" s="100">
        <f t="shared" si="7"/>
        <v>0</v>
      </c>
      <c r="E34" s="89"/>
      <c r="F34" s="90"/>
      <c r="G34" s="91" t="str">
        <f t="shared" si="8"/>
        <v>X</v>
      </c>
      <c r="H34" s="91" t="str">
        <f t="shared" si="9"/>
        <v/>
      </c>
      <c r="I34" s="91" t="str">
        <f t="shared" si="10"/>
        <v/>
      </c>
      <c r="J34" s="91" t="str">
        <f t="shared" si="11"/>
        <v/>
      </c>
      <c r="K34" s="91" t="str">
        <f t="shared" si="13"/>
        <v/>
      </c>
    </row>
    <row r="35" spans="1:11" s="6" customFormat="1" ht="27" customHeight="1" x14ac:dyDescent="0.25">
      <c r="A35" s="93">
        <f>'Resp. 1'!B43</f>
        <v>0</v>
      </c>
      <c r="B35" s="93"/>
      <c r="C35" s="101"/>
      <c r="D35" s="100">
        <f t="shared" si="7"/>
        <v>0</v>
      </c>
      <c r="E35" s="89"/>
      <c r="F35" s="90"/>
      <c r="G35" s="91" t="str">
        <f t="shared" si="8"/>
        <v>X</v>
      </c>
      <c r="H35" s="91" t="str">
        <f t="shared" si="9"/>
        <v/>
      </c>
      <c r="I35" s="91" t="str">
        <f t="shared" si="10"/>
        <v/>
      </c>
      <c r="J35" s="91" t="str">
        <f t="shared" si="11"/>
        <v/>
      </c>
      <c r="K35" s="91" t="str">
        <f t="shared" si="13"/>
        <v/>
      </c>
    </row>
    <row r="36" spans="1:11" s="6" customFormat="1" ht="27" customHeight="1" x14ac:dyDescent="0.25">
      <c r="A36" s="93">
        <f>'Resp. 1'!B44</f>
        <v>0</v>
      </c>
      <c r="B36" s="93"/>
      <c r="C36" s="101"/>
      <c r="D36" s="100">
        <f t="shared" si="7"/>
        <v>0</v>
      </c>
      <c r="E36" s="89"/>
      <c r="F36" s="90"/>
      <c r="G36" s="91" t="str">
        <f t="shared" si="8"/>
        <v>X</v>
      </c>
      <c r="H36" s="91" t="str">
        <f t="shared" si="9"/>
        <v/>
      </c>
      <c r="I36" s="91" t="str">
        <f t="shared" si="10"/>
        <v/>
      </c>
      <c r="J36" s="91" t="str">
        <f t="shared" si="11"/>
        <v/>
      </c>
      <c r="K36" s="91" t="str">
        <f t="shared" si="13"/>
        <v/>
      </c>
    </row>
    <row r="37" spans="1:11" s="6" customFormat="1" ht="27" customHeight="1" x14ac:dyDescent="0.25">
      <c r="A37" s="93">
        <f>'Resp. 1'!B45</f>
        <v>0</v>
      </c>
      <c r="B37" s="93"/>
      <c r="C37" s="101"/>
      <c r="D37" s="100">
        <f t="shared" si="7"/>
        <v>0</v>
      </c>
      <c r="E37" s="89"/>
      <c r="F37" s="90"/>
      <c r="G37" s="91" t="str">
        <f t="shared" si="8"/>
        <v>X</v>
      </c>
      <c r="H37" s="91" t="str">
        <f t="shared" si="9"/>
        <v/>
      </c>
      <c r="I37" s="91" t="str">
        <f t="shared" si="10"/>
        <v/>
      </c>
      <c r="J37" s="91" t="str">
        <f t="shared" si="11"/>
        <v/>
      </c>
      <c r="K37" s="91" t="str">
        <f t="shared" si="13"/>
        <v/>
      </c>
    </row>
    <row r="38" spans="1:11" s="6" customFormat="1" ht="27" customHeight="1" x14ac:dyDescent="0.25">
      <c r="A38" s="93">
        <f>'Resp. 1'!B46</f>
        <v>0</v>
      </c>
      <c r="B38" s="93"/>
      <c r="C38" s="101"/>
      <c r="D38" s="100">
        <f t="shared" si="7"/>
        <v>0</v>
      </c>
      <c r="E38" s="89"/>
      <c r="F38" s="90"/>
      <c r="G38" s="91" t="str">
        <f t="shared" si="8"/>
        <v>X</v>
      </c>
      <c r="H38" s="91" t="str">
        <f t="shared" si="9"/>
        <v/>
      </c>
      <c r="I38" s="91" t="str">
        <f t="shared" si="10"/>
        <v/>
      </c>
      <c r="J38" s="91" t="str">
        <f t="shared" si="11"/>
        <v/>
      </c>
      <c r="K38" s="91" t="str">
        <f t="shared" si="13"/>
        <v/>
      </c>
    </row>
    <row r="39" spans="1:11" s="6" customFormat="1" ht="27" customHeight="1" x14ac:dyDescent="0.25">
      <c r="A39" s="93">
        <f>'Resp. 1'!B47</f>
        <v>0</v>
      </c>
      <c r="B39" s="93"/>
      <c r="C39" s="101"/>
      <c r="D39" s="100">
        <f t="shared" si="7"/>
        <v>0</v>
      </c>
      <c r="E39" s="89"/>
      <c r="F39" s="90"/>
      <c r="G39" s="91" t="str">
        <f t="shared" si="8"/>
        <v>X</v>
      </c>
      <c r="H39" s="91" t="str">
        <f t="shared" si="9"/>
        <v/>
      </c>
      <c r="I39" s="91" t="str">
        <f t="shared" si="10"/>
        <v/>
      </c>
      <c r="J39" s="91" t="str">
        <f t="shared" si="11"/>
        <v/>
      </c>
      <c r="K39" s="91" t="str">
        <f t="shared" si="13"/>
        <v/>
      </c>
    </row>
    <row r="40" spans="1:11" s="6" customFormat="1" ht="27" customHeight="1" x14ac:dyDescent="0.25">
      <c r="A40" s="93">
        <f>'Resp. 1'!B48</f>
        <v>0</v>
      </c>
      <c r="B40" s="93"/>
      <c r="C40" s="101"/>
      <c r="D40" s="100">
        <f t="shared" si="7"/>
        <v>0</v>
      </c>
      <c r="E40" s="89"/>
      <c r="F40" s="90"/>
      <c r="G40" s="91" t="str">
        <f t="shared" si="8"/>
        <v>X</v>
      </c>
      <c r="H40" s="91" t="str">
        <f t="shared" si="9"/>
        <v/>
      </c>
      <c r="I40" s="91" t="str">
        <f t="shared" si="10"/>
        <v/>
      </c>
      <c r="J40" s="91" t="str">
        <f t="shared" si="11"/>
        <v/>
      </c>
      <c r="K40" s="91" t="str">
        <f t="shared" si="13"/>
        <v/>
      </c>
    </row>
    <row r="41" spans="1:11" s="6" customFormat="1" ht="27" customHeight="1" x14ac:dyDescent="0.25">
      <c r="A41" s="93">
        <f>'Resp. 1'!B49</f>
        <v>0</v>
      </c>
      <c r="B41" s="93"/>
      <c r="C41" s="101"/>
      <c r="D41" s="100">
        <f t="shared" si="7"/>
        <v>0</v>
      </c>
      <c r="E41" s="89"/>
      <c r="F41" s="90"/>
      <c r="G41" s="91" t="str">
        <f t="shared" si="8"/>
        <v>X</v>
      </c>
      <c r="H41" s="91" t="str">
        <f t="shared" si="9"/>
        <v/>
      </c>
      <c r="I41" s="91" t="str">
        <f t="shared" si="10"/>
        <v/>
      </c>
      <c r="J41" s="91" t="str">
        <f t="shared" si="11"/>
        <v/>
      </c>
      <c r="K41" s="91" t="str">
        <f t="shared" si="13"/>
        <v/>
      </c>
    </row>
    <row r="42" spans="1:11" s="6" customFormat="1" ht="27" customHeight="1" x14ac:dyDescent="0.25">
      <c r="A42" s="93">
        <f>'Resp. 1'!B50</f>
        <v>0</v>
      </c>
      <c r="B42" s="93"/>
      <c r="C42" s="101"/>
      <c r="D42" s="100">
        <f t="shared" si="7"/>
        <v>0</v>
      </c>
      <c r="E42" s="89"/>
      <c r="F42" s="90"/>
      <c r="G42" s="91" t="str">
        <f t="shared" si="8"/>
        <v>X</v>
      </c>
      <c r="H42" s="91" t="str">
        <f t="shared" si="9"/>
        <v/>
      </c>
      <c r="I42" s="91" t="str">
        <f t="shared" si="10"/>
        <v/>
      </c>
      <c r="J42" s="91" t="str">
        <f t="shared" si="11"/>
        <v/>
      </c>
      <c r="K42" s="91" t="str">
        <f t="shared" si="13"/>
        <v/>
      </c>
    </row>
    <row r="43" spans="1:11" s="6" customFormat="1" ht="27" customHeight="1" x14ac:dyDescent="0.25">
      <c r="A43" s="93">
        <f>'Resp. 1'!B51</f>
        <v>0</v>
      </c>
      <c r="B43" s="93"/>
      <c r="C43" s="101"/>
      <c r="D43" s="100">
        <f t="shared" si="7"/>
        <v>0</v>
      </c>
      <c r="E43" s="89"/>
      <c r="F43" s="90"/>
      <c r="G43" s="91" t="str">
        <f t="shared" si="8"/>
        <v>X</v>
      </c>
      <c r="H43" s="91" t="str">
        <f t="shared" si="9"/>
        <v/>
      </c>
      <c r="I43" s="91" t="str">
        <f t="shared" si="10"/>
        <v/>
      </c>
      <c r="J43" s="91" t="str">
        <f t="shared" si="11"/>
        <v/>
      </c>
      <c r="K43" s="91" t="str">
        <f t="shared" si="13"/>
        <v/>
      </c>
    </row>
    <row r="44" spans="1:11" ht="42" customHeight="1" x14ac:dyDescent="0.25">
      <c r="A44" s="231" t="s">
        <v>247</v>
      </c>
      <c r="B44" s="231" t="s">
        <v>248</v>
      </c>
      <c r="C44" s="85" t="s">
        <v>238</v>
      </c>
      <c r="D44" s="100" t="s">
        <v>522</v>
      </c>
      <c r="E44" s="85" t="s">
        <v>239</v>
      </c>
      <c r="F44" s="85" t="s">
        <v>240</v>
      </c>
      <c r="G44" s="85" t="s">
        <v>249</v>
      </c>
      <c r="H44" s="85" t="s">
        <v>250</v>
      </c>
      <c r="I44" s="85" t="s">
        <v>251</v>
      </c>
      <c r="J44" s="85" t="s">
        <v>252</v>
      </c>
      <c r="K44" s="85" t="s">
        <v>253</v>
      </c>
    </row>
    <row r="45" spans="1:11" s="6" customFormat="1" ht="49.5" customHeight="1" x14ac:dyDescent="0.25">
      <c r="A45" s="93" t="s">
        <v>316</v>
      </c>
      <c r="B45" s="93" t="s">
        <v>317</v>
      </c>
      <c r="C45" s="101">
        <v>20</v>
      </c>
      <c r="D45" s="100">
        <f t="shared" ref="D45:D51" si="14">(C45/C$52)*40</f>
        <v>22.222222222222221</v>
      </c>
      <c r="E45" s="89">
        <f>F45/100</f>
        <v>1</v>
      </c>
      <c r="F45" s="90">
        <v>100</v>
      </c>
      <c r="G45" s="91" t="str">
        <f t="shared" si="8"/>
        <v/>
      </c>
      <c r="H45" s="91" t="str">
        <f t="shared" si="9"/>
        <v/>
      </c>
      <c r="I45" s="91" t="str">
        <f t="shared" si="10"/>
        <v/>
      </c>
      <c r="J45" s="91" t="str">
        <f t="shared" si="11"/>
        <v/>
      </c>
      <c r="K45" s="91" t="str">
        <f t="shared" ref="K45:K51" si="15">IF(AND(F45&gt;90,F45&lt;=100),"X","")</f>
        <v>X</v>
      </c>
    </row>
    <row r="46" spans="1:11" s="6" customFormat="1" ht="18.75" customHeight="1" x14ac:dyDescent="0.25">
      <c r="A46" s="93"/>
      <c r="B46" s="93"/>
      <c r="C46" s="101"/>
      <c r="D46" s="100">
        <f t="shared" si="14"/>
        <v>0</v>
      </c>
      <c r="E46" s="89">
        <f t="shared" ref="E46:E51" si="16">F46/100</f>
        <v>0</v>
      </c>
      <c r="F46" s="90"/>
      <c r="G46" s="91" t="str">
        <f t="shared" si="8"/>
        <v>X</v>
      </c>
      <c r="H46" s="91" t="str">
        <f t="shared" si="9"/>
        <v/>
      </c>
      <c r="I46" s="91" t="str">
        <f t="shared" si="10"/>
        <v/>
      </c>
      <c r="J46" s="91" t="str">
        <f t="shared" si="11"/>
        <v/>
      </c>
      <c r="K46" s="91" t="str">
        <f t="shared" si="15"/>
        <v/>
      </c>
    </row>
    <row r="47" spans="1:11" s="6" customFormat="1" ht="18.75" customHeight="1" x14ac:dyDescent="0.25">
      <c r="A47" s="93"/>
      <c r="B47" s="93"/>
      <c r="C47" s="101"/>
      <c r="D47" s="100">
        <f t="shared" si="14"/>
        <v>0</v>
      </c>
      <c r="E47" s="89">
        <f t="shared" si="16"/>
        <v>0</v>
      </c>
      <c r="F47" s="90"/>
      <c r="G47" s="91" t="str">
        <f>IF(F47&lt;=20,"X","")</f>
        <v>X</v>
      </c>
      <c r="H47" s="91" t="str">
        <f>IF(AND(F47&gt;20,F47&lt;=50),"X","")</f>
        <v/>
      </c>
      <c r="I47" s="91" t="str">
        <f>IF(AND(F47&gt;50,F47&lt;=70),"X","")</f>
        <v/>
      </c>
      <c r="J47" s="91" t="str">
        <f>IF(AND(F47&gt;70,F47&lt;=90),"X","")</f>
        <v/>
      </c>
      <c r="K47" s="91" t="str">
        <f t="shared" si="15"/>
        <v/>
      </c>
    </row>
    <row r="48" spans="1:11" s="6" customFormat="1" ht="18.75" customHeight="1" x14ac:dyDescent="0.25">
      <c r="A48" s="93"/>
      <c r="B48" s="93"/>
      <c r="C48" s="101"/>
      <c r="D48" s="100">
        <f t="shared" si="14"/>
        <v>0</v>
      </c>
      <c r="E48" s="89">
        <f t="shared" si="16"/>
        <v>0</v>
      </c>
      <c r="F48" s="90"/>
      <c r="G48" s="91" t="str">
        <f>IF(F48&lt;=20,"X","")</f>
        <v>X</v>
      </c>
      <c r="H48" s="91" t="str">
        <f>IF(AND(F48&gt;20,F48&lt;=50),"X","")</f>
        <v/>
      </c>
      <c r="I48" s="91" t="str">
        <f>IF(AND(F48&gt;50,F48&lt;=70),"X","")</f>
        <v/>
      </c>
      <c r="J48" s="91" t="str">
        <f>IF(AND(F48&gt;70,F48&lt;=90),"X","")</f>
        <v/>
      </c>
      <c r="K48" s="91" t="str">
        <f t="shared" si="15"/>
        <v/>
      </c>
    </row>
    <row r="49" spans="1:11" s="6" customFormat="1" ht="18.75" customHeight="1" x14ac:dyDescent="0.25">
      <c r="A49" s="93"/>
      <c r="B49" s="93"/>
      <c r="C49" s="101"/>
      <c r="D49" s="100">
        <f t="shared" si="14"/>
        <v>0</v>
      </c>
      <c r="E49" s="89">
        <f t="shared" si="16"/>
        <v>0</v>
      </c>
      <c r="F49" s="90"/>
      <c r="G49" s="91" t="str">
        <f>IF(F49&lt;=20,"X","")</f>
        <v>X</v>
      </c>
      <c r="H49" s="91" t="str">
        <f>IF(AND(F49&gt;20,F49&lt;=50),"X","")</f>
        <v/>
      </c>
      <c r="I49" s="91" t="str">
        <f>IF(AND(F49&gt;50,F49&lt;=70),"X","")</f>
        <v/>
      </c>
      <c r="J49" s="91" t="str">
        <f>IF(AND(F49&gt;70,F49&lt;=90),"X","")</f>
        <v/>
      </c>
      <c r="K49" s="91" t="str">
        <f t="shared" si="15"/>
        <v/>
      </c>
    </row>
    <row r="50" spans="1:11" s="6" customFormat="1" ht="18.75" customHeight="1" x14ac:dyDescent="0.25">
      <c r="A50" s="93"/>
      <c r="B50" s="93"/>
      <c r="C50" s="101"/>
      <c r="D50" s="100">
        <f t="shared" si="14"/>
        <v>0</v>
      </c>
      <c r="E50" s="89">
        <f t="shared" si="16"/>
        <v>0</v>
      </c>
      <c r="F50" s="90"/>
      <c r="G50" s="91" t="str">
        <f>IF(F50&lt;=20,"X","")</f>
        <v>X</v>
      </c>
      <c r="H50" s="91" t="str">
        <f>IF(AND(F50&gt;20,F50&lt;=50),"X","")</f>
        <v/>
      </c>
      <c r="I50" s="91" t="str">
        <f>IF(AND(F50&gt;50,F50&lt;=70),"X","")</f>
        <v/>
      </c>
      <c r="J50" s="91" t="str">
        <f>IF(AND(F50&gt;70,F50&lt;=90),"X","")</f>
        <v/>
      </c>
      <c r="K50" s="91" t="str">
        <f t="shared" si="15"/>
        <v/>
      </c>
    </row>
    <row r="51" spans="1:11" s="6" customFormat="1" ht="18.75" customHeight="1" x14ac:dyDescent="0.25">
      <c r="A51" s="93"/>
      <c r="B51" s="93"/>
      <c r="C51" s="101"/>
      <c r="D51" s="100">
        <f t="shared" si="14"/>
        <v>0</v>
      </c>
      <c r="E51" s="89">
        <f t="shared" si="16"/>
        <v>0</v>
      </c>
      <c r="F51" s="90"/>
      <c r="G51" s="91" t="str">
        <f>IF(F51&lt;=20,"X","")</f>
        <v>X</v>
      </c>
      <c r="H51" s="91" t="str">
        <f>IF(AND(F51&gt;20,F51&lt;=50),"X","")</f>
        <v/>
      </c>
      <c r="I51" s="91" t="str">
        <f>IF(AND(F51&gt;50,F51&lt;=70),"X","")</f>
        <v/>
      </c>
      <c r="J51" s="91" t="str">
        <f>IF(AND(F51&gt;70,F51&lt;=90),"X","")</f>
        <v/>
      </c>
      <c r="K51" s="91" t="str">
        <f t="shared" si="15"/>
        <v/>
      </c>
    </row>
    <row r="52" spans="1:11" ht="25.5" x14ac:dyDescent="0.25">
      <c r="A52" s="94" t="s">
        <v>254</v>
      </c>
      <c r="B52" s="95" t="str">
        <f>IF(C52=40,"Pesatura Adeguata","Pesatura Inadeguata")</f>
        <v>Pesatura Inadeguata</v>
      </c>
      <c r="C52" s="101">
        <f>SUM(C24:C47)</f>
        <v>36</v>
      </c>
      <c r="D52" s="101"/>
      <c r="E52" s="231"/>
      <c r="F52" s="97"/>
      <c r="G52" s="102"/>
      <c r="H52" s="103" t="e">
        <f>IF(H24="x",D24*E24)+IF(H25="x",D25*E25)+IF(H26="x",D26*E26)+IF(H27="x",D27*E27)+IF(H28="x",D28*E28)+IF(H29="x",D29*E29)+IF(H30="x",D30*E30)+IF(#REF!="x",#REF!*#REF!)+IF(#REF!="x",#REF!*#REF!)+IF(#REF!="x",#REF!*#REF!)+IF(#REF!="x",#REF!*#REF!)+IF(H31="x",D31*E31)+IF(H32="x",D32*E32)+IF(H33="x",D33*E33)+IF(H34="x",D34*E34)+IF(H35="x",D35*E35)+IF(H36="x",D36*E36)+IF(H37="x",D37*E37)+IF(H38="x",D38*E38)+IF(H39="x",D39*E39)+IF(H40="x",D40*E40)+IF(H41="x",D41*E41)+IF(H42="x",D42*E42)+IF(H43="x",D43*E43)+IF(H44="x",D44*E44)+IF(H45="x",D45*E45)+IF(H46="x",D46*E46)+IF(H47="x",D47*E47)+IF(H48="x",D48*E48)+IF(H49="x",D49*E49)+IF(H50="x",D50*E50)+IF(H51="x",D51*E51)</f>
        <v>#REF!</v>
      </c>
      <c r="I52" s="103" t="e">
        <f>IF(I24="x",D24*E24)+IF(I25="x",D25*E25)+IF(I26="x",D26*E26)+IF(I27="x",D27*E27)+IF(I28="x",D28*E28)+IF(I29="x",D29*E29)+IF(I30="x",D30*E30)+IF(#REF!="x",#REF!*#REF!)+IF(#REF!="x",#REF!*#REF!)+IF(#REF!="x",#REF!*#REF!)+IF(#REF!="x",#REF!*#REF!)+IF(I31="x",D31*E31)+IF(I32="x",D32*E32)+IF(I33="x",D33*E33)+IF(I34="x",D34*E34)+IF(I35="x",D35*E35)+IF(I36="x",D36*E36)+IF(I37="x",D37*E37)+IF(I38="x",D38*E38)+IF(I39="x",D39*E39)+IF(I40="x",D40*E40)+IF(I41="x",D41*E41)+IF(I42="x",D42*E42)+IF(I43="x",D43*E43)+IF(I44="x",D44*E44)+IF(I45="x",D45*E45)+IF(I46="x",D46*E46)+IF(I47="x",D47*E47)+IF(I48="x",D48*E48)+IF(I49="x",D49*E49)+IF(I50="x",D50*E50)+IF(I51="x",D51*E51)</f>
        <v>#REF!</v>
      </c>
      <c r="J52" s="103" t="e">
        <f>IF(J24="x",D24*E24)+IF(J25="x",D25*E25)+IF(J26="x",D26*E26)+IF(J27="x",D27*E27)+IF(J28="x",D28*E28)+IF(J29="x",D29*E29)+IF(J30="x",D30*E30)+IF(#REF!="x",#REF!*#REF!)+IF(#REF!="x",#REF!*#REF!)+IF(#REF!="x",#REF!*#REF!)+IF(#REF!="x",#REF!*#REF!)+IF(J31="x",D31*E31)+IF(J32="x",D32*E32)+IF(J33="x",D33*E33)+IF(J34="x",D34*E34)+IF(J35="x",D35*E35)+IF(J36="x",D36*E36)+IF(J37="x",D37*E37)+IF(J38="x",D38*E38)+IF(J39="x",D39*E39)+IF(J40="x",D40*E40)+IF(J41="x",D41*E41)+IF(J42="x",D42*E42)+IF(J43="x",D43*E43)+IF(J44="x",D44*E44)+IF(J45="x",D45*E45)+IF(J46="x",D46*E46)+IF(J47="x",D47*E47)+IF(J48="x",D48*E48)+IF(J49="x",D49*E49)+IF(J50="x",D50*E50)+IF(J51="x",D51*E51)</f>
        <v>#REF!</v>
      </c>
      <c r="K52" s="103" t="e">
        <f>IF(K24="x",D24*E24)+IF(K25="x",D25*E25)+IF(K26="x",D26*E26)+IF(K27="x",D27*E27)+IF(K28="x",D28*E28)+IF(K29="x",D29*E29)+IF(K30="x",D30*E30)+IF(#REF!="x",#REF!*#REF!)+IF(#REF!="x",#REF!*#REF!)+IF(#REF!="x",#REF!*#REF!)+IF(#REF!="x",#REF!*#REF!)+IF(K31="x",D31*E31)+IF(K32="x",D32*E32)+IF(K33="x",D33*E33)+IF(K34="x",D34*E34)+IF(K35="x",D35*E35)+IF(K36="x",D36*E36)+IF(K37="x",D37*E37)+IF(K38="x",D38*E38)+IF(K39="x",D39*E39)+IF(K40="x",D40*E40)+IF(K41="x",D41*E41)+IF(K42="x",D42*E42)+IF(K43="x",D43*E43)+IF(K44="x",D44*E44)+IF(K45="x",D45*E45)+IF(K46="x",D46*E46)+IF(K47="x",D47*E47)+IF(K48="x",D48*E48)+IF(K49="x",D49*E49)+IF(K50="x",D50*E50)+IF(K51="x",D51*E51)</f>
        <v>#REF!</v>
      </c>
    </row>
    <row r="53" spans="1:11" ht="18" customHeight="1" x14ac:dyDescent="0.25">
      <c r="A53" s="104"/>
      <c r="B53" s="105"/>
      <c r="C53" s="106"/>
      <c r="D53" s="106"/>
      <c r="E53" s="106" t="s">
        <v>255</v>
      </c>
      <c r="F53" s="107"/>
      <c r="G53" s="108"/>
      <c r="H53" s="108"/>
      <c r="I53" s="108"/>
      <c r="J53" s="108"/>
      <c r="K53" s="109"/>
    </row>
    <row r="54" spans="1:11" ht="16.5" customHeight="1" x14ac:dyDescent="0.25">
      <c r="A54" s="498" t="s">
        <v>256</v>
      </c>
      <c r="B54" s="499"/>
      <c r="C54" s="96">
        <f>SUM(H21:K21)</f>
        <v>0</v>
      </c>
      <c r="D54" s="336"/>
      <c r="E54" s="110">
        <f>C54/60</f>
        <v>0</v>
      </c>
      <c r="F54" s="111"/>
      <c r="G54" s="112"/>
      <c r="H54" s="112"/>
      <c r="I54" s="112"/>
      <c r="J54" s="112"/>
      <c r="K54" s="113"/>
    </row>
    <row r="55" spans="1:11" ht="17.25" customHeight="1" x14ac:dyDescent="0.25">
      <c r="A55" s="114" t="s">
        <v>200</v>
      </c>
      <c r="B55" s="115"/>
      <c r="C55" s="116"/>
      <c r="D55" s="116"/>
      <c r="E55" s="116"/>
      <c r="F55" s="500" t="s">
        <v>257</v>
      </c>
      <c r="G55" s="500"/>
      <c r="H55" s="501"/>
      <c r="I55" s="117" t="e">
        <f>C54+C56</f>
        <v>#REF!</v>
      </c>
      <c r="J55" s="116" t="s">
        <v>258</v>
      </c>
      <c r="K55" s="118"/>
    </row>
    <row r="56" spans="1:11" ht="16.5" customHeight="1" x14ac:dyDescent="0.25">
      <c r="A56" s="498" t="s">
        <v>259</v>
      </c>
      <c r="B56" s="499"/>
      <c r="C56" s="96" t="e">
        <f>SUM(G52:K52)</f>
        <v>#REF!</v>
      </c>
      <c r="D56" s="336"/>
      <c r="E56" s="110" t="s">
        <v>255</v>
      </c>
      <c r="F56" s="111"/>
      <c r="G56" s="112"/>
      <c r="H56" s="112"/>
      <c r="I56" s="112"/>
      <c r="J56" s="112"/>
      <c r="K56" s="113"/>
    </row>
    <row r="57" spans="1:11" ht="26.25" customHeight="1" x14ac:dyDescent="0.25">
      <c r="A57" s="119"/>
      <c r="B57" s="120"/>
      <c r="C57" s="120"/>
      <c r="D57" s="120"/>
      <c r="E57" s="120"/>
      <c r="F57" s="121"/>
      <c r="G57" s="122"/>
      <c r="H57" s="122"/>
      <c r="I57" s="122"/>
      <c r="J57" s="122"/>
      <c r="K57" s="123"/>
    </row>
  </sheetData>
  <mergeCells count="10">
    <mergeCell ref="A54:B54"/>
    <mergeCell ref="F55:H55"/>
    <mergeCell ref="A56:B56"/>
    <mergeCell ref="A1:K1"/>
    <mergeCell ref="A6:F8"/>
    <mergeCell ref="G6:K6"/>
    <mergeCell ref="A9:K9"/>
    <mergeCell ref="A22:C22"/>
    <mergeCell ref="F22:H22"/>
    <mergeCell ref="I22:K22"/>
  </mergeCells>
  <conditionalFormatting sqref="B21 B52:B53">
    <cfRule type="cellIs" dxfId="223" priority="31" stopIfTrue="1" operator="equal">
      <formula>"Pesatura Inadeguata"</formula>
    </cfRule>
  </conditionalFormatting>
  <conditionalFormatting sqref="G11 G24:G43">
    <cfRule type="cellIs" dxfId="222" priority="30" stopIfTrue="1" operator="equal">
      <formula>"x"</formula>
    </cfRule>
  </conditionalFormatting>
  <conditionalFormatting sqref="H11 H24:H43">
    <cfRule type="cellIs" dxfId="221" priority="27" stopIfTrue="1" operator="equal">
      <formula>"x"</formula>
    </cfRule>
    <cfRule type="cellIs" dxfId="220" priority="29" stopIfTrue="1" operator="equal">
      <formula>"x"</formula>
    </cfRule>
  </conditionalFormatting>
  <conditionalFormatting sqref="I11 I24:I43">
    <cfRule type="cellIs" dxfId="219" priority="28" stopIfTrue="1" operator="equal">
      <formula>"x"</formula>
    </cfRule>
  </conditionalFormatting>
  <conditionalFormatting sqref="J11 J24:J43">
    <cfRule type="cellIs" dxfId="218" priority="26" stopIfTrue="1" operator="equal">
      <formula>"x"</formula>
    </cfRule>
  </conditionalFormatting>
  <conditionalFormatting sqref="K11 K24:K43">
    <cfRule type="cellIs" dxfId="217" priority="25" stopIfTrue="1" operator="equal">
      <formula>"x"</formula>
    </cfRule>
  </conditionalFormatting>
  <conditionalFormatting sqref="G12">
    <cfRule type="cellIs" dxfId="216" priority="24" stopIfTrue="1" operator="equal">
      <formula>"x"</formula>
    </cfRule>
  </conditionalFormatting>
  <conditionalFormatting sqref="H12">
    <cfRule type="cellIs" dxfId="215" priority="21" stopIfTrue="1" operator="equal">
      <formula>"x"</formula>
    </cfRule>
    <cfRule type="cellIs" dxfId="214" priority="23" stopIfTrue="1" operator="equal">
      <formula>"x"</formula>
    </cfRule>
  </conditionalFormatting>
  <conditionalFormatting sqref="I12">
    <cfRule type="cellIs" dxfId="213" priority="22" stopIfTrue="1" operator="equal">
      <formula>"x"</formula>
    </cfRule>
  </conditionalFormatting>
  <conditionalFormatting sqref="J12">
    <cfRule type="cellIs" dxfId="212" priority="20" stopIfTrue="1" operator="equal">
      <formula>"x"</formula>
    </cfRule>
  </conditionalFormatting>
  <conditionalFormatting sqref="K12">
    <cfRule type="cellIs" dxfId="211" priority="19" stopIfTrue="1" operator="equal">
      <formula>"x"</formula>
    </cfRule>
  </conditionalFormatting>
  <conditionalFormatting sqref="G45:G51">
    <cfRule type="cellIs" dxfId="210" priority="12" stopIfTrue="1" operator="equal">
      <formula>"x"</formula>
    </cfRule>
  </conditionalFormatting>
  <conditionalFormatting sqref="H45:H51">
    <cfRule type="cellIs" dxfId="209" priority="9" stopIfTrue="1" operator="equal">
      <formula>"x"</formula>
    </cfRule>
    <cfRule type="cellIs" dxfId="208" priority="11" stopIfTrue="1" operator="equal">
      <formula>"x"</formula>
    </cfRule>
  </conditionalFormatting>
  <conditionalFormatting sqref="I45:I51">
    <cfRule type="cellIs" dxfId="207" priority="10" stopIfTrue="1" operator="equal">
      <formula>"x"</formula>
    </cfRule>
  </conditionalFormatting>
  <conditionalFormatting sqref="J45:J51">
    <cfRule type="cellIs" dxfId="206" priority="8" stopIfTrue="1" operator="equal">
      <formula>"x"</formula>
    </cfRule>
  </conditionalFormatting>
  <conditionalFormatting sqref="K45:K51">
    <cfRule type="cellIs" dxfId="205" priority="7" stopIfTrue="1" operator="equal">
      <formula>"x"</formula>
    </cfRule>
  </conditionalFormatting>
  <conditionalFormatting sqref="G13:G20">
    <cfRule type="cellIs" dxfId="204" priority="6" stopIfTrue="1" operator="equal">
      <formula>"x"</formula>
    </cfRule>
  </conditionalFormatting>
  <conditionalFormatting sqref="H13:H20">
    <cfRule type="cellIs" dxfId="203" priority="3" stopIfTrue="1" operator="equal">
      <formula>"x"</formula>
    </cfRule>
    <cfRule type="cellIs" dxfId="202" priority="5" stopIfTrue="1" operator="equal">
      <formula>"x"</formula>
    </cfRule>
  </conditionalFormatting>
  <conditionalFormatting sqref="I13:I20">
    <cfRule type="cellIs" dxfId="201" priority="4" stopIfTrue="1" operator="equal">
      <formula>"x"</formula>
    </cfRule>
  </conditionalFormatting>
  <conditionalFormatting sqref="J13:J20">
    <cfRule type="cellIs" dxfId="200" priority="2" stopIfTrue="1" operator="equal">
      <formula>"x"</formula>
    </cfRule>
  </conditionalFormatting>
  <conditionalFormatting sqref="K13:K20">
    <cfRule type="cellIs" dxfId="199" priority="1" stopIfTrue="1" operator="equal">
      <formula>"x"</formula>
    </cfRule>
  </conditionalFormatting>
  <dataValidations count="2">
    <dataValidation type="list" allowBlank="1" showInputMessage="1" showErrorMessage="1" sqref="WVK983084:WVK983091 IY44:IY51 SU44:SU51 ACQ44:ACQ51 AMM44:AMM51 AWI44:AWI51 BGE44:BGE51 BQA44:BQA51 BZW44:BZW51 CJS44:CJS51 CTO44:CTO51 DDK44:DDK51 DNG44:DNG51 DXC44:DXC51 EGY44:EGY51 EQU44:EQU51 FAQ44:FAQ51 FKM44:FKM51 FUI44:FUI51 GEE44:GEE51 GOA44:GOA51 GXW44:GXW51 HHS44:HHS51 HRO44:HRO51 IBK44:IBK51 ILG44:ILG51 IVC44:IVC51 JEY44:JEY51 JOU44:JOU51 JYQ44:JYQ51 KIM44:KIM51 KSI44:KSI51 LCE44:LCE51 LMA44:LMA51 LVW44:LVW51 MFS44:MFS51 MPO44:MPO51 MZK44:MZK51 NJG44:NJG51 NTC44:NTC51 OCY44:OCY51 OMU44:OMU51 OWQ44:OWQ51 PGM44:PGM51 PQI44:PQI51 QAE44:QAE51 QKA44:QKA51 QTW44:QTW51 RDS44:RDS51 RNO44:RNO51 RXK44:RXK51 SHG44:SHG51 SRC44:SRC51 TAY44:TAY51 TKU44:TKU51 TUQ44:TUQ51 UEM44:UEM51 UOI44:UOI51 UYE44:UYE51 VIA44:VIA51 VRW44:VRW51 WBS44:WBS51 WLO44:WLO51 WVK44:WVK51 B65580:B65587 IY65580:IY65587 SU65580:SU65587 ACQ65580:ACQ65587 AMM65580:AMM65587 AWI65580:AWI65587 BGE65580:BGE65587 BQA65580:BQA65587 BZW65580:BZW65587 CJS65580:CJS65587 CTO65580:CTO65587 DDK65580:DDK65587 DNG65580:DNG65587 DXC65580:DXC65587 EGY65580:EGY65587 EQU65580:EQU65587 FAQ65580:FAQ65587 FKM65580:FKM65587 FUI65580:FUI65587 GEE65580:GEE65587 GOA65580:GOA65587 GXW65580:GXW65587 HHS65580:HHS65587 HRO65580:HRO65587 IBK65580:IBK65587 ILG65580:ILG65587 IVC65580:IVC65587 JEY65580:JEY65587 JOU65580:JOU65587 JYQ65580:JYQ65587 KIM65580:KIM65587 KSI65580:KSI65587 LCE65580:LCE65587 LMA65580:LMA65587 LVW65580:LVW65587 MFS65580:MFS65587 MPO65580:MPO65587 MZK65580:MZK65587 NJG65580:NJG65587 NTC65580:NTC65587 OCY65580:OCY65587 OMU65580:OMU65587 OWQ65580:OWQ65587 PGM65580:PGM65587 PQI65580:PQI65587 QAE65580:QAE65587 QKA65580:QKA65587 QTW65580:QTW65587 RDS65580:RDS65587 RNO65580:RNO65587 RXK65580:RXK65587 SHG65580:SHG65587 SRC65580:SRC65587 TAY65580:TAY65587 TKU65580:TKU65587 TUQ65580:TUQ65587 UEM65580:UEM65587 UOI65580:UOI65587 UYE65580:UYE65587 VIA65580:VIA65587 VRW65580:VRW65587 WBS65580:WBS65587 WLO65580:WLO65587 WVK65580:WVK65587 B131116:B131123 IY131116:IY131123 SU131116:SU131123 ACQ131116:ACQ131123 AMM131116:AMM131123 AWI131116:AWI131123 BGE131116:BGE131123 BQA131116:BQA131123 BZW131116:BZW131123 CJS131116:CJS131123 CTO131116:CTO131123 DDK131116:DDK131123 DNG131116:DNG131123 DXC131116:DXC131123 EGY131116:EGY131123 EQU131116:EQU131123 FAQ131116:FAQ131123 FKM131116:FKM131123 FUI131116:FUI131123 GEE131116:GEE131123 GOA131116:GOA131123 GXW131116:GXW131123 HHS131116:HHS131123 HRO131116:HRO131123 IBK131116:IBK131123 ILG131116:ILG131123 IVC131116:IVC131123 JEY131116:JEY131123 JOU131116:JOU131123 JYQ131116:JYQ131123 KIM131116:KIM131123 KSI131116:KSI131123 LCE131116:LCE131123 LMA131116:LMA131123 LVW131116:LVW131123 MFS131116:MFS131123 MPO131116:MPO131123 MZK131116:MZK131123 NJG131116:NJG131123 NTC131116:NTC131123 OCY131116:OCY131123 OMU131116:OMU131123 OWQ131116:OWQ131123 PGM131116:PGM131123 PQI131116:PQI131123 QAE131116:QAE131123 QKA131116:QKA131123 QTW131116:QTW131123 RDS131116:RDS131123 RNO131116:RNO131123 RXK131116:RXK131123 SHG131116:SHG131123 SRC131116:SRC131123 TAY131116:TAY131123 TKU131116:TKU131123 TUQ131116:TUQ131123 UEM131116:UEM131123 UOI131116:UOI131123 UYE131116:UYE131123 VIA131116:VIA131123 VRW131116:VRW131123 WBS131116:WBS131123 WLO131116:WLO131123 WVK131116:WVK131123 B196652:B196659 IY196652:IY196659 SU196652:SU196659 ACQ196652:ACQ196659 AMM196652:AMM196659 AWI196652:AWI196659 BGE196652:BGE196659 BQA196652:BQA196659 BZW196652:BZW196659 CJS196652:CJS196659 CTO196652:CTO196659 DDK196652:DDK196659 DNG196652:DNG196659 DXC196652:DXC196659 EGY196652:EGY196659 EQU196652:EQU196659 FAQ196652:FAQ196659 FKM196652:FKM196659 FUI196652:FUI196659 GEE196652:GEE196659 GOA196652:GOA196659 GXW196652:GXW196659 HHS196652:HHS196659 HRO196652:HRO196659 IBK196652:IBK196659 ILG196652:ILG196659 IVC196652:IVC196659 JEY196652:JEY196659 JOU196652:JOU196659 JYQ196652:JYQ196659 KIM196652:KIM196659 KSI196652:KSI196659 LCE196652:LCE196659 LMA196652:LMA196659 LVW196652:LVW196659 MFS196652:MFS196659 MPO196652:MPO196659 MZK196652:MZK196659 NJG196652:NJG196659 NTC196652:NTC196659 OCY196652:OCY196659 OMU196652:OMU196659 OWQ196652:OWQ196659 PGM196652:PGM196659 PQI196652:PQI196659 QAE196652:QAE196659 QKA196652:QKA196659 QTW196652:QTW196659 RDS196652:RDS196659 RNO196652:RNO196659 RXK196652:RXK196659 SHG196652:SHG196659 SRC196652:SRC196659 TAY196652:TAY196659 TKU196652:TKU196659 TUQ196652:TUQ196659 UEM196652:UEM196659 UOI196652:UOI196659 UYE196652:UYE196659 VIA196652:VIA196659 VRW196652:VRW196659 WBS196652:WBS196659 WLO196652:WLO196659 WVK196652:WVK196659 B262188:B262195 IY262188:IY262195 SU262188:SU262195 ACQ262188:ACQ262195 AMM262188:AMM262195 AWI262188:AWI262195 BGE262188:BGE262195 BQA262188:BQA262195 BZW262188:BZW262195 CJS262188:CJS262195 CTO262188:CTO262195 DDK262188:DDK262195 DNG262188:DNG262195 DXC262188:DXC262195 EGY262188:EGY262195 EQU262188:EQU262195 FAQ262188:FAQ262195 FKM262188:FKM262195 FUI262188:FUI262195 GEE262188:GEE262195 GOA262188:GOA262195 GXW262188:GXW262195 HHS262188:HHS262195 HRO262188:HRO262195 IBK262188:IBK262195 ILG262188:ILG262195 IVC262188:IVC262195 JEY262188:JEY262195 JOU262188:JOU262195 JYQ262188:JYQ262195 KIM262188:KIM262195 KSI262188:KSI262195 LCE262188:LCE262195 LMA262188:LMA262195 LVW262188:LVW262195 MFS262188:MFS262195 MPO262188:MPO262195 MZK262188:MZK262195 NJG262188:NJG262195 NTC262188:NTC262195 OCY262188:OCY262195 OMU262188:OMU262195 OWQ262188:OWQ262195 PGM262188:PGM262195 PQI262188:PQI262195 QAE262188:QAE262195 QKA262188:QKA262195 QTW262188:QTW262195 RDS262188:RDS262195 RNO262188:RNO262195 RXK262188:RXK262195 SHG262188:SHG262195 SRC262188:SRC262195 TAY262188:TAY262195 TKU262188:TKU262195 TUQ262188:TUQ262195 UEM262188:UEM262195 UOI262188:UOI262195 UYE262188:UYE262195 VIA262188:VIA262195 VRW262188:VRW262195 WBS262188:WBS262195 WLO262188:WLO262195 WVK262188:WVK262195 B327724:B327731 IY327724:IY327731 SU327724:SU327731 ACQ327724:ACQ327731 AMM327724:AMM327731 AWI327724:AWI327731 BGE327724:BGE327731 BQA327724:BQA327731 BZW327724:BZW327731 CJS327724:CJS327731 CTO327724:CTO327731 DDK327724:DDK327731 DNG327724:DNG327731 DXC327724:DXC327731 EGY327724:EGY327731 EQU327724:EQU327731 FAQ327724:FAQ327731 FKM327724:FKM327731 FUI327724:FUI327731 GEE327724:GEE327731 GOA327724:GOA327731 GXW327724:GXW327731 HHS327724:HHS327731 HRO327724:HRO327731 IBK327724:IBK327731 ILG327724:ILG327731 IVC327724:IVC327731 JEY327724:JEY327731 JOU327724:JOU327731 JYQ327724:JYQ327731 KIM327724:KIM327731 KSI327724:KSI327731 LCE327724:LCE327731 LMA327724:LMA327731 LVW327724:LVW327731 MFS327724:MFS327731 MPO327724:MPO327731 MZK327724:MZK327731 NJG327724:NJG327731 NTC327724:NTC327731 OCY327724:OCY327731 OMU327724:OMU327731 OWQ327724:OWQ327731 PGM327724:PGM327731 PQI327724:PQI327731 QAE327724:QAE327731 QKA327724:QKA327731 QTW327724:QTW327731 RDS327724:RDS327731 RNO327724:RNO327731 RXK327724:RXK327731 SHG327724:SHG327731 SRC327724:SRC327731 TAY327724:TAY327731 TKU327724:TKU327731 TUQ327724:TUQ327731 UEM327724:UEM327731 UOI327724:UOI327731 UYE327724:UYE327731 VIA327724:VIA327731 VRW327724:VRW327731 WBS327724:WBS327731 WLO327724:WLO327731 WVK327724:WVK327731 B393260:B393267 IY393260:IY393267 SU393260:SU393267 ACQ393260:ACQ393267 AMM393260:AMM393267 AWI393260:AWI393267 BGE393260:BGE393267 BQA393260:BQA393267 BZW393260:BZW393267 CJS393260:CJS393267 CTO393260:CTO393267 DDK393260:DDK393267 DNG393260:DNG393267 DXC393260:DXC393267 EGY393260:EGY393267 EQU393260:EQU393267 FAQ393260:FAQ393267 FKM393260:FKM393267 FUI393260:FUI393267 GEE393260:GEE393267 GOA393260:GOA393267 GXW393260:GXW393267 HHS393260:HHS393267 HRO393260:HRO393267 IBK393260:IBK393267 ILG393260:ILG393267 IVC393260:IVC393267 JEY393260:JEY393267 JOU393260:JOU393267 JYQ393260:JYQ393267 KIM393260:KIM393267 KSI393260:KSI393267 LCE393260:LCE393267 LMA393260:LMA393267 LVW393260:LVW393267 MFS393260:MFS393267 MPO393260:MPO393267 MZK393260:MZK393267 NJG393260:NJG393267 NTC393260:NTC393267 OCY393260:OCY393267 OMU393260:OMU393267 OWQ393260:OWQ393267 PGM393260:PGM393267 PQI393260:PQI393267 QAE393260:QAE393267 QKA393260:QKA393267 QTW393260:QTW393267 RDS393260:RDS393267 RNO393260:RNO393267 RXK393260:RXK393267 SHG393260:SHG393267 SRC393260:SRC393267 TAY393260:TAY393267 TKU393260:TKU393267 TUQ393260:TUQ393267 UEM393260:UEM393267 UOI393260:UOI393267 UYE393260:UYE393267 VIA393260:VIA393267 VRW393260:VRW393267 WBS393260:WBS393267 WLO393260:WLO393267 WVK393260:WVK393267 B458796:B458803 IY458796:IY458803 SU458796:SU458803 ACQ458796:ACQ458803 AMM458796:AMM458803 AWI458796:AWI458803 BGE458796:BGE458803 BQA458796:BQA458803 BZW458796:BZW458803 CJS458796:CJS458803 CTO458796:CTO458803 DDK458796:DDK458803 DNG458796:DNG458803 DXC458796:DXC458803 EGY458796:EGY458803 EQU458796:EQU458803 FAQ458796:FAQ458803 FKM458796:FKM458803 FUI458796:FUI458803 GEE458796:GEE458803 GOA458796:GOA458803 GXW458796:GXW458803 HHS458796:HHS458803 HRO458796:HRO458803 IBK458796:IBK458803 ILG458796:ILG458803 IVC458796:IVC458803 JEY458796:JEY458803 JOU458796:JOU458803 JYQ458796:JYQ458803 KIM458796:KIM458803 KSI458796:KSI458803 LCE458796:LCE458803 LMA458796:LMA458803 LVW458796:LVW458803 MFS458796:MFS458803 MPO458796:MPO458803 MZK458796:MZK458803 NJG458796:NJG458803 NTC458796:NTC458803 OCY458796:OCY458803 OMU458796:OMU458803 OWQ458796:OWQ458803 PGM458796:PGM458803 PQI458796:PQI458803 QAE458796:QAE458803 QKA458796:QKA458803 QTW458796:QTW458803 RDS458796:RDS458803 RNO458796:RNO458803 RXK458796:RXK458803 SHG458796:SHG458803 SRC458796:SRC458803 TAY458796:TAY458803 TKU458796:TKU458803 TUQ458796:TUQ458803 UEM458796:UEM458803 UOI458796:UOI458803 UYE458796:UYE458803 VIA458796:VIA458803 VRW458796:VRW458803 WBS458796:WBS458803 WLO458796:WLO458803 WVK458796:WVK458803 B524332:B524339 IY524332:IY524339 SU524332:SU524339 ACQ524332:ACQ524339 AMM524332:AMM524339 AWI524332:AWI524339 BGE524332:BGE524339 BQA524332:BQA524339 BZW524332:BZW524339 CJS524332:CJS524339 CTO524332:CTO524339 DDK524332:DDK524339 DNG524332:DNG524339 DXC524332:DXC524339 EGY524332:EGY524339 EQU524332:EQU524339 FAQ524332:FAQ524339 FKM524332:FKM524339 FUI524332:FUI524339 GEE524332:GEE524339 GOA524332:GOA524339 GXW524332:GXW524339 HHS524332:HHS524339 HRO524332:HRO524339 IBK524332:IBK524339 ILG524332:ILG524339 IVC524332:IVC524339 JEY524332:JEY524339 JOU524332:JOU524339 JYQ524332:JYQ524339 KIM524332:KIM524339 KSI524332:KSI524339 LCE524332:LCE524339 LMA524332:LMA524339 LVW524332:LVW524339 MFS524332:MFS524339 MPO524332:MPO524339 MZK524332:MZK524339 NJG524332:NJG524339 NTC524332:NTC524339 OCY524332:OCY524339 OMU524332:OMU524339 OWQ524332:OWQ524339 PGM524332:PGM524339 PQI524332:PQI524339 QAE524332:QAE524339 QKA524332:QKA524339 QTW524332:QTW524339 RDS524332:RDS524339 RNO524332:RNO524339 RXK524332:RXK524339 SHG524332:SHG524339 SRC524332:SRC524339 TAY524332:TAY524339 TKU524332:TKU524339 TUQ524332:TUQ524339 UEM524332:UEM524339 UOI524332:UOI524339 UYE524332:UYE524339 VIA524332:VIA524339 VRW524332:VRW524339 WBS524332:WBS524339 WLO524332:WLO524339 WVK524332:WVK524339 B589868:B589875 IY589868:IY589875 SU589868:SU589875 ACQ589868:ACQ589875 AMM589868:AMM589875 AWI589868:AWI589875 BGE589868:BGE589875 BQA589868:BQA589875 BZW589868:BZW589875 CJS589868:CJS589875 CTO589868:CTO589875 DDK589868:DDK589875 DNG589868:DNG589875 DXC589868:DXC589875 EGY589868:EGY589875 EQU589868:EQU589875 FAQ589868:FAQ589875 FKM589868:FKM589875 FUI589868:FUI589875 GEE589868:GEE589875 GOA589868:GOA589875 GXW589868:GXW589875 HHS589868:HHS589875 HRO589868:HRO589875 IBK589868:IBK589875 ILG589868:ILG589875 IVC589868:IVC589875 JEY589868:JEY589875 JOU589868:JOU589875 JYQ589868:JYQ589875 KIM589868:KIM589875 KSI589868:KSI589875 LCE589868:LCE589875 LMA589868:LMA589875 LVW589868:LVW589875 MFS589868:MFS589875 MPO589868:MPO589875 MZK589868:MZK589875 NJG589868:NJG589875 NTC589868:NTC589875 OCY589868:OCY589875 OMU589868:OMU589875 OWQ589868:OWQ589875 PGM589868:PGM589875 PQI589868:PQI589875 QAE589868:QAE589875 QKA589868:QKA589875 QTW589868:QTW589875 RDS589868:RDS589875 RNO589868:RNO589875 RXK589868:RXK589875 SHG589868:SHG589875 SRC589868:SRC589875 TAY589868:TAY589875 TKU589868:TKU589875 TUQ589868:TUQ589875 UEM589868:UEM589875 UOI589868:UOI589875 UYE589868:UYE589875 VIA589868:VIA589875 VRW589868:VRW589875 WBS589868:WBS589875 WLO589868:WLO589875 WVK589868:WVK589875 B655404:B655411 IY655404:IY655411 SU655404:SU655411 ACQ655404:ACQ655411 AMM655404:AMM655411 AWI655404:AWI655411 BGE655404:BGE655411 BQA655404:BQA655411 BZW655404:BZW655411 CJS655404:CJS655411 CTO655404:CTO655411 DDK655404:DDK655411 DNG655404:DNG655411 DXC655404:DXC655411 EGY655404:EGY655411 EQU655404:EQU655411 FAQ655404:FAQ655411 FKM655404:FKM655411 FUI655404:FUI655411 GEE655404:GEE655411 GOA655404:GOA655411 GXW655404:GXW655411 HHS655404:HHS655411 HRO655404:HRO655411 IBK655404:IBK655411 ILG655404:ILG655411 IVC655404:IVC655411 JEY655404:JEY655411 JOU655404:JOU655411 JYQ655404:JYQ655411 KIM655404:KIM655411 KSI655404:KSI655411 LCE655404:LCE655411 LMA655404:LMA655411 LVW655404:LVW655411 MFS655404:MFS655411 MPO655404:MPO655411 MZK655404:MZK655411 NJG655404:NJG655411 NTC655404:NTC655411 OCY655404:OCY655411 OMU655404:OMU655411 OWQ655404:OWQ655411 PGM655404:PGM655411 PQI655404:PQI655411 QAE655404:QAE655411 QKA655404:QKA655411 QTW655404:QTW655411 RDS655404:RDS655411 RNO655404:RNO655411 RXK655404:RXK655411 SHG655404:SHG655411 SRC655404:SRC655411 TAY655404:TAY655411 TKU655404:TKU655411 TUQ655404:TUQ655411 UEM655404:UEM655411 UOI655404:UOI655411 UYE655404:UYE655411 VIA655404:VIA655411 VRW655404:VRW655411 WBS655404:WBS655411 WLO655404:WLO655411 WVK655404:WVK655411 B720940:B720947 IY720940:IY720947 SU720940:SU720947 ACQ720940:ACQ720947 AMM720940:AMM720947 AWI720940:AWI720947 BGE720940:BGE720947 BQA720940:BQA720947 BZW720940:BZW720947 CJS720940:CJS720947 CTO720940:CTO720947 DDK720940:DDK720947 DNG720940:DNG720947 DXC720940:DXC720947 EGY720940:EGY720947 EQU720940:EQU720947 FAQ720940:FAQ720947 FKM720940:FKM720947 FUI720940:FUI720947 GEE720940:GEE720947 GOA720940:GOA720947 GXW720940:GXW720947 HHS720940:HHS720947 HRO720940:HRO720947 IBK720940:IBK720947 ILG720940:ILG720947 IVC720940:IVC720947 JEY720940:JEY720947 JOU720940:JOU720947 JYQ720940:JYQ720947 KIM720940:KIM720947 KSI720940:KSI720947 LCE720940:LCE720947 LMA720940:LMA720947 LVW720940:LVW720947 MFS720940:MFS720947 MPO720940:MPO720947 MZK720940:MZK720947 NJG720940:NJG720947 NTC720940:NTC720947 OCY720940:OCY720947 OMU720940:OMU720947 OWQ720940:OWQ720947 PGM720940:PGM720947 PQI720940:PQI720947 QAE720940:QAE720947 QKA720940:QKA720947 QTW720940:QTW720947 RDS720940:RDS720947 RNO720940:RNO720947 RXK720940:RXK720947 SHG720940:SHG720947 SRC720940:SRC720947 TAY720940:TAY720947 TKU720940:TKU720947 TUQ720940:TUQ720947 UEM720940:UEM720947 UOI720940:UOI720947 UYE720940:UYE720947 VIA720940:VIA720947 VRW720940:VRW720947 WBS720940:WBS720947 WLO720940:WLO720947 WVK720940:WVK720947 B786476:B786483 IY786476:IY786483 SU786476:SU786483 ACQ786476:ACQ786483 AMM786476:AMM786483 AWI786476:AWI786483 BGE786476:BGE786483 BQA786476:BQA786483 BZW786476:BZW786483 CJS786476:CJS786483 CTO786476:CTO786483 DDK786476:DDK786483 DNG786476:DNG786483 DXC786476:DXC786483 EGY786476:EGY786483 EQU786476:EQU786483 FAQ786476:FAQ786483 FKM786476:FKM786483 FUI786476:FUI786483 GEE786476:GEE786483 GOA786476:GOA786483 GXW786476:GXW786483 HHS786476:HHS786483 HRO786476:HRO786483 IBK786476:IBK786483 ILG786476:ILG786483 IVC786476:IVC786483 JEY786476:JEY786483 JOU786476:JOU786483 JYQ786476:JYQ786483 KIM786476:KIM786483 KSI786476:KSI786483 LCE786476:LCE786483 LMA786476:LMA786483 LVW786476:LVW786483 MFS786476:MFS786483 MPO786476:MPO786483 MZK786476:MZK786483 NJG786476:NJG786483 NTC786476:NTC786483 OCY786476:OCY786483 OMU786476:OMU786483 OWQ786476:OWQ786483 PGM786476:PGM786483 PQI786476:PQI786483 QAE786476:QAE786483 QKA786476:QKA786483 QTW786476:QTW786483 RDS786476:RDS786483 RNO786476:RNO786483 RXK786476:RXK786483 SHG786476:SHG786483 SRC786476:SRC786483 TAY786476:TAY786483 TKU786476:TKU786483 TUQ786476:TUQ786483 UEM786476:UEM786483 UOI786476:UOI786483 UYE786476:UYE786483 VIA786476:VIA786483 VRW786476:VRW786483 WBS786476:WBS786483 WLO786476:WLO786483 WVK786476:WVK786483 B852012:B852019 IY852012:IY852019 SU852012:SU852019 ACQ852012:ACQ852019 AMM852012:AMM852019 AWI852012:AWI852019 BGE852012:BGE852019 BQA852012:BQA852019 BZW852012:BZW852019 CJS852012:CJS852019 CTO852012:CTO852019 DDK852012:DDK852019 DNG852012:DNG852019 DXC852012:DXC852019 EGY852012:EGY852019 EQU852012:EQU852019 FAQ852012:FAQ852019 FKM852012:FKM852019 FUI852012:FUI852019 GEE852012:GEE852019 GOA852012:GOA852019 GXW852012:GXW852019 HHS852012:HHS852019 HRO852012:HRO852019 IBK852012:IBK852019 ILG852012:ILG852019 IVC852012:IVC852019 JEY852012:JEY852019 JOU852012:JOU852019 JYQ852012:JYQ852019 KIM852012:KIM852019 KSI852012:KSI852019 LCE852012:LCE852019 LMA852012:LMA852019 LVW852012:LVW852019 MFS852012:MFS852019 MPO852012:MPO852019 MZK852012:MZK852019 NJG852012:NJG852019 NTC852012:NTC852019 OCY852012:OCY852019 OMU852012:OMU852019 OWQ852012:OWQ852019 PGM852012:PGM852019 PQI852012:PQI852019 QAE852012:QAE852019 QKA852012:QKA852019 QTW852012:QTW852019 RDS852012:RDS852019 RNO852012:RNO852019 RXK852012:RXK852019 SHG852012:SHG852019 SRC852012:SRC852019 TAY852012:TAY852019 TKU852012:TKU852019 TUQ852012:TUQ852019 UEM852012:UEM852019 UOI852012:UOI852019 UYE852012:UYE852019 VIA852012:VIA852019 VRW852012:VRW852019 WBS852012:WBS852019 WLO852012:WLO852019 WVK852012:WVK852019 B917548:B917555 IY917548:IY917555 SU917548:SU917555 ACQ917548:ACQ917555 AMM917548:AMM917555 AWI917548:AWI917555 BGE917548:BGE917555 BQA917548:BQA917555 BZW917548:BZW917555 CJS917548:CJS917555 CTO917548:CTO917555 DDK917548:DDK917555 DNG917548:DNG917555 DXC917548:DXC917555 EGY917548:EGY917555 EQU917548:EQU917555 FAQ917548:FAQ917555 FKM917548:FKM917555 FUI917548:FUI917555 GEE917548:GEE917555 GOA917548:GOA917555 GXW917548:GXW917555 HHS917548:HHS917555 HRO917548:HRO917555 IBK917548:IBK917555 ILG917548:ILG917555 IVC917548:IVC917555 JEY917548:JEY917555 JOU917548:JOU917555 JYQ917548:JYQ917555 KIM917548:KIM917555 KSI917548:KSI917555 LCE917548:LCE917555 LMA917548:LMA917555 LVW917548:LVW917555 MFS917548:MFS917555 MPO917548:MPO917555 MZK917548:MZK917555 NJG917548:NJG917555 NTC917548:NTC917555 OCY917548:OCY917555 OMU917548:OMU917555 OWQ917548:OWQ917555 PGM917548:PGM917555 PQI917548:PQI917555 QAE917548:QAE917555 QKA917548:QKA917555 QTW917548:QTW917555 RDS917548:RDS917555 RNO917548:RNO917555 RXK917548:RXK917555 SHG917548:SHG917555 SRC917548:SRC917555 TAY917548:TAY917555 TKU917548:TKU917555 TUQ917548:TUQ917555 UEM917548:UEM917555 UOI917548:UOI917555 UYE917548:UYE917555 VIA917548:VIA917555 VRW917548:VRW917555 WBS917548:WBS917555 WLO917548:WLO917555 WVK917548:WVK917555 B983084:B983091 IY983084:IY983091 SU983084:SU983091 ACQ983084:ACQ983091 AMM983084:AMM983091 AWI983084:AWI983091 BGE983084:BGE983091 BQA983084:BQA983091 BZW983084:BZW983091 CJS983084:CJS983091 CTO983084:CTO983091 DDK983084:DDK983091 DNG983084:DNG983091 DXC983084:DXC983091 EGY983084:EGY983091 EQU983084:EQU983091 FAQ983084:FAQ983091 FKM983084:FKM983091 FUI983084:FUI983091 GEE983084:GEE983091 GOA983084:GOA983091 GXW983084:GXW983091 HHS983084:HHS983091 HRO983084:HRO983091 IBK983084:IBK983091 ILG983084:ILG983091 IVC983084:IVC983091 JEY983084:JEY983091 JOU983084:JOU983091 JYQ983084:JYQ983091 KIM983084:KIM983091 KSI983084:KSI983091 LCE983084:LCE983091 LMA983084:LMA983091 LVW983084:LVW983091 MFS983084:MFS983091 MPO983084:MPO983091 MZK983084:MZK983091 NJG983084:NJG983091 NTC983084:NTC983091 OCY983084:OCY983091 OMU983084:OMU983091 OWQ983084:OWQ983091 PGM983084:PGM983091 PQI983084:PQI983091 QAE983084:QAE983091 QKA983084:QKA983091 QTW983084:QTW983091 RDS983084:RDS983091 RNO983084:RNO983091 RXK983084:RXK983091 SHG983084:SHG983091 SRC983084:SRC983091 TAY983084:TAY983091 TKU983084:TKU983091 TUQ983084:TUQ983091 UEM983084:UEM983091 UOI983084:UOI983091 UYE983084:UYE983091 VIA983084:VIA983091 VRW983084:VRW983091 WBS983084:WBS983091 WLO983084:WLO983091 B44" xr:uid="{00000000-0002-0000-0800-000000000000}">
      <formula1>Valore</formula1>
    </dataValidation>
    <dataValidation type="list" allowBlank="1" showInputMessage="1" showErrorMessage="1" sqref="WVJ983084:WVJ983091 IX44:IX51 ST44:ST51 ACP44:ACP51 AML44:AML51 AWH44:AWH51 BGD44:BGD51 BPZ44:BPZ51 BZV44:BZV51 CJR44:CJR51 CTN44:CTN51 DDJ44:DDJ51 DNF44:DNF51 DXB44:DXB51 EGX44:EGX51 EQT44:EQT51 FAP44:FAP51 FKL44:FKL51 FUH44:FUH51 GED44:GED51 GNZ44:GNZ51 GXV44:GXV51 HHR44:HHR51 HRN44:HRN51 IBJ44:IBJ51 ILF44:ILF51 IVB44:IVB51 JEX44:JEX51 JOT44:JOT51 JYP44:JYP51 KIL44:KIL51 KSH44:KSH51 LCD44:LCD51 LLZ44:LLZ51 LVV44:LVV51 MFR44:MFR51 MPN44:MPN51 MZJ44:MZJ51 NJF44:NJF51 NTB44:NTB51 OCX44:OCX51 OMT44:OMT51 OWP44:OWP51 PGL44:PGL51 PQH44:PQH51 QAD44:QAD51 QJZ44:QJZ51 QTV44:QTV51 RDR44:RDR51 RNN44:RNN51 RXJ44:RXJ51 SHF44:SHF51 SRB44:SRB51 TAX44:TAX51 TKT44:TKT51 TUP44:TUP51 UEL44:UEL51 UOH44:UOH51 UYD44:UYD51 VHZ44:VHZ51 VRV44:VRV51 WBR44:WBR51 WLN44:WLN51 WVJ44:WVJ51 A65580:A65587 IX65580:IX65587 ST65580:ST65587 ACP65580:ACP65587 AML65580:AML65587 AWH65580:AWH65587 BGD65580:BGD65587 BPZ65580:BPZ65587 BZV65580:BZV65587 CJR65580:CJR65587 CTN65580:CTN65587 DDJ65580:DDJ65587 DNF65580:DNF65587 DXB65580:DXB65587 EGX65580:EGX65587 EQT65580:EQT65587 FAP65580:FAP65587 FKL65580:FKL65587 FUH65580:FUH65587 GED65580:GED65587 GNZ65580:GNZ65587 GXV65580:GXV65587 HHR65580:HHR65587 HRN65580:HRN65587 IBJ65580:IBJ65587 ILF65580:ILF65587 IVB65580:IVB65587 JEX65580:JEX65587 JOT65580:JOT65587 JYP65580:JYP65587 KIL65580:KIL65587 KSH65580:KSH65587 LCD65580:LCD65587 LLZ65580:LLZ65587 LVV65580:LVV65587 MFR65580:MFR65587 MPN65580:MPN65587 MZJ65580:MZJ65587 NJF65580:NJF65587 NTB65580:NTB65587 OCX65580:OCX65587 OMT65580:OMT65587 OWP65580:OWP65587 PGL65580:PGL65587 PQH65580:PQH65587 QAD65580:QAD65587 QJZ65580:QJZ65587 QTV65580:QTV65587 RDR65580:RDR65587 RNN65580:RNN65587 RXJ65580:RXJ65587 SHF65580:SHF65587 SRB65580:SRB65587 TAX65580:TAX65587 TKT65580:TKT65587 TUP65580:TUP65587 UEL65580:UEL65587 UOH65580:UOH65587 UYD65580:UYD65587 VHZ65580:VHZ65587 VRV65580:VRV65587 WBR65580:WBR65587 WLN65580:WLN65587 WVJ65580:WVJ65587 A131116:A131123 IX131116:IX131123 ST131116:ST131123 ACP131116:ACP131123 AML131116:AML131123 AWH131116:AWH131123 BGD131116:BGD131123 BPZ131116:BPZ131123 BZV131116:BZV131123 CJR131116:CJR131123 CTN131116:CTN131123 DDJ131116:DDJ131123 DNF131116:DNF131123 DXB131116:DXB131123 EGX131116:EGX131123 EQT131116:EQT131123 FAP131116:FAP131123 FKL131116:FKL131123 FUH131116:FUH131123 GED131116:GED131123 GNZ131116:GNZ131123 GXV131116:GXV131123 HHR131116:HHR131123 HRN131116:HRN131123 IBJ131116:IBJ131123 ILF131116:ILF131123 IVB131116:IVB131123 JEX131116:JEX131123 JOT131116:JOT131123 JYP131116:JYP131123 KIL131116:KIL131123 KSH131116:KSH131123 LCD131116:LCD131123 LLZ131116:LLZ131123 LVV131116:LVV131123 MFR131116:MFR131123 MPN131116:MPN131123 MZJ131116:MZJ131123 NJF131116:NJF131123 NTB131116:NTB131123 OCX131116:OCX131123 OMT131116:OMT131123 OWP131116:OWP131123 PGL131116:PGL131123 PQH131116:PQH131123 QAD131116:QAD131123 QJZ131116:QJZ131123 QTV131116:QTV131123 RDR131116:RDR131123 RNN131116:RNN131123 RXJ131116:RXJ131123 SHF131116:SHF131123 SRB131116:SRB131123 TAX131116:TAX131123 TKT131116:TKT131123 TUP131116:TUP131123 UEL131116:UEL131123 UOH131116:UOH131123 UYD131116:UYD131123 VHZ131116:VHZ131123 VRV131116:VRV131123 WBR131116:WBR131123 WLN131116:WLN131123 WVJ131116:WVJ131123 A196652:A196659 IX196652:IX196659 ST196652:ST196659 ACP196652:ACP196659 AML196652:AML196659 AWH196652:AWH196659 BGD196652:BGD196659 BPZ196652:BPZ196659 BZV196652:BZV196659 CJR196652:CJR196659 CTN196652:CTN196659 DDJ196652:DDJ196659 DNF196652:DNF196659 DXB196652:DXB196659 EGX196652:EGX196659 EQT196652:EQT196659 FAP196652:FAP196659 FKL196652:FKL196659 FUH196652:FUH196659 GED196652:GED196659 GNZ196652:GNZ196659 GXV196652:GXV196659 HHR196652:HHR196659 HRN196652:HRN196659 IBJ196652:IBJ196659 ILF196652:ILF196659 IVB196652:IVB196659 JEX196652:JEX196659 JOT196652:JOT196659 JYP196652:JYP196659 KIL196652:KIL196659 KSH196652:KSH196659 LCD196652:LCD196659 LLZ196652:LLZ196659 LVV196652:LVV196659 MFR196652:MFR196659 MPN196652:MPN196659 MZJ196652:MZJ196659 NJF196652:NJF196659 NTB196652:NTB196659 OCX196652:OCX196659 OMT196652:OMT196659 OWP196652:OWP196659 PGL196652:PGL196659 PQH196652:PQH196659 QAD196652:QAD196659 QJZ196652:QJZ196659 QTV196652:QTV196659 RDR196652:RDR196659 RNN196652:RNN196659 RXJ196652:RXJ196659 SHF196652:SHF196659 SRB196652:SRB196659 TAX196652:TAX196659 TKT196652:TKT196659 TUP196652:TUP196659 UEL196652:UEL196659 UOH196652:UOH196659 UYD196652:UYD196659 VHZ196652:VHZ196659 VRV196652:VRV196659 WBR196652:WBR196659 WLN196652:WLN196659 WVJ196652:WVJ196659 A262188:A262195 IX262188:IX262195 ST262188:ST262195 ACP262188:ACP262195 AML262188:AML262195 AWH262188:AWH262195 BGD262188:BGD262195 BPZ262188:BPZ262195 BZV262188:BZV262195 CJR262188:CJR262195 CTN262188:CTN262195 DDJ262188:DDJ262195 DNF262188:DNF262195 DXB262188:DXB262195 EGX262188:EGX262195 EQT262188:EQT262195 FAP262188:FAP262195 FKL262188:FKL262195 FUH262188:FUH262195 GED262188:GED262195 GNZ262188:GNZ262195 GXV262188:GXV262195 HHR262188:HHR262195 HRN262188:HRN262195 IBJ262188:IBJ262195 ILF262188:ILF262195 IVB262188:IVB262195 JEX262188:JEX262195 JOT262188:JOT262195 JYP262188:JYP262195 KIL262188:KIL262195 KSH262188:KSH262195 LCD262188:LCD262195 LLZ262188:LLZ262195 LVV262188:LVV262195 MFR262188:MFR262195 MPN262188:MPN262195 MZJ262188:MZJ262195 NJF262188:NJF262195 NTB262188:NTB262195 OCX262188:OCX262195 OMT262188:OMT262195 OWP262188:OWP262195 PGL262188:PGL262195 PQH262188:PQH262195 QAD262188:QAD262195 QJZ262188:QJZ262195 QTV262188:QTV262195 RDR262188:RDR262195 RNN262188:RNN262195 RXJ262188:RXJ262195 SHF262188:SHF262195 SRB262188:SRB262195 TAX262188:TAX262195 TKT262188:TKT262195 TUP262188:TUP262195 UEL262188:UEL262195 UOH262188:UOH262195 UYD262188:UYD262195 VHZ262188:VHZ262195 VRV262188:VRV262195 WBR262188:WBR262195 WLN262188:WLN262195 WVJ262188:WVJ262195 A327724:A327731 IX327724:IX327731 ST327724:ST327731 ACP327724:ACP327731 AML327724:AML327731 AWH327724:AWH327731 BGD327724:BGD327731 BPZ327724:BPZ327731 BZV327724:BZV327731 CJR327724:CJR327731 CTN327724:CTN327731 DDJ327724:DDJ327731 DNF327724:DNF327731 DXB327724:DXB327731 EGX327724:EGX327731 EQT327724:EQT327731 FAP327724:FAP327731 FKL327724:FKL327731 FUH327724:FUH327731 GED327724:GED327731 GNZ327724:GNZ327731 GXV327724:GXV327731 HHR327724:HHR327731 HRN327724:HRN327731 IBJ327724:IBJ327731 ILF327724:ILF327731 IVB327724:IVB327731 JEX327724:JEX327731 JOT327724:JOT327731 JYP327724:JYP327731 KIL327724:KIL327731 KSH327724:KSH327731 LCD327724:LCD327731 LLZ327724:LLZ327731 LVV327724:LVV327731 MFR327724:MFR327731 MPN327724:MPN327731 MZJ327724:MZJ327731 NJF327724:NJF327731 NTB327724:NTB327731 OCX327724:OCX327731 OMT327724:OMT327731 OWP327724:OWP327731 PGL327724:PGL327731 PQH327724:PQH327731 QAD327724:QAD327731 QJZ327724:QJZ327731 QTV327724:QTV327731 RDR327724:RDR327731 RNN327724:RNN327731 RXJ327724:RXJ327731 SHF327724:SHF327731 SRB327724:SRB327731 TAX327724:TAX327731 TKT327724:TKT327731 TUP327724:TUP327731 UEL327724:UEL327731 UOH327724:UOH327731 UYD327724:UYD327731 VHZ327724:VHZ327731 VRV327724:VRV327731 WBR327724:WBR327731 WLN327724:WLN327731 WVJ327724:WVJ327731 A393260:A393267 IX393260:IX393267 ST393260:ST393267 ACP393260:ACP393267 AML393260:AML393267 AWH393260:AWH393267 BGD393260:BGD393267 BPZ393260:BPZ393267 BZV393260:BZV393267 CJR393260:CJR393267 CTN393260:CTN393267 DDJ393260:DDJ393267 DNF393260:DNF393267 DXB393260:DXB393267 EGX393260:EGX393267 EQT393260:EQT393267 FAP393260:FAP393267 FKL393260:FKL393267 FUH393260:FUH393267 GED393260:GED393267 GNZ393260:GNZ393267 GXV393260:GXV393267 HHR393260:HHR393267 HRN393260:HRN393267 IBJ393260:IBJ393267 ILF393260:ILF393267 IVB393260:IVB393267 JEX393260:JEX393267 JOT393260:JOT393267 JYP393260:JYP393267 KIL393260:KIL393267 KSH393260:KSH393267 LCD393260:LCD393267 LLZ393260:LLZ393267 LVV393260:LVV393267 MFR393260:MFR393267 MPN393260:MPN393267 MZJ393260:MZJ393267 NJF393260:NJF393267 NTB393260:NTB393267 OCX393260:OCX393267 OMT393260:OMT393267 OWP393260:OWP393267 PGL393260:PGL393267 PQH393260:PQH393267 QAD393260:QAD393267 QJZ393260:QJZ393267 QTV393260:QTV393267 RDR393260:RDR393267 RNN393260:RNN393267 RXJ393260:RXJ393267 SHF393260:SHF393267 SRB393260:SRB393267 TAX393260:TAX393267 TKT393260:TKT393267 TUP393260:TUP393267 UEL393260:UEL393267 UOH393260:UOH393267 UYD393260:UYD393267 VHZ393260:VHZ393267 VRV393260:VRV393267 WBR393260:WBR393267 WLN393260:WLN393267 WVJ393260:WVJ393267 A458796:A458803 IX458796:IX458803 ST458796:ST458803 ACP458796:ACP458803 AML458796:AML458803 AWH458796:AWH458803 BGD458796:BGD458803 BPZ458796:BPZ458803 BZV458796:BZV458803 CJR458796:CJR458803 CTN458796:CTN458803 DDJ458796:DDJ458803 DNF458796:DNF458803 DXB458796:DXB458803 EGX458796:EGX458803 EQT458796:EQT458803 FAP458796:FAP458803 FKL458796:FKL458803 FUH458796:FUH458803 GED458796:GED458803 GNZ458796:GNZ458803 GXV458796:GXV458803 HHR458796:HHR458803 HRN458796:HRN458803 IBJ458796:IBJ458803 ILF458796:ILF458803 IVB458796:IVB458803 JEX458796:JEX458803 JOT458796:JOT458803 JYP458796:JYP458803 KIL458796:KIL458803 KSH458796:KSH458803 LCD458796:LCD458803 LLZ458796:LLZ458803 LVV458796:LVV458803 MFR458796:MFR458803 MPN458796:MPN458803 MZJ458796:MZJ458803 NJF458796:NJF458803 NTB458796:NTB458803 OCX458796:OCX458803 OMT458796:OMT458803 OWP458796:OWP458803 PGL458796:PGL458803 PQH458796:PQH458803 QAD458796:QAD458803 QJZ458796:QJZ458803 QTV458796:QTV458803 RDR458796:RDR458803 RNN458796:RNN458803 RXJ458796:RXJ458803 SHF458796:SHF458803 SRB458796:SRB458803 TAX458796:TAX458803 TKT458796:TKT458803 TUP458796:TUP458803 UEL458796:UEL458803 UOH458796:UOH458803 UYD458796:UYD458803 VHZ458796:VHZ458803 VRV458796:VRV458803 WBR458796:WBR458803 WLN458796:WLN458803 WVJ458796:WVJ458803 A524332:A524339 IX524332:IX524339 ST524332:ST524339 ACP524332:ACP524339 AML524332:AML524339 AWH524332:AWH524339 BGD524332:BGD524339 BPZ524332:BPZ524339 BZV524332:BZV524339 CJR524332:CJR524339 CTN524332:CTN524339 DDJ524332:DDJ524339 DNF524332:DNF524339 DXB524332:DXB524339 EGX524332:EGX524339 EQT524332:EQT524339 FAP524332:FAP524339 FKL524332:FKL524339 FUH524332:FUH524339 GED524332:GED524339 GNZ524332:GNZ524339 GXV524332:GXV524339 HHR524332:HHR524339 HRN524332:HRN524339 IBJ524332:IBJ524339 ILF524332:ILF524339 IVB524332:IVB524339 JEX524332:JEX524339 JOT524332:JOT524339 JYP524332:JYP524339 KIL524332:KIL524339 KSH524332:KSH524339 LCD524332:LCD524339 LLZ524332:LLZ524339 LVV524332:LVV524339 MFR524332:MFR524339 MPN524332:MPN524339 MZJ524332:MZJ524339 NJF524332:NJF524339 NTB524332:NTB524339 OCX524332:OCX524339 OMT524332:OMT524339 OWP524332:OWP524339 PGL524332:PGL524339 PQH524332:PQH524339 QAD524332:QAD524339 QJZ524332:QJZ524339 QTV524332:QTV524339 RDR524332:RDR524339 RNN524332:RNN524339 RXJ524332:RXJ524339 SHF524332:SHF524339 SRB524332:SRB524339 TAX524332:TAX524339 TKT524332:TKT524339 TUP524332:TUP524339 UEL524332:UEL524339 UOH524332:UOH524339 UYD524332:UYD524339 VHZ524332:VHZ524339 VRV524332:VRV524339 WBR524332:WBR524339 WLN524332:WLN524339 WVJ524332:WVJ524339 A589868:A589875 IX589868:IX589875 ST589868:ST589875 ACP589868:ACP589875 AML589868:AML589875 AWH589868:AWH589875 BGD589868:BGD589875 BPZ589868:BPZ589875 BZV589868:BZV589875 CJR589868:CJR589875 CTN589868:CTN589875 DDJ589868:DDJ589875 DNF589868:DNF589875 DXB589868:DXB589875 EGX589868:EGX589875 EQT589868:EQT589875 FAP589868:FAP589875 FKL589868:FKL589875 FUH589868:FUH589875 GED589868:GED589875 GNZ589868:GNZ589875 GXV589868:GXV589875 HHR589868:HHR589875 HRN589868:HRN589875 IBJ589868:IBJ589875 ILF589868:ILF589875 IVB589868:IVB589875 JEX589868:JEX589875 JOT589868:JOT589875 JYP589868:JYP589875 KIL589868:KIL589875 KSH589868:KSH589875 LCD589868:LCD589875 LLZ589868:LLZ589875 LVV589868:LVV589875 MFR589868:MFR589875 MPN589868:MPN589875 MZJ589868:MZJ589875 NJF589868:NJF589875 NTB589868:NTB589875 OCX589868:OCX589875 OMT589868:OMT589875 OWP589868:OWP589875 PGL589868:PGL589875 PQH589868:PQH589875 QAD589868:QAD589875 QJZ589868:QJZ589875 QTV589868:QTV589875 RDR589868:RDR589875 RNN589868:RNN589875 RXJ589868:RXJ589875 SHF589868:SHF589875 SRB589868:SRB589875 TAX589868:TAX589875 TKT589868:TKT589875 TUP589868:TUP589875 UEL589868:UEL589875 UOH589868:UOH589875 UYD589868:UYD589875 VHZ589868:VHZ589875 VRV589868:VRV589875 WBR589868:WBR589875 WLN589868:WLN589875 WVJ589868:WVJ589875 A655404:A655411 IX655404:IX655411 ST655404:ST655411 ACP655404:ACP655411 AML655404:AML655411 AWH655404:AWH655411 BGD655404:BGD655411 BPZ655404:BPZ655411 BZV655404:BZV655411 CJR655404:CJR655411 CTN655404:CTN655411 DDJ655404:DDJ655411 DNF655404:DNF655411 DXB655404:DXB655411 EGX655404:EGX655411 EQT655404:EQT655411 FAP655404:FAP655411 FKL655404:FKL655411 FUH655404:FUH655411 GED655404:GED655411 GNZ655404:GNZ655411 GXV655404:GXV655411 HHR655404:HHR655411 HRN655404:HRN655411 IBJ655404:IBJ655411 ILF655404:ILF655411 IVB655404:IVB655411 JEX655404:JEX655411 JOT655404:JOT655411 JYP655404:JYP655411 KIL655404:KIL655411 KSH655404:KSH655411 LCD655404:LCD655411 LLZ655404:LLZ655411 LVV655404:LVV655411 MFR655404:MFR655411 MPN655404:MPN655411 MZJ655404:MZJ655411 NJF655404:NJF655411 NTB655404:NTB655411 OCX655404:OCX655411 OMT655404:OMT655411 OWP655404:OWP655411 PGL655404:PGL655411 PQH655404:PQH655411 QAD655404:QAD655411 QJZ655404:QJZ655411 QTV655404:QTV655411 RDR655404:RDR655411 RNN655404:RNN655411 RXJ655404:RXJ655411 SHF655404:SHF655411 SRB655404:SRB655411 TAX655404:TAX655411 TKT655404:TKT655411 TUP655404:TUP655411 UEL655404:UEL655411 UOH655404:UOH655411 UYD655404:UYD655411 VHZ655404:VHZ655411 VRV655404:VRV655411 WBR655404:WBR655411 WLN655404:WLN655411 WVJ655404:WVJ655411 A720940:A720947 IX720940:IX720947 ST720940:ST720947 ACP720940:ACP720947 AML720940:AML720947 AWH720940:AWH720947 BGD720940:BGD720947 BPZ720940:BPZ720947 BZV720940:BZV720947 CJR720940:CJR720947 CTN720940:CTN720947 DDJ720940:DDJ720947 DNF720940:DNF720947 DXB720940:DXB720947 EGX720940:EGX720947 EQT720940:EQT720947 FAP720940:FAP720947 FKL720940:FKL720947 FUH720940:FUH720947 GED720940:GED720947 GNZ720940:GNZ720947 GXV720940:GXV720947 HHR720940:HHR720947 HRN720940:HRN720947 IBJ720940:IBJ720947 ILF720940:ILF720947 IVB720940:IVB720947 JEX720940:JEX720947 JOT720940:JOT720947 JYP720940:JYP720947 KIL720940:KIL720947 KSH720940:KSH720947 LCD720940:LCD720947 LLZ720940:LLZ720947 LVV720940:LVV720947 MFR720940:MFR720947 MPN720940:MPN720947 MZJ720940:MZJ720947 NJF720940:NJF720947 NTB720940:NTB720947 OCX720940:OCX720947 OMT720940:OMT720947 OWP720940:OWP720947 PGL720940:PGL720947 PQH720940:PQH720947 QAD720940:QAD720947 QJZ720940:QJZ720947 QTV720940:QTV720947 RDR720940:RDR720947 RNN720940:RNN720947 RXJ720940:RXJ720947 SHF720940:SHF720947 SRB720940:SRB720947 TAX720940:TAX720947 TKT720940:TKT720947 TUP720940:TUP720947 UEL720940:UEL720947 UOH720940:UOH720947 UYD720940:UYD720947 VHZ720940:VHZ720947 VRV720940:VRV720947 WBR720940:WBR720947 WLN720940:WLN720947 WVJ720940:WVJ720947 A786476:A786483 IX786476:IX786483 ST786476:ST786483 ACP786476:ACP786483 AML786476:AML786483 AWH786476:AWH786483 BGD786476:BGD786483 BPZ786476:BPZ786483 BZV786476:BZV786483 CJR786476:CJR786483 CTN786476:CTN786483 DDJ786476:DDJ786483 DNF786476:DNF786483 DXB786476:DXB786483 EGX786476:EGX786483 EQT786476:EQT786483 FAP786476:FAP786483 FKL786476:FKL786483 FUH786476:FUH786483 GED786476:GED786483 GNZ786476:GNZ786483 GXV786476:GXV786483 HHR786476:HHR786483 HRN786476:HRN786483 IBJ786476:IBJ786483 ILF786476:ILF786483 IVB786476:IVB786483 JEX786476:JEX786483 JOT786476:JOT786483 JYP786476:JYP786483 KIL786476:KIL786483 KSH786476:KSH786483 LCD786476:LCD786483 LLZ786476:LLZ786483 LVV786476:LVV786483 MFR786476:MFR786483 MPN786476:MPN786483 MZJ786476:MZJ786483 NJF786476:NJF786483 NTB786476:NTB786483 OCX786476:OCX786483 OMT786476:OMT786483 OWP786476:OWP786483 PGL786476:PGL786483 PQH786476:PQH786483 QAD786476:QAD786483 QJZ786476:QJZ786483 QTV786476:QTV786483 RDR786476:RDR786483 RNN786476:RNN786483 RXJ786476:RXJ786483 SHF786476:SHF786483 SRB786476:SRB786483 TAX786476:TAX786483 TKT786476:TKT786483 TUP786476:TUP786483 UEL786476:UEL786483 UOH786476:UOH786483 UYD786476:UYD786483 VHZ786476:VHZ786483 VRV786476:VRV786483 WBR786476:WBR786483 WLN786476:WLN786483 WVJ786476:WVJ786483 A852012:A852019 IX852012:IX852019 ST852012:ST852019 ACP852012:ACP852019 AML852012:AML852019 AWH852012:AWH852019 BGD852012:BGD852019 BPZ852012:BPZ852019 BZV852012:BZV852019 CJR852012:CJR852019 CTN852012:CTN852019 DDJ852012:DDJ852019 DNF852012:DNF852019 DXB852012:DXB852019 EGX852012:EGX852019 EQT852012:EQT852019 FAP852012:FAP852019 FKL852012:FKL852019 FUH852012:FUH852019 GED852012:GED852019 GNZ852012:GNZ852019 GXV852012:GXV852019 HHR852012:HHR852019 HRN852012:HRN852019 IBJ852012:IBJ852019 ILF852012:ILF852019 IVB852012:IVB852019 JEX852012:JEX852019 JOT852012:JOT852019 JYP852012:JYP852019 KIL852012:KIL852019 KSH852012:KSH852019 LCD852012:LCD852019 LLZ852012:LLZ852019 LVV852012:LVV852019 MFR852012:MFR852019 MPN852012:MPN852019 MZJ852012:MZJ852019 NJF852012:NJF852019 NTB852012:NTB852019 OCX852012:OCX852019 OMT852012:OMT852019 OWP852012:OWP852019 PGL852012:PGL852019 PQH852012:PQH852019 QAD852012:QAD852019 QJZ852012:QJZ852019 QTV852012:QTV852019 RDR852012:RDR852019 RNN852012:RNN852019 RXJ852012:RXJ852019 SHF852012:SHF852019 SRB852012:SRB852019 TAX852012:TAX852019 TKT852012:TKT852019 TUP852012:TUP852019 UEL852012:UEL852019 UOH852012:UOH852019 UYD852012:UYD852019 VHZ852012:VHZ852019 VRV852012:VRV852019 WBR852012:WBR852019 WLN852012:WLN852019 WVJ852012:WVJ852019 A917548:A917555 IX917548:IX917555 ST917548:ST917555 ACP917548:ACP917555 AML917548:AML917555 AWH917548:AWH917555 BGD917548:BGD917555 BPZ917548:BPZ917555 BZV917548:BZV917555 CJR917548:CJR917555 CTN917548:CTN917555 DDJ917548:DDJ917555 DNF917548:DNF917555 DXB917548:DXB917555 EGX917548:EGX917555 EQT917548:EQT917555 FAP917548:FAP917555 FKL917548:FKL917555 FUH917548:FUH917555 GED917548:GED917555 GNZ917548:GNZ917555 GXV917548:GXV917555 HHR917548:HHR917555 HRN917548:HRN917555 IBJ917548:IBJ917555 ILF917548:ILF917555 IVB917548:IVB917555 JEX917548:JEX917555 JOT917548:JOT917555 JYP917548:JYP917555 KIL917548:KIL917555 KSH917548:KSH917555 LCD917548:LCD917555 LLZ917548:LLZ917555 LVV917548:LVV917555 MFR917548:MFR917555 MPN917548:MPN917555 MZJ917548:MZJ917555 NJF917548:NJF917555 NTB917548:NTB917555 OCX917548:OCX917555 OMT917548:OMT917555 OWP917548:OWP917555 PGL917548:PGL917555 PQH917548:PQH917555 QAD917548:QAD917555 QJZ917548:QJZ917555 QTV917548:QTV917555 RDR917548:RDR917555 RNN917548:RNN917555 RXJ917548:RXJ917555 SHF917548:SHF917555 SRB917548:SRB917555 TAX917548:TAX917555 TKT917548:TKT917555 TUP917548:TUP917555 UEL917548:UEL917555 UOH917548:UOH917555 UYD917548:UYD917555 VHZ917548:VHZ917555 VRV917548:VRV917555 WBR917548:WBR917555 WLN917548:WLN917555 WVJ917548:WVJ917555 A983084:A983091 IX983084:IX983091 ST983084:ST983091 ACP983084:ACP983091 AML983084:AML983091 AWH983084:AWH983091 BGD983084:BGD983091 BPZ983084:BPZ983091 BZV983084:BZV983091 CJR983084:CJR983091 CTN983084:CTN983091 DDJ983084:DDJ983091 DNF983084:DNF983091 DXB983084:DXB983091 EGX983084:EGX983091 EQT983084:EQT983091 FAP983084:FAP983091 FKL983084:FKL983091 FUH983084:FUH983091 GED983084:GED983091 GNZ983084:GNZ983091 GXV983084:GXV983091 HHR983084:HHR983091 HRN983084:HRN983091 IBJ983084:IBJ983091 ILF983084:ILF983091 IVB983084:IVB983091 JEX983084:JEX983091 JOT983084:JOT983091 JYP983084:JYP983091 KIL983084:KIL983091 KSH983084:KSH983091 LCD983084:LCD983091 LLZ983084:LLZ983091 LVV983084:LVV983091 MFR983084:MFR983091 MPN983084:MPN983091 MZJ983084:MZJ983091 NJF983084:NJF983091 NTB983084:NTB983091 OCX983084:OCX983091 OMT983084:OMT983091 OWP983084:OWP983091 PGL983084:PGL983091 PQH983084:PQH983091 QAD983084:QAD983091 QJZ983084:QJZ983091 QTV983084:QTV983091 RDR983084:RDR983091 RNN983084:RNN983091 RXJ983084:RXJ983091 SHF983084:SHF983091 SRB983084:SRB983091 TAX983084:TAX983091 TKT983084:TKT983091 TUP983084:TUP983091 UEL983084:UEL983091 UOH983084:UOH983091 UYD983084:UYD983091 VHZ983084:VHZ983091 VRV983084:VRV983091 WBR983084:WBR983091 WLN983084:WLN983091 A44"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A45:A51</xm:sqref>
        </x14:dataValidation>
        <x14:dataValidation type="list" allowBlank="1" showInputMessage="1" showErrorMessage="1" xr:uid="{00000000-0002-0000-0800-000003000000}">
          <x14:formula1>
            <xm:f>Foglio1!$B$2:$B$10</xm:f>
          </x14:formula1>
          <xm:sqref>B45:B51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24</vt:i4>
      </vt:variant>
      <vt:variant>
        <vt:lpstr>Intervalli denominati</vt:lpstr>
      </vt:variant>
      <vt:variant>
        <vt:i4>4</vt:i4>
      </vt:variant>
    </vt:vector>
  </HeadingPairs>
  <TitlesOfParts>
    <vt:vector size="28"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2019-05-13T11:29:03Z</cp:lastPrinted>
  <dcterms:created xsi:type="dcterms:W3CDTF">2018-10-31T16:31:49Z</dcterms:created>
  <dcterms:modified xsi:type="dcterms:W3CDTF">2023-04-04T15:50:20Z</dcterms:modified>
</cp:coreProperties>
</file>